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hel\Desktop\nihel\2eme année\S2\procédés industriels\"/>
    </mc:Choice>
  </mc:AlternateContent>
  <bookViews>
    <workbookView xWindow="0" yWindow="0" windowWidth="24000" windowHeight="9720"/>
  </bookViews>
  <sheets>
    <sheet name="Calcul de fugacité vapeur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I12" i="1"/>
  <c r="I14" i="1"/>
  <c r="I15" i="1"/>
  <c r="I16" i="1"/>
  <c r="I17" i="1"/>
  <c r="I18" i="1"/>
  <c r="I19" i="1"/>
  <c r="I20" i="1"/>
  <c r="I21" i="1"/>
  <c r="I22" i="1"/>
  <c r="I13" i="1"/>
  <c r="J14" i="1"/>
  <c r="J15" i="1"/>
  <c r="J16" i="1"/>
  <c r="J17" i="1"/>
  <c r="J18" i="1"/>
  <c r="J19" i="1"/>
  <c r="J20" i="1"/>
  <c r="J21" i="1"/>
  <c r="J22" i="1"/>
  <c r="H13" i="1"/>
  <c r="H14" i="1"/>
  <c r="H15" i="1"/>
  <c r="H16" i="1"/>
  <c r="H17" i="1"/>
  <c r="H18" i="1"/>
  <c r="H19" i="1"/>
  <c r="H20" i="1"/>
  <c r="H21" i="1"/>
  <c r="H22" i="1"/>
  <c r="H12" i="1"/>
  <c r="G12" i="1"/>
  <c r="G13" i="1"/>
  <c r="G14" i="1"/>
  <c r="G15" i="1"/>
  <c r="G16" i="1"/>
  <c r="G17" i="1"/>
  <c r="G18" i="1"/>
  <c r="G19" i="1"/>
  <c r="G20" i="1"/>
  <c r="G21" i="1"/>
  <c r="G22" i="1"/>
  <c r="F12" i="1"/>
  <c r="F13" i="1"/>
  <c r="F14" i="1"/>
  <c r="F15" i="1"/>
  <c r="F16" i="1"/>
  <c r="F17" i="1"/>
  <c r="F18" i="1"/>
  <c r="F19" i="1"/>
  <c r="F20" i="1"/>
  <c r="F21" i="1"/>
  <c r="F22" i="1"/>
  <c r="E12" i="1"/>
  <c r="E13" i="1"/>
  <c r="E14" i="1"/>
  <c r="E15" i="1"/>
  <c r="E16" i="1"/>
  <c r="E17" i="1"/>
  <c r="E18" i="1"/>
  <c r="E19" i="1"/>
  <c r="E20" i="1"/>
  <c r="E21" i="1"/>
  <c r="E22" i="1"/>
  <c r="D14" i="1"/>
  <c r="D13" i="1"/>
  <c r="D15" i="1"/>
  <c r="D16" i="1"/>
  <c r="D17" i="1"/>
  <c r="D18" i="1"/>
  <c r="D19" i="1"/>
  <c r="D20" i="1"/>
  <c r="D21" i="1"/>
  <c r="D22" i="1"/>
  <c r="D12" i="1"/>
  <c r="C13" i="1"/>
  <c r="C14" i="1"/>
  <c r="C15" i="1"/>
  <c r="C16" i="1"/>
  <c r="C17" i="1"/>
  <c r="C18" i="1"/>
  <c r="C19" i="1"/>
  <c r="C20" i="1"/>
  <c r="C21" i="1"/>
  <c r="C22" i="1"/>
  <c r="C12" i="1"/>
</calcChain>
</file>

<file path=xl/sharedStrings.xml><?xml version="1.0" encoding="utf-8"?>
<sst xmlns="http://schemas.openxmlformats.org/spreadsheetml/2006/main" count="26" uniqueCount="25">
  <si>
    <t>système :</t>
  </si>
  <si>
    <t>Méthane(1)-propane(2)</t>
  </si>
  <si>
    <t>SECOND COEFF DE VIRIEL</t>
  </si>
  <si>
    <t>B11</t>
  </si>
  <si>
    <t>B22</t>
  </si>
  <si>
    <t>B12</t>
  </si>
  <si>
    <t>B</t>
  </si>
  <si>
    <t>volume molaire partiel du méthane</t>
  </si>
  <si>
    <t>volume molaire partiel du propane</t>
  </si>
  <si>
    <t>coefficient de fugacité vapeur du méthane</t>
  </si>
  <si>
    <t>coefficient de fugacité vapeur du propane</t>
  </si>
  <si>
    <t xml:space="preserve">fugacité vapeur du méthane </t>
  </si>
  <si>
    <t>fugacité vapeur du propane</t>
  </si>
  <si>
    <t>Unités</t>
  </si>
  <si>
    <t>atm</t>
  </si>
  <si>
    <t>K</t>
  </si>
  <si>
    <t>R</t>
  </si>
  <si>
    <t>T</t>
  </si>
  <si>
    <t>p</t>
  </si>
  <si>
    <t>MPa</t>
  </si>
  <si>
    <t>Calculs de fugacités dans un mélange en phase vapeur</t>
  </si>
  <si>
    <r>
      <t xml:space="preserve"> cm</t>
    </r>
    <r>
      <rPr>
        <vertAlign val="superscript"/>
        <sz val="11"/>
        <color theme="1"/>
        <rFont val="Calibri"/>
        <family val="1"/>
        <scheme val="minor"/>
      </rPr>
      <t>3</t>
    </r>
    <r>
      <rPr>
        <sz val="11"/>
        <color theme="1"/>
        <rFont val="Calibri"/>
        <family val="1"/>
        <scheme val="minor"/>
      </rPr>
      <t>.mol</t>
    </r>
    <r>
      <rPr>
        <vertAlign val="superscript"/>
        <sz val="11"/>
        <color theme="1"/>
        <rFont val="Calibri"/>
        <family val="1"/>
        <scheme val="minor"/>
      </rPr>
      <t>-1</t>
    </r>
  </si>
  <si>
    <r>
      <t>y</t>
    </r>
    <r>
      <rPr>
        <vertAlign val="subscript"/>
        <sz val="11"/>
        <color theme="1"/>
        <rFont val="Calibri"/>
        <family val="1"/>
        <scheme val="minor"/>
      </rPr>
      <t>1</t>
    </r>
  </si>
  <si>
    <r>
      <t>V</t>
    </r>
    <r>
      <rPr>
        <vertAlign val="subscript"/>
        <sz val="11"/>
        <color theme="1"/>
        <rFont val="Calibri"/>
        <family val="1"/>
        <scheme val="minor"/>
      </rPr>
      <t>m</t>
    </r>
    <r>
      <rPr>
        <sz val="11"/>
        <color theme="1"/>
        <rFont val="Calibri"/>
        <family val="1"/>
        <scheme val="minor"/>
      </rPr>
      <t xml:space="preserve"> </t>
    </r>
    <r>
      <rPr>
        <vertAlign val="superscript"/>
        <sz val="11"/>
        <color theme="1"/>
        <rFont val="Calibri"/>
        <family val="1"/>
        <scheme val="minor"/>
      </rPr>
      <t>exp</t>
    </r>
  </si>
  <si>
    <r>
      <t>V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cal</t>
    </r>
    <r>
      <rPr>
        <sz val="11"/>
        <color theme="1"/>
        <rFont val="Calibri"/>
        <family val="2"/>
        <scheme val="minor"/>
      </rPr>
      <t>=RT/p+B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</si>
</sst>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gency FB"/>
      <family val="2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2"/>
      <color rgb="FF000000"/>
      <name val="Franklin Gothic Heavy"/>
      <family val="2"/>
    </font>
    <font>
      <b/>
      <sz val="12"/>
      <name val="Arabolical"/>
    </font>
    <font>
      <b/>
      <sz val="12"/>
      <name val="Bookman Old Style"/>
      <family val="1"/>
    </font>
    <font>
      <vertAlign val="superscript"/>
      <sz val="11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12"/>
      <name val="Baskerville Old Face"/>
      <family val="1"/>
    </font>
    <font>
      <vertAlign val="subscript"/>
      <sz val="11"/>
      <color theme="1"/>
      <name val="Calibri"/>
      <family val="1"/>
      <scheme val="minor"/>
    </font>
    <font>
      <b/>
      <sz val="12"/>
      <color theme="1"/>
      <name val="Franklin Gothic Demi"/>
      <family val="2"/>
    </font>
    <font>
      <b/>
      <sz val="12"/>
      <name val="Franklin Gothic Dem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rgb="FF000000"/>
      <name val="Franklin Gothic Demi"/>
      <family val="2"/>
    </font>
    <font>
      <sz val="12"/>
      <name val="Franklin Gothic Demi"/>
      <family val="2"/>
    </font>
    <font>
      <b/>
      <sz val="12"/>
      <color rgb="FF002060"/>
      <name val="Times New Roman"/>
      <family val="1"/>
    </font>
    <font>
      <b/>
      <sz val="12"/>
      <name val="Arial"/>
      <family val="2"/>
    </font>
    <font>
      <b/>
      <sz val="16"/>
      <color rgb="FFC00000"/>
      <name val="Arabolical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1" fontId="3" fillId="2" borderId="2" xfId="1" applyNumberFormat="1" applyFont="1" applyFill="1" applyBorder="1" applyAlignment="1">
      <alignment horizontal="center" vertical="center"/>
    </xf>
    <xf numFmtId="1" fontId="3" fillId="2" borderId="16" xfId="1" applyNumberFormat="1" applyFont="1" applyFill="1" applyBorder="1" applyAlignment="1">
      <alignment horizontal="center" vertical="center"/>
    </xf>
    <xf numFmtId="1" fontId="3" fillId="2" borderId="16" xfId="1" applyNumberFormat="1" applyFont="1" applyFill="1" applyBorder="1" applyAlignment="1">
      <alignment horizontal="center"/>
    </xf>
    <xf numFmtId="165" fontId="3" fillId="2" borderId="16" xfId="1" applyNumberFormat="1" applyFont="1" applyFill="1" applyBorder="1" applyAlignment="1">
      <alignment horizontal="center"/>
    </xf>
    <xf numFmtId="165" fontId="3" fillId="2" borderId="3" xfId="1" applyNumberFormat="1" applyFont="1" applyFill="1" applyBorder="1" applyAlignment="1">
      <alignment horizontal="center"/>
    </xf>
    <xf numFmtId="0" fontId="12" fillId="2" borderId="9" xfId="1" applyFont="1" applyFill="1" applyBorder="1" applyAlignment="1">
      <alignment horizontal="center" vertical="center"/>
    </xf>
    <xf numFmtId="0" fontId="3" fillId="2" borderId="9" xfId="1" applyFont="1" applyFill="1" applyBorder="1"/>
    <xf numFmtId="0" fontId="8" fillId="2" borderId="1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/>
    </xf>
    <xf numFmtId="0" fontId="2" fillId="3" borderId="0" xfId="1" applyFont="1" applyFill="1" applyBorder="1"/>
    <xf numFmtId="0" fontId="3" fillId="3" borderId="0" xfId="1" applyFont="1" applyFill="1" applyBorder="1"/>
    <xf numFmtId="0" fontId="4" fillId="3" borderId="1" xfId="1" applyFont="1" applyFill="1" applyBorder="1" applyAlignment="1">
      <alignment horizontal="center"/>
    </xf>
    <xf numFmtId="0" fontId="4" fillId="3" borderId="14" xfId="1" applyFont="1" applyFill="1" applyBorder="1" applyAlignment="1">
      <alignment horizontal="center"/>
    </xf>
    <xf numFmtId="0" fontId="6" fillId="3" borderId="11" xfId="1" applyFont="1" applyFill="1" applyBorder="1" applyAlignment="1">
      <alignment horizontal="center"/>
    </xf>
    <xf numFmtId="0" fontId="7" fillId="3" borderId="0" xfId="1" applyFont="1" applyFill="1" applyBorder="1"/>
    <xf numFmtId="0" fontId="3" fillId="3" borderId="0" xfId="1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 vertical="center"/>
    </xf>
    <xf numFmtId="164" fontId="9" fillId="3" borderId="3" xfId="1" applyNumberFormat="1" applyFont="1" applyFill="1" applyBorder="1" applyAlignment="1">
      <alignment horizontal="center"/>
    </xf>
    <xf numFmtId="0" fontId="9" fillId="3" borderId="4" xfId="1" applyFont="1" applyFill="1" applyBorder="1" applyAlignment="1">
      <alignment horizontal="center" vertical="center"/>
    </xf>
    <xf numFmtId="164" fontId="9" fillId="3" borderId="5" xfId="1" applyNumberFormat="1" applyFont="1" applyFill="1" applyBorder="1" applyAlignment="1">
      <alignment horizontal="center"/>
    </xf>
    <xf numFmtId="0" fontId="4" fillId="3" borderId="6" xfId="1" applyFont="1" applyFill="1" applyBorder="1" applyAlignment="1">
      <alignment horizontal="center" vertical="center"/>
    </xf>
    <xf numFmtId="164" fontId="9" fillId="3" borderId="7" xfId="1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 vertical="center" wrapText="1"/>
    </xf>
    <xf numFmtId="0" fontId="11" fillId="3" borderId="12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5" fillId="3" borderId="9" xfId="1" applyFont="1" applyFill="1" applyBorder="1" applyAlignment="1">
      <alignment horizontal="center" vertical="center"/>
    </xf>
    <xf numFmtId="0" fontId="15" fillId="3" borderId="10" xfId="1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 wrapText="1"/>
    </xf>
    <xf numFmtId="0" fontId="17" fillId="3" borderId="15" xfId="1" applyFont="1" applyFill="1" applyBorder="1" applyAlignment="1">
      <alignment horizontal="center" vertical="center"/>
    </xf>
    <xf numFmtId="0" fontId="18" fillId="3" borderId="15" xfId="1" applyFont="1" applyFill="1" applyBorder="1" applyAlignment="1">
      <alignment horizontal="center" vertical="center"/>
    </xf>
    <xf numFmtId="0" fontId="21" fillId="3" borderId="15" xfId="0" applyFont="1" applyFill="1" applyBorder="1" applyAlignment="1">
      <alignment horizontal="center" vertical="center" wrapText="1"/>
    </xf>
    <xf numFmtId="0" fontId="22" fillId="3" borderId="15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/>
    </xf>
    <xf numFmtId="0" fontId="9" fillId="3" borderId="14" xfId="1" applyFont="1" applyFill="1" applyBorder="1" applyAlignment="1">
      <alignment horizontal="center"/>
    </xf>
    <xf numFmtId="0" fontId="23" fillId="3" borderId="0" xfId="1" applyFont="1" applyFill="1" applyBorder="1"/>
    <xf numFmtId="0" fontId="24" fillId="3" borderId="0" xfId="1" applyFont="1" applyFill="1" applyBorder="1"/>
    <xf numFmtId="0" fontId="25" fillId="3" borderId="0" xfId="1" applyFont="1" applyFill="1" applyBorder="1"/>
    <xf numFmtId="0" fontId="3" fillId="3" borderId="0" xfId="1" applyFont="1" applyFill="1" applyBorder="1" applyAlignment="1">
      <alignment horizontal="center"/>
    </xf>
    <xf numFmtId="165" fontId="3" fillId="4" borderId="3" xfId="1" applyNumberFormat="1" applyFont="1" applyFill="1" applyBorder="1" applyAlignment="1">
      <alignment horizontal="center"/>
    </xf>
    <xf numFmtId="165" fontId="3" fillId="4" borderId="16" xfId="1" applyNumberFormat="1" applyFont="1" applyFill="1" applyBorder="1" applyAlignment="1">
      <alignment horizontal="center"/>
    </xf>
    <xf numFmtId="165" fontId="26" fillId="2" borderId="16" xfId="1" applyNumberFormat="1" applyFont="1" applyFill="1" applyBorder="1" applyAlignment="1">
      <alignment horizontal="center"/>
    </xf>
    <xf numFmtId="165" fontId="26" fillId="2" borderId="3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7" zoomScale="95" zoomScaleNormal="95" workbookViewId="0">
      <selection activeCell="J13" sqref="J13"/>
    </sheetView>
  </sheetViews>
  <sheetFormatPr defaultColWidth="11.42578125" defaultRowHeight="12.75"/>
  <cols>
    <col min="1" max="1" width="24.5703125" style="11" customWidth="1"/>
    <col min="2" max="2" width="14.5703125" style="11" customWidth="1"/>
    <col min="3" max="3" width="18.5703125" style="11" customWidth="1"/>
    <col min="4" max="4" width="20.140625" style="11" customWidth="1"/>
    <col min="5" max="5" width="18" style="11" customWidth="1"/>
    <col min="6" max="6" width="17.7109375" style="11" customWidth="1"/>
    <col min="7" max="8" width="18.140625" style="11" customWidth="1"/>
    <col min="9" max="9" width="14.7109375" style="11" customWidth="1"/>
    <col min="10" max="10" width="14.42578125" style="11" customWidth="1"/>
    <col min="11" max="238" width="11.42578125" style="11"/>
    <col min="239" max="239" width="23.85546875" style="11" customWidth="1"/>
    <col min="240" max="240" width="22.140625" style="11" customWidth="1"/>
    <col min="241" max="241" width="24.5703125" style="11" customWidth="1"/>
    <col min="242" max="242" width="25.5703125" style="11" customWidth="1"/>
    <col min="243" max="243" width="15.85546875" style="11" customWidth="1"/>
    <col min="244" max="244" width="12.42578125" style="11" customWidth="1"/>
    <col min="245" max="494" width="11.42578125" style="11"/>
    <col min="495" max="495" width="23.85546875" style="11" customWidth="1"/>
    <col min="496" max="496" width="22.140625" style="11" customWidth="1"/>
    <col min="497" max="497" width="24.5703125" style="11" customWidth="1"/>
    <col min="498" max="498" width="25.5703125" style="11" customWidth="1"/>
    <col min="499" max="499" width="15.85546875" style="11" customWidth="1"/>
    <col min="500" max="500" width="12.42578125" style="11" customWidth="1"/>
    <col min="501" max="750" width="11.42578125" style="11"/>
    <col min="751" max="751" width="23.85546875" style="11" customWidth="1"/>
    <col min="752" max="752" width="22.140625" style="11" customWidth="1"/>
    <col min="753" max="753" width="24.5703125" style="11" customWidth="1"/>
    <col min="754" max="754" width="25.5703125" style="11" customWidth="1"/>
    <col min="755" max="755" width="15.85546875" style="11" customWidth="1"/>
    <col min="756" max="756" width="12.42578125" style="11" customWidth="1"/>
    <col min="757" max="1006" width="11.42578125" style="11"/>
    <col min="1007" max="1007" width="23.85546875" style="11" customWidth="1"/>
    <col min="1008" max="1008" width="22.140625" style="11" customWidth="1"/>
    <col min="1009" max="1009" width="24.5703125" style="11" customWidth="1"/>
    <col min="1010" max="1010" width="25.5703125" style="11" customWidth="1"/>
    <col min="1011" max="1011" width="15.85546875" style="11" customWidth="1"/>
    <col min="1012" max="1012" width="12.42578125" style="11" customWidth="1"/>
    <col min="1013" max="1262" width="11.42578125" style="11"/>
    <col min="1263" max="1263" width="23.85546875" style="11" customWidth="1"/>
    <col min="1264" max="1264" width="22.140625" style="11" customWidth="1"/>
    <col min="1265" max="1265" width="24.5703125" style="11" customWidth="1"/>
    <col min="1266" max="1266" width="25.5703125" style="11" customWidth="1"/>
    <col min="1267" max="1267" width="15.85546875" style="11" customWidth="1"/>
    <col min="1268" max="1268" width="12.42578125" style="11" customWidth="1"/>
    <col min="1269" max="1518" width="11.42578125" style="11"/>
    <col min="1519" max="1519" width="23.85546875" style="11" customWidth="1"/>
    <col min="1520" max="1520" width="22.140625" style="11" customWidth="1"/>
    <col min="1521" max="1521" width="24.5703125" style="11" customWidth="1"/>
    <col min="1522" max="1522" width="25.5703125" style="11" customWidth="1"/>
    <col min="1523" max="1523" width="15.85546875" style="11" customWidth="1"/>
    <col min="1524" max="1524" width="12.42578125" style="11" customWidth="1"/>
    <col min="1525" max="1774" width="11.42578125" style="11"/>
    <col min="1775" max="1775" width="23.85546875" style="11" customWidth="1"/>
    <col min="1776" max="1776" width="22.140625" style="11" customWidth="1"/>
    <col min="1777" max="1777" width="24.5703125" style="11" customWidth="1"/>
    <col min="1778" max="1778" width="25.5703125" style="11" customWidth="1"/>
    <col min="1779" max="1779" width="15.85546875" style="11" customWidth="1"/>
    <col min="1780" max="1780" width="12.42578125" style="11" customWidth="1"/>
    <col min="1781" max="2030" width="11.42578125" style="11"/>
    <col min="2031" max="2031" width="23.85546875" style="11" customWidth="1"/>
    <col min="2032" max="2032" width="22.140625" style="11" customWidth="1"/>
    <col min="2033" max="2033" width="24.5703125" style="11" customWidth="1"/>
    <col min="2034" max="2034" width="25.5703125" style="11" customWidth="1"/>
    <col min="2035" max="2035" width="15.85546875" style="11" customWidth="1"/>
    <col min="2036" max="2036" width="12.42578125" style="11" customWidth="1"/>
    <col min="2037" max="2286" width="11.42578125" style="11"/>
    <col min="2287" max="2287" width="23.85546875" style="11" customWidth="1"/>
    <col min="2288" max="2288" width="22.140625" style="11" customWidth="1"/>
    <col min="2289" max="2289" width="24.5703125" style="11" customWidth="1"/>
    <col min="2290" max="2290" width="25.5703125" style="11" customWidth="1"/>
    <col min="2291" max="2291" width="15.85546875" style="11" customWidth="1"/>
    <col min="2292" max="2292" width="12.42578125" style="11" customWidth="1"/>
    <col min="2293" max="2542" width="11.42578125" style="11"/>
    <col min="2543" max="2543" width="23.85546875" style="11" customWidth="1"/>
    <col min="2544" max="2544" width="22.140625" style="11" customWidth="1"/>
    <col min="2545" max="2545" width="24.5703125" style="11" customWidth="1"/>
    <col min="2546" max="2546" width="25.5703125" style="11" customWidth="1"/>
    <col min="2547" max="2547" width="15.85546875" style="11" customWidth="1"/>
    <col min="2548" max="2548" width="12.42578125" style="11" customWidth="1"/>
    <col min="2549" max="2798" width="11.42578125" style="11"/>
    <col min="2799" max="2799" width="23.85546875" style="11" customWidth="1"/>
    <col min="2800" max="2800" width="22.140625" style="11" customWidth="1"/>
    <col min="2801" max="2801" width="24.5703125" style="11" customWidth="1"/>
    <col min="2802" max="2802" width="25.5703125" style="11" customWidth="1"/>
    <col min="2803" max="2803" width="15.85546875" style="11" customWidth="1"/>
    <col min="2804" max="2804" width="12.42578125" style="11" customWidth="1"/>
    <col min="2805" max="3054" width="11.42578125" style="11"/>
    <col min="3055" max="3055" width="23.85546875" style="11" customWidth="1"/>
    <col min="3056" max="3056" width="22.140625" style="11" customWidth="1"/>
    <col min="3057" max="3057" width="24.5703125" style="11" customWidth="1"/>
    <col min="3058" max="3058" width="25.5703125" style="11" customWidth="1"/>
    <col min="3059" max="3059" width="15.85546875" style="11" customWidth="1"/>
    <col min="3060" max="3060" width="12.42578125" style="11" customWidth="1"/>
    <col min="3061" max="3310" width="11.42578125" style="11"/>
    <col min="3311" max="3311" width="23.85546875" style="11" customWidth="1"/>
    <col min="3312" max="3312" width="22.140625" style="11" customWidth="1"/>
    <col min="3313" max="3313" width="24.5703125" style="11" customWidth="1"/>
    <col min="3314" max="3314" width="25.5703125" style="11" customWidth="1"/>
    <col min="3315" max="3315" width="15.85546875" style="11" customWidth="1"/>
    <col min="3316" max="3316" width="12.42578125" style="11" customWidth="1"/>
    <col min="3317" max="3566" width="11.42578125" style="11"/>
    <col min="3567" max="3567" width="23.85546875" style="11" customWidth="1"/>
    <col min="3568" max="3568" width="22.140625" style="11" customWidth="1"/>
    <col min="3569" max="3569" width="24.5703125" style="11" customWidth="1"/>
    <col min="3570" max="3570" width="25.5703125" style="11" customWidth="1"/>
    <col min="3571" max="3571" width="15.85546875" style="11" customWidth="1"/>
    <col min="3572" max="3572" width="12.42578125" style="11" customWidth="1"/>
    <col min="3573" max="3822" width="11.42578125" style="11"/>
    <col min="3823" max="3823" width="23.85546875" style="11" customWidth="1"/>
    <col min="3824" max="3824" width="22.140625" style="11" customWidth="1"/>
    <col min="3825" max="3825" width="24.5703125" style="11" customWidth="1"/>
    <col min="3826" max="3826" width="25.5703125" style="11" customWidth="1"/>
    <col min="3827" max="3827" width="15.85546875" style="11" customWidth="1"/>
    <col min="3828" max="3828" width="12.42578125" style="11" customWidth="1"/>
    <col min="3829" max="4078" width="11.42578125" style="11"/>
    <col min="4079" max="4079" width="23.85546875" style="11" customWidth="1"/>
    <col min="4080" max="4080" width="22.140625" style="11" customWidth="1"/>
    <col min="4081" max="4081" width="24.5703125" style="11" customWidth="1"/>
    <col min="4082" max="4082" width="25.5703125" style="11" customWidth="1"/>
    <col min="4083" max="4083" width="15.85546875" style="11" customWidth="1"/>
    <col min="4084" max="4084" width="12.42578125" style="11" customWidth="1"/>
    <col min="4085" max="4334" width="11.42578125" style="11"/>
    <col min="4335" max="4335" width="23.85546875" style="11" customWidth="1"/>
    <col min="4336" max="4336" width="22.140625" style="11" customWidth="1"/>
    <col min="4337" max="4337" width="24.5703125" style="11" customWidth="1"/>
    <col min="4338" max="4338" width="25.5703125" style="11" customWidth="1"/>
    <col min="4339" max="4339" width="15.85546875" style="11" customWidth="1"/>
    <col min="4340" max="4340" width="12.42578125" style="11" customWidth="1"/>
    <col min="4341" max="4590" width="11.42578125" style="11"/>
    <col min="4591" max="4591" width="23.85546875" style="11" customWidth="1"/>
    <col min="4592" max="4592" width="22.140625" style="11" customWidth="1"/>
    <col min="4593" max="4593" width="24.5703125" style="11" customWidth="1"/>
    <col min="4594" max="4594" width="25.5703125" style="11" customWidth="1"/>
    <col min="4595" max="4595" width="15.85546875" style="11" customWidth="1"/>
    <col min="4596" max="4596" width="12.42578125" style="11" customWidth="1"/>
    <col min="4597" max="4846" width="11.42578125" style="11"/>
    <col min="4847" max="4847" width="23.85546875" style="11" customWidth="1"/>
    <col min="4848" max="4848" width="22.140625" style="11" customWidth="1"/>
    <col min="4849" max="4849" width="24.5703125" style="11" customWidth="1"/>
    <col min="4850" max="4850" width="25.5703125" style="11" customWidth="1"/>
    <col min="4851" max="4851" width="15.85546875" style="11" customWidth="1"/>
    <col min="4852" max="4852" width="12.42578125" style="11" customWidth="1"/>
    <col min="4853" max="5102" width="11.42578125" style="11"/>
    <col min="5103" max="5103" width="23.85546875" style="11" customWidth="1"/>
    <col min="5104" max="5104" width="22.140625" style="11" customWidth="1"/>
    <col min="5105" max="5105" width="24.5703125" style="11" customWidth="1"/>
    <col min="5106" max="5106" width="25.5703125" style="11" customWidth="1"/>
    <col min="5107" max="5107" width="15.85546875" style="11" customWidth="1"/>
    <col min="5108" max="5108" width="12.42578125" style="11" customWidth="1"/>
    <col min="5109" max="5358" width="11.42578125" style="11"/>
    <col min="5359" max="5359" width="23.85546875" style="11" customWidth="1"/>
    <col min="5360" max="5360" width="22.140625" style="11" customWidth="1"/>
    <col min="5361" max="5361" width="24.5703125" style="11" customWidth="1"/>
    <col min="5362" max="5362" width="25.5703125" style="11" customWidth="1"/>
    <col min="5363" max="5363" width="15.85546875" style="11" customWidth="1"/>
    <col min="5364" max="5364" width="12.42578125" style="11" customWidth="1"/>
    <col min="5365" max="5614" width="11.42578125" style="11"/>
    <col min="5615" max="5615" width="23.85546875" style="11" customWidth="1"/>
    <col min="5616" max="5616" width="22.140625" style="11" customWidth="1"/>
    <col min="5617" max="5617" width="24.5703125" style="11" customWidth="1"/>
    <col min="5618" max="5618" width="25.5703125" style="11" customWidth="1"/>
    <col min="5619" max="5619" width="15.85546875" style="11" customWidth="1"/>
    <col min="5620" max="5620" width="12.42578125" style="11" customWidth="1"/>
    <col min="5621" max="5870" width="11.42578125" style="11"/>
    <col min="5871" max="5871" width="23.85546875" style="11" customWidth="1"/>
    <col min="5872" max="5872" width="22.140625" style="11" customWidth="1"/>
    <col min="5873" max="5873" width="24.5703125" style="11" customWidth="1"/>
    <col min="5874" max="5874" width="25.5703125" style="11" customWidth="1"/>
    <col min="5875" max="5875" width="15.85546875" style="11" customWidth="1"/>
    <col min="5876" max="5876" width="12.42578125" style="11" customWidth="1"/>
    <col min="5877" max="6126" width="11.42578125" style="11"/>
    <col min="6127" max="6127" width="23.85546875" style="11" customWidth="1"/>
    <col min="6128" max="6128" width="22.140625" style="11" customWidth="1"/>
    <col min="6129" max="6129" width="24.5703125" style="11" customWidth="1"/>
    <col min="6130" max="6130" width="25.5703125" style="11" customWidth="1"/>
    <col min="6131" max="6131" width="15.85546875" style="11" customWidth="1"/>
    <col min="6132" max="6132" width="12.42578125" style="11" customWidth="1"/>
    <col min="6133" max="6382" width="11.42578125" style="11"/>
    <col min="6383" max="6383" width="23.85546875" style="11" customWidth="1"/>
    <col min="6384" max="6384" width="22.140625" style="11" customWidth="1"/>
    <col min="6385" max="6385" width="24.5703125" style="11" customWidth="1"/>
    <col min="6386" max="6386" width="25.5703125" style="11" customWidth="1"/>
    <col min="6387" max="6387" width="15.85546875" style="11" customWidth="1"/>
    <col min="6388" max="6388" width="12.42578125" style="11" customWidth="1"/>
    <col min="6389" max="6638" width="11.42578125" style="11"/>
    <col min="6639" max="6639" width="23.85546875" style="11" customWidth="1"/>
    <col min="6640" max="6640" width="22.140625" style="11" customWidth="1"/>
    <col min="6641" max="6641" width="24.5703125" style="11" customWidth="1"/>
    <col min="6642" max="6642" width="25.5703125" style="11" customWidth="1"/>
    <col min="6643" max="6643" width="15.85546875" style="11" customWidth="1"/>
    <col min="6644" max="6644" width="12.42578125" style="11" customWidth="1"/>
    <col min="6645" max="6894" width="11.42578125" style="11"/>
    <col min="6895" max="6895" width="23.85546875" style="11" customWidth="1"/>
    <col min="6896" max="6896" width="22.140625" style="11" customWidth="1"/>
    <col min="6897" max="6897" width="24.5703125" style="11" customWidth="1"/>
    <col min="6898" max="6898" width="25.5703125" style="11" customWidth="1"/>
    <col min="6899" max="6899" width="15.85546875" style="11" customWidth="1"/>
    <col min="6900" max="6900" width="12.42578125" style="11" customWidth="1"/>
    <col min="6901" max="7150" width="11.42578125" style="11"/>
    <col min="7151" max="7151" width="23.85546875" style="11" customWidth="1"/>
    <col min="7152" max="7152" width="22.140625" style="11" customWidth="1"/>
    <col min="7153" max="7153" width="24.5703125" style="11" customWidth="1"/>
    <col min="7154" max="7154" width="25.5703125" style="11" customWidth="1"/>
    <col min="7155" max="7155" width="15.85546875" style="11" customWidth="1"/>
    <col min="7156" max="7156" width="12.42578125" style="11" customWidth="1"/>
    <col min="7157" max="7406" width="11.42578125" style="11"/>
    <col min="7407" max="7407" width="23.85546875" style="11" customWidth="1"/>
    <col min="7408" max="7408" width="22.140625" style="11" customWidth="1"/>
    <col min="7409" max="7409" width="24.5703125" style="11" customWidth="1"/>
    <col min="7410" max="7410" width="25.5703125" style="11" customWidth="1"/>
    <col min="7411" max="7411" width="15.85546875" style="11" customWidth="1"/>
    <col min="7412" max="7412" width="12.42578125" style="11" customWidth="1"/>
    <col min="7413" max="7662" width="11.42578125" style="11"/>
    <col min="7663" max="7663" width="23.85546875" style="11" customWidth="1"/>
    <col min="7664" max="7664" width="22.140625" style="11" customWidth="1"/>
    <col min="7665" max="7665" width="24.5703125" style="11" customWidth="1"/>
    <col min="7666" max="7666" width="25.5703125" style="11" customWidth="1"/>
    <col min="7667" max="7667" width="15.85546875" style="11" customWidth="1"/>
    <col min="7668" max="7668" width="12.42578125" style="11" customWidth="1"/>
    <col min="7669" max="7918" width="11.42578125" style="11"/>
    <col min="7919" max="7919" width="23.85546875" style="11" customWidth="1"/>
    <col min="7920" max="7920" width="22.140625" style="11" customWidth="1"/>
    <col min="7921" max="7921" width="24.5703125" style="11" customWidth="1"/>
    <col min="7922" max="7922" width="25.5703125" style="11" customWidth="1"/>
    <col min="7923" max="7923" width="15.85546875" style="11" customWidth="1"/>
    <col min="7924" max="7924" width="12.42578125" style="11" customWidth="1"/>
    <col min="7925" max="8174" width="11.42578125" style="11"/>
    <col min="8175" max="8175" width="23.85546875" style="11" customWidth="1"/>
    <col min="8176" max="8176" width="22.140625" style="11" customWidth="1"/>
    <col min="8177" max="8177" width="24.5703125" style="11" customWidth="1"/>
    <col min="8178" max="8178" width="25.5703125" style="11" customWidth="1"/>
    <col min="8179" max="8179" width="15.85546875" style="11" customWidth="1"/>
    <col min="8180" max="8180" width="12.42578125" style="11" customWidth="1"/>
    <col min="8181" max="8430" width="11.42578125" style="11"/>
    <col min="8431" max="8431" width="23.85546875" style="11" customWidth="1"/>
    <col min="8432" max="8432" width="22.140625" style="11" customWidth="1"/>
    <col min="8433" max="8433" width="24.5703125" style="11" customWidth="1"/>
    <col min="8434" max="8434" width="25.5703125" style="11" customWidth="1"/>
    <col min="8435" max="8435" width="15.85546875" style="11" customWidth="1"/>
    <col min="8436" max="8436" width="12.42578125" style="11" customWidth="1"/>
    <col min="8437" max="8686" width="11.42578125" style="11"/>
    <col min="8687" max="8687" width="23.85546875" style="11" customWidth="1"/>
    <col min="8688" max="8688" width="22.140625" style="11" customWidth="1"/>
    <col min="8689" max="8689" width="24.5703125" style="11" customWidth="1"/>
    <col min="8690" max="8690" width="25.5703125" style="11" customWidth="1"/>
    <col min="8691" max="8691" width="15.85546875" style="11" customWidth="1"/>
    <col min="8692" max="8692" width="12.42578125" style="11" customWidth="1"/>
    <col min="8693" max="8942" width="11.42578125" style="11"/>
    <col min="8943" max="8943" width="23.85546875" style="11" customWidth="1"/>
    <col min="8944" max="8944" width="22.140625" style="11" customWidth="1"/>
    <col min="8945" max="8945" width="24.5703125" style="11" customWidth="1"/>
    <col min="8946" max="8946" width="25.5703125" style="11" customWidth="1"/>
    <col min="8947" max="8947" width="15.85546875" style="11" customWidth="1"/>
    <col min="8948" max="8948" width="12.42578125" style="11" customWidth="1"/>
    <col min="8949" max="9198" width="11.42578125" style="11"/>
    <col min="9199" max="9199" width="23.85546875" style="11" customWidth="1"/>
    <col min="9200" max="9200" width="22.140625" style="11" customWidth="1"/>
    <col min="9201" max="9201" width="24.5703125" style="11" customWidth="1"/>
    <col min="9202" max="9202" width="25.5703125" style="11" customWidth="1"/>
    <col min="9203" max="9203" width="15.85546875" style="11" customWidth="1"/>
    <col min="9204" max="9204" width="12.42578125" style="11" customWidth="1"/>
    <col min="9205" max="9454" width="11.42578125" style="11"/>
    <col min="9455" max="9455" width="23.85546875" style="11" customWidth="1"/>
    <col min="9456" max="9456" width="22.140625" style="11" customWidth="1"/>
    <col min="9457" max="9457" width="24.5703125" style="11" customWidth="1"/>
    <col min="9458" max="9458" width="25.5703125" style="11" customWidth="1"/>
    <col min="9459" max="9459" width="15.85546875" style="11" customWidth="1"/>
    <col min="9460" max="9460" width="12.42578125" style="11" customWidth="1"/>
    <col min="9461" max="9710" width="11.42578125" style="11"/>
    <col min="9711" max="9711" width="23.85546875" style="11" customWidth="1"/>
    <col min="9712" max="9712" width="22.140625" style="11" customWidth="1"/>
    <col min="9713" max="9713" width="24.5703125" style="11" customWidth="1"/>
    <col min="9714" max="9714" width="25.5703125" style="11" customWidth="1"/>
    <col min="9715" max="9715" width="15.85546875" style="11" customWidth="1"/>
    <col min="9716" max="9716" width="12.42578125" style="11" customWidth="1"/>
    <col min="9717" max="9966" width="11.42578125" style="11"/>
    <col min="9967" max="9967" width="23.85546875" style="11" customWidth="1"/>
    <col min="9968" max="9968" width="22.140625" style="11" customWidth="1"/>
    <col min="9969" max="9969" width="24.5703125" style="11" customWidth="1"/>
    <col min="9970" max="9970" width="25.5703125" style="11" customWidth="1"/>
    <col min="9971" max="9971" width="15.85546875" style="11" customWidth="1"/>
    <col min="9972" max="9972" width="12.42578125" style="11" customWidth="1"/>
    <col min="9973" max="10222" width="11.42578125" style="11"/>
    <col min="10223" max="10223" width="23.85546875" style="11" customWidth="1"/>
    <col min="10224" max="10224" width="22.140625" style="11" customWidth="1"/>
    <col min="10225" max="10225" width="24.5703125" style="11" customWidth="1"/>
    <col min="10226" max="10226" width="25.5703125" style="11" customWidth="1"/>
    <col min="10227" max="10227" width="15.85546875" style="11" customWidth="1"/>
    <col min="10228" max="10228" width="12.42578125" style="11" customWidth="1"/>
    <col min="10229" max="10478" width="11.42578125" style="11"/>
    <col min="10479" max="10479" width="23.85546875" style="11" customWidth="1"/>
    <col min="10480" max="10480" width="22.140625" style="11" customWidth="1"/>
    <col min="10481" max="10481" width="24.5703125" style="11" customWidth="1"/>
    <col min="10482" max="10482" width="25.5703125" style="11" customWidth="1"/>
    <col min="10483" max="10483" width="15.85546875" style="11" customWidth="1"/>
    <col min="10484" max="10484" width="12.42578125" style="11" customWidth="1"/>
    <col min="10485" max="10734" width="11.42578125" style="11"/>
    <col min="10735" max="10735" width="23.85546875" style="11" customWidth="1"/>
    <col min="10736" max="10736" width="22.140625" style="11" customWidth="1"/>
    <col min="10737" max="10737" width="24.5703125" style="11" customWidth="1"/>
    <col min="10738" max="10738" width="25.5703125" style="11" customWidth="1"/>
    <col min="10739" max="10739" width="15.85546875" style="11" customWidth="1"/>
    <col min="10740" max="10740" width="12.42578125" style="11" customWidth="1"/>
    <col min="10741" max="10990" width="11.42578125" style="11"/>
    <col min="10991" max="10991" width="23.85546875" style="11" customWidth="1"/>
    <col min="10992" max="10992" width="22.140625" style="11" customWidth="1"/>
    <col min="10993" max="10993" width="24.5703125" style="11" customWidth="1"/>
    <col min="10994" max="10994" width="25.5703125" style="11" customWidth="1"/>
    <col min="10995" max="10995" width="15.85546875" style="11" customWidth="1"/>
    <col min="10996" max="10996" width="12.42578125" style="11" customWidth="1"/>
    <col min="10997" max="11246" width="11.42578125" style="11"/>
    <col min="11247" max="11247" width="23.85546875" style="11" customWidth="1"/>
    <col min="11248" max="11248" width="22.140625" style="11" customWidth="1"/>
    <col min="11249" max="11249" width="24.5703125" style="11" customWidth="1"/>
    <col min="11250" max="11250" width="25.5703125" style="11" customWidth="1"/>
    <col min="11251" max="11251" width="15.85546875" style="11" customWidth="1"/>
    <col min="11252" max="11252" width="12.42578125" style="11" customWidth="1"/>
    <col min="11253" max="11502" width="11.42578125" style="11"/>
    <col min="11503" max="11503" width="23.85546875" style="11" customWidth="1"/>
    <col min="11504" max="11504" width="22.140625" style="11" customWidth="1"/>
    <col min="11505" max="11505" width="24.5703125" style="11" customWidth="1"/>
    <col min="11506" max="11506" width="25.5703125" style="11" customWidth="1"/>
    <col min="11507" max="11507" width="15.85546875" style="11" customWidth="1"/>
    <col min="11508" max="11508" width="12.42578125" style="11" customWidth="1"/>
    <col min="11509" max="11758" width="11.42578125" style="11"/>
    <col min="11759" max="11759" width="23.85546875" style="11" customWidth="1"/>
    <col min="11760" max="11760" width="22.140625" style="11" customWidth="1"/>
    <col min="11761" max="11761" width="24.5703125" style="11" customWidth="1"/>
    <col min="11762" max="11762" width="25.5703125" style="11" customWidth="1"/>
    <col min="11763" max="11763" width="15.85546875" style="11" customWidth="1"/>
    <col min="11764" max="11764" width="12.42578125" style="11" customWidth="1"/>
    <col min="11765" max="12014" width="11.42578125" style="11"/>
    <col min="12015" max="12015" width="23.85546875" style="11" customWidth="1"/>
    <col min="12016" max="12016" width="22.140625" style="11" customWidth="1"/>
    <col min="12017" max="12017" width="24.5703125" style="11" customWidth="1"/>
    <col min="12018" max="12018" width="25.5703125" style="11" customWidth="1"/>
    <col min="12019" max="12019" width="15.85546875" style="11" customWidth="1"/>
    <col min="12020" max="12020" width="12.42578125" style="11" customWidth="1"/>
    <col min="12021" max="12270" width="11.42578125" style="11"/>
    <col min="12271" max="12271" width="23.85546875" style="11" customWidth="1"/>
    <col min="12272" max="12272" width="22.140625" style="11" customWidth="1"/>
    <col min="12273" max="12273" width="24.5703125" style="11" customWidth="1"/>
    <col min="12274" max="12274" width="25.5703125" style="11" customWidth="1"/>
    <col min="12275" max="12275" width="15.85546875" style="11" customWidth="1"/>
    <col min="12276" max="12276" width="12.42578125" style="11" customWidth="1"/>
    <col min="12277" max="12526" width="11.42578125" style="11"/>
    <col min="12527" max="12527" width="23.85546875" style="11" customWidth="1"/>
    <col min="12528" max="12528" width="22.140625" style="11" customWidth="1"/>
    <col min="12529" max="12529" width="24.5703125" style="11" customWidth="1"/>
    <col min="12530" max="12530" width="25.5703125" style="11" customWidth="1"/>
    <col min="12531" max="12531" width="15.85546875" style="11" customWidth="1"/>
    <col min="12532" max="12532" width="12.42578125" style="11" customWidth="1"/>
    <col min="12533" max="12782" width="11.42578125" style="11"/>
    <col min="12783" max="12783" width="23.85546875" style="11" customWidth="1"/>
    <col min="12784" max="12784" width="22.140625" style="11" customWidth="1"/>
    <col min="12785" max="12785" width="24.5703125" style="11" customWidth="1"/>
    <col min="12786" max="12786" width="25.5703125" style="11" customWidth="1"/>
    <col min="12787" max="12787" width="15.85546875" style="11" customWidth="1"/>
    <col min="12788" max="12788" width="12.42578125" style="11" customWidth="1"/>
    <col min="12789" max="13038" width="11.42578125" style="11"/>
    <col min="13039" max="13039" width="23.85546875" style="11" customWidth="1"/>
    <col min="13040" max="13040" width="22.140625" style="11" customWidth="1"/>
    <col min="13041" max="13041" width="24.5703125" style="11" customWidth="1"/>
    <col min="13042" max="13042" width="25.5703125" style="11" customWidth="1"/>
    <col min="13043" max="13043" width="15.85546875" style="11" customWidth="1"/>
    <col min="13044" max="13044" width="12.42578125" style="11" customWidth="1"/>
    <col min="13045" max="13294" width="11.42578125" style="11"/>
    <col min="13295" max="13295" width="23.85546875" style="11" customWidth="1"/>
    <col min="13296" max="13296" width="22.140625" style="11" customWidth="1"/>
    <col min="13297" max="13297" width="24.5703125" style="11" customWidth="1"/>
    <col min="13298" max="13298" width="25.5703125" style="11" customWidth="1"/>
    <col min="13299" max="13299" width="15.85546875" style="11" customWidth="1"/>
    <col min="13300" max="13300" width="12.42578125" style="11" customWidth="1"/>
    <col min="13301" max="13550" width="11.42578125" style="11"/>
    <col min="13551" max="13551" width="23.85546875" style="11" customWidth="1"/>
    <col min="13552" max="13552" width="22.140625" style="11" customWidth="1"/>
    <col min="13553" max="13553" width="24.5703125" style="11" customWidth="1"/>
    <col min="13554" max="13554" width="25.5703125" style="11" customWidth="1"/>
    <col min="13555" max="13555" width="15.85546875" style="11" customWidth="1"/>
    <col min="13556" max="13556" width="12.42578125" style="11" customWidth="1"/>
    <col min="13557" max="13806" width="11.42578125" style="11"/>
    <col min="13807" max="13807" width="23.85546875" style="11" customWidth="1"/>
    <col min="13808" max="13808" width="22.140625" style="11" customWidth="1"/>
    <col min="13809" max="13809" width="24.5703125" style="11" customWidth="1"/>
    <col min="13810" max="13810" width="25.5703125" style="11" customWidth="1"/>
    <col min="13811" max="13811" width="15.85546875" style="11" customWidth="1"/>
    <col min="13812" max="13812" width="12.42578125" style="11" customWidth="1"/>
    <col min="13813" max="14062" width="11.42578125" style="11"/>
    <col min="14063" max="14063" width="23.85546875" style="11" customWidth="1"/>
    <col min="14064" max="14064" width="22.140625" style="11" customWidth="1"/>
    <col min="14065" max="14065" width="24.5703125" style="11" customWidth="1"/>
    <col min="14066" max="14066" width="25.5703125" style="11" customWidth="1"/>
    <col min="14067" max="14067" width="15.85546875" style="11" customWidth="1"/>
    <col min="14068" max="14068" width="12.42578125" style="11" customWidth="1"/>
    <col min="14069" max="14318" width="11.42578125" style="11"/>
    <col min="14319" max="14319" width="23.85546875" style="11" customWidth="1"/>
    <col min="14320" max="14320" width="22.140625" style="11" customWidth="1"/>
    <col min="14321" max="14321" width="24.5703125" style="11" customWidth="1"/>
    <col min="14322" max="14322" width="25.5703125" style="11" customWidth="1"/>
    <col min="14323" max="14323" width="15.85546875" style="11" customWidth="1"/>
    <col min="14324" max="14324" width="12.42578125" style="11" customWidth="1"/>
    <col min="14325" max="14574" width="11.42578125" style="11"/>
    <col min="14575" max="14575" width="23.85546875" style="11" customWidth="1"/>
    <col min="14576" max="14576" width="22.140625" style="11" customWidth="1"/>
    <col min="14577" max="14577" width="24.5703125" style="11" customWidth="1"/>
    <col min="14578" max="14578" width="25.5703125" style="11" customWidth="1"/>
    <col min="14579" max="14579" width="15.85546875" style="11" customWidth="1"/>
    <col min="14580" max="14580" width="12.42578125" style="11" customWidth="1"/>
    <col min="14581" max="14830" width="11.42578125" style="11"/>
    <col min="14831" max="14831" width="23.85546875" style="11" customWidth="1"/>
    <col min="14832" max="14832" width="22.140625" style="11" customWidth="1"/>
    <col min="14833" max="14833" width="24.5703125" style="11" customWidth="1"/>
    <col min="14834" max="14834" width="25.5703125" style="11" customWidth="1"/>
    <col min="14835" max="14835" width="15.85546875" style="11" customWidth="1"/>
    <col min="14836" max="14836" width="12.42578125" style="11" customWidth="1"/>
    <col min="14837" max="15086" width="11.42578125" style="11"/>
    <col min="15087" max="15087" width="23.85546875" style="11" customWidth="1"/>
    <col min="15088" max="15088" width="22.140625" style="11" customWidth="1"/>
    <col min="15089" max="15089" width="24.5703125" style="11" customWidth="1"/>
    <col min="15090" max="15090" width="25.5703125" style="11" customWidth="1"/>
    <col min="15091" max="15091" width="15.85546875" style="11" customWidth="1"/>
    <col min="15092" max="15092" width="12.42578125" style="11" customWidth="1"/>
    <col min="15093" max="15342" width="11.42578125" style="11"/>
    <col min="15343" max="15343" width="23.85546875" style="11" customWidth="1"/>
    <col min="15344" max="15344" width="22.140625" style="11" customWidth="1"/>
    <col min="15345" max="15345" width="24.5703125" style="11" customWidth="1"/>
    <col min="15346" max="15346" width="25.5703125" style="11" customWidth="1"/>
    <col min="15347" max="15347" width="15.85546875" style="11" customWidth="1"/>
    <col min="15348" max="15348" width="12.42578125" style="11" customWidth="1"/>
    <col min="15349" max="15598" width="11.42578125" style="11"/>
    <col min="15599" max="15599" width="23.85546875" style="11" customWidth="1"/>
    <col min="15600" max="15600" width="22.140625" style="11" customWidth="1"/>
    <col min="15601" max="15601" width="24.5703125" style="11" customWidth="1"/>
    <col min="15602" max="15602" width="25.5703125" style="11" customWidth="1"/>
    <col min="15603" max="15603" width="15.85546875" style="11" customWidth="1"/>
    <col min="15604" max="15604" width="12.42578125" style="11" customWidth="1"/>
    <col min="15605" max="15854" width="11.42578125" style="11"/>
    <col min="15855" max="15855" width="23.85546875" style="11" customWidth="1"/>
    <col min="15856" max="15856" width="22.140625" style="11" customWidth="1"/>
    <col min="15857" max="15857" width="24.5703125" style="11" customWidth="1"/>
    <col min="15858" max="15858" width="25.5703125" style="11" customWidth="1"/>
    <col min="15859" max="15859" width="15.85546875" style="11" customWidth="1"/>
    <col min="15860" max="15860" width="12.42578125" style="11" customWidth="1"/>
    <col min="15861" max="16110" width="11.42578125" style="11"/>
    <col min="16111" max="16111" width="23.85546875" style="11" customWidth="1"/>
    <col min="16112" max="16112" width="22.140625" style="11" customWidth="1"/>
    <col min="16113" max="16113" width="24.5703125" style="11" customWidth="1"/>
    <col min="16114" max="16114" width="25.5703125" style="11" customWidth="1"/>
    <col min="16115" max="16115" width="15.85546875" style="11" customWidth="1"/>
    <col min="16116" max="16116" width="12.42578125" style="11" customWidth="1"/>
    <col min="16117" max="16384" width="11.42578125" style="11"/>
  </cols>
  <sheetData>
    <row r="1" spans="1:10" ht="26.25" thickBot="1">
      <c r="A1" s="10" t="s">
        <v>0</v>
      </c>
      <c r="B1" s="37" t="s">
        <v>1</v>
      </c>
      <c r="E1" s="38" t="s">
        <v>20</v>
      </c>
    </row>
    <row r="2" spans="1:10" ht="16.5" thickBot="1">
      <c r="A2" s="12" t="s">
        <v>15</v>
      </c>
      <c r="B2" s="13" t="s">
        <v>19</v>
      </c>
      <c r="C2" s="9"/>
    </row>
    <row r="3" spans="1:10" ht="15.75">
      <c r="A3" s="12" t="s">
        <v>17</v>
      </c>
      <c r="B3" s="12" t="s">
        <v>18</v>
      </c>
      <c r="C3" s="14" t="s">
        <v>16</v>
      </c>
      <c r="D3" s="15"/>
      <c r="I3" s="39"/>
      <c r="J3" s="39"/>
    </row>
    <row r="4" spans="1:10" ht="18.75">
      <c r="A4" s="12">
        <v>344.15</v>
      </c>
      <c r="B4" s="12">
        <v>1.377</v>
      </c>
      <c r="C4" s="8"/>
      <c r="D4" s="15"/>
      <c r="I4" s="16"/>
      <c r="J4" s="16"/>
    </row>
    <row r="5" spans="1:10" ht="16.5" thickBot="1">
      <c r="A5" s="36" t="s">
        <v>2</v>
      </c>
      <c r="I5" s="16"/>
      <c r="J5" s="16"/>
    </row>
    <row r="6" spans="1:10" ht="18.75">
      <c r="A6" s="17" t="s">
        <v>3</v>
      </c>
      <c r="B6" s="18">
        <v>-31.002574022330919</v>
      </c>
      <c r="J6" s="16"/>
    </row>
    <row r="7" spans="1:10" ht="15.75" customHeight="1">
      <c r="A7" s="19" t="s">
        <v>4</v>
      </c>
      <c r="B7" s="20">
        <v>-330.00257402233092</v>
      </c>
      <c r="D7" s="15"/>
      <c r="E7" s="15"/>
      <c r="J7" s="16"/>
    </row>
    <row r="8" spans="1:10" ht="19.5" thickBot="1">
      <c r="A8" s="21" t="s">
        <v>5</v>
      </c>
      <c r="B8" s="22">
        <v>-93.502574022330919</v>
      </c>
      <c r="C8" s="15"/>
      <c r="D8" s="23"/>
      <c r="H8" s="16"/>
    </row>
    <row r="9" spans="1:10" ht="17.25" thickBot="1">
      <c r="A9" s="15"/>
      <c r="C9" s="15"/>
      <c r="D9" s="23"/>
      <c r="H9" s="16"/>
    </row>
    <row r="10" spans="1:10" ht="53.25" customHeight="1" thickBot="1">
      <c r="A10" s="24" t="s">
        <v>13</v>
      </c>
      <c r="B10" s="25" t="s">
        <v>21</v>
      </c>
      <c r="C10" s="6"/>
      <c r="D10" s="6"/>
      <c r="E10" s="6"/>
      <c r="F10" s="6"/>
      <c r="G10" s="7"/>
      <c r="H10" s="7"/>
      <c r="I10" s="26" t="s">
        <v>14</v>
      </c>
      <c r="J10" s="27" t="s">
        <v>14</v>
      </c>
    </row>
    <row r="11" spans="1:10" ht="47.25" customHeight="1" thickBot="1">
      <c r="A11" s="28" t="s">
        <v>22</v>
      </c>
      <c r="B11" s="29" t="s">
        <v>23</v>
      </c>
      <c r="C11" s="30" t="s">
        <v>6</v>
      </c>
      <c r="D11" s="31" t="s">
        <v>24</v>
      </c>
      <c r="E11" s="32" t="s">
        <v>7</v>
      </c>
      <c r="F11" s="32" t="s">
        <v>8</v>
      </c>
      <c r="G11" s="33" t="s">
        <v>9</v>
      </c>
      <c r="H11" s="33" t="s">
        <v>10</v>
      </c>
      <c r="I11" s="32" t="s">
        <v>11</v>
      </c>
      <c r="J11" s="32" t="s">
        <v>12</v>
      </c>
    </row>
    <row r="12" spans="1:10" ht="19.5" thickBot="1">
      <c r="A12" s="34">
        <v>0</v>
      </c>
      <c r="B12" s="35">
        <v>1748</v>
      </c>
      <c r="C12" s="1">
        <f>$B$6*A12^2+$B$7*(1-A12)^2+2*$B$8*A12*(1-A12)</f>
        <v>-330.00257402233092</v>
      </c>
      <c r="D12" s="2">
        <f>($A$4*83.145)/($B$4*10)+C12</f>
        <v>1748.0186133415036</v>
      </c>
      <c r="E12" s="2">
        <f>-C12+(83.145*$A$4)/($B$4*10)+2*$B$8*(1-A12)+2*$B$6*A12</f>
        <v>2221.0186133415036</v>
      </c>
      <c r="F12" s="3">
        <f>-C12+(83.145*$A$4)/($B$4*10)+2*$B$8*A12+2*$B$7*(1-A12)</f>
        <v>1748.0186133415036</v>
      </c>
      <c r="G12" s="4">
        <f>EXP(((-C12+2*$B$8*(1-A12)+2*$B$6*A12)*$B$4*10)/(83.4*$A$4))</f>
        <v>1.0710118178813646</v>
      </c>
      <c r="H12" s="41">
        <f>EXP(((-C12+2*$B$8*A12+2*$B$7*(1-A12))*10*$B$4)/(83.4*$A$4))</f>
        <v>0.85357607661402823</v>
      </c>
      <c r="I12" s="42">
        <f>(G12*A12*$B$4*10^6)/101325</f>
        <v>0</v>
      </c>
      <c r="J12" s="40">
        <f>(H12*(1-A12)*$B$4*10^6)/101325</f>
        <v>11.600042018233571</v>
      </c>
    </row>
    <row r="13" spans="1:10" ht="19.5" thickBot="1">
      <c r="A13" s="34">
        <v>0.1</v>
      </c>
      <c r="B13" s="35">
        <v>1791</v>
      </c>
      <c r="C13" s="1">
        <f t="shared" ref="C13:C22" si="0">$B$6*A13^2+$B$7*(1-A13)^2+2*$B$8*A13*(1-A13)</f>
        <v>-284.44257402233092</v>
      </c>
      <c r="D13" s="2">
        <f t="shared" ref="D13:D22" si="1">($A$4*83.145)/($B$4*10)+C13</f>
        <v>1793.5786133415036</v>
      </c>
      <c r="E13" s="2">
        <f t="shared" ref="E13:E22" si="2">-C13+(83.145*$A$4)/($B$4*10)+2*$B$8*(1-A13)+2*$B$6*A13</f>
        <v>2187.9586133415037</v>
      </c>
      <c r="F13" s="3">
        <f>-C13+(83.145*$A$4)/($B$4*10)+2*$B$8*A13+2*$B$7*(1-A13)</f>
        <v>1749.7586133415034</v>
      </c>
      <c r="G13" s="4">
        <f t="shared" ref="G13:G22" si="3">EXP(((-C13+2*$B$8*(1-A13)+2*$B$6*A13)*$B$4*10)/(83.4*$A$4))</f>
        <v>1.0541588005263733</v>
      </c>
      <c r="H13" s="4">
        <f t="shared" ref="H13:H22" si="4">EXP(((-C13+2*$B$8*A13+2*$B$7*(1-A13))*10*$B$4)/(83.4*$A$4))</f>
        <v>0.85428891795776007</v>
      </c>
      <c r="I13" s="4">
        <f>(G13*A13*$B$4*10^6)/101325</f>
        <v>1.4325947873918738</v>
      </c>
      <c r="J13" s="5">
        <f>(H13*(1-A13)*$B$4*10^6)/101325</f>
        <v>10.448756536146579</v>
      </c>
    </row>
    <row r="14" spans="1:10" ht="19.5" thickBot="1">
      <c r="A14" s="34">
        <v>0.2</v>
      </c>
      <c r="B14" s="35">
        <v>1835</v>
      </c>
      <c r="C14" s="1">
        <f t="shared" si="0"/>
        <v>-242.36257402233099</v>
      </c>
      <c r="D14" s="2">
        <f t="shared" si="1"/>
        <v>1835.6586133415035</v>
      </c>
      <c r="E14" s="2">
        <f t="shared" si="2"/>
        <v>2158.3786133415038</v>
      </c>
      <c r="F14" s="3">
        <f t="shared" ref="F13:F22" si="5">-C14+(83.145*$A$4)/($B$4*10)+2*$B$8*A14+2*$B$7*(1-A14)</f>
        <v>1754.9786133415037</v>
      </c>
      <c r="G14" s="4">
        <f t="shared" si="3"/>
        <v>1.0393046987788963</v>
      </c>
      <c r="H14" s="4">
        <f t="shared" si="4"/>
        <v>0.85643101584086379</v>
      </c>
      <c r="I14" s="4">
        <f t="shared" ref="I14:I22" si="6">(G14*A14*$B$4*10^6)/101325</f>
        <v>2.8248163241421969</v>
      </c>
      <c r="J14" s="5">
        <f t="shared" ref="J13:J22" si="7">(H14*(1-A14)*$B$4*10^6)/101325</f>
        <v>9.3110723617102948</v>
      </c>
    </row>
    <row r="15" spans="1:10" ht="19.5" thickBot="1">
      <c r="A15" s="34">
        <v>0.3</v>
      </c>
      <c r="B15" s="35">
        <v>1873</v>
      </c>
      <c r="C15" s="1">
        <f t="shared" si="0"/>
        <v>-203.76257402233088</v>
      </c>
      <c r="D15" s="2">
        <f t="shared" si="1"/>
        <v>1874.2586133415036</v>
      </c>
      <c r="E15" s="2">
        <f t="shared" si="2"/>
        <v>2132.2786133415034</v>
      </c>
      <c r="F15" s="3">
        <f t="shared" si="5"/>
        <v>1763.6786133415033</v>
      </c>
      <c r="G15" s="4">
        <f t="shared" si="3"/>
        <v>1.0263720550060382</v>
      </c>
      <c r="H15" s="4">
        <f t="shared" si="4"/>
        <v>0.86001312169839172</v>
      </c>
      <c r="I15" s="4">
        <f t="shared" si="6"/>
        <v>4.1844983560127753</v>
      </c>
      <c r="J15" s="5">
        <f t="shared" si="7"/>
        <v>8.1812647224779642</v>
      </c>
    </row>
    <row r="16" spans="1:10" ht="19.5" thickBot="1">
      <c r="A16" s="34">
        <v>0.4</v>
      </c>
      <c r="B16" s="35">
        <v>1910</v>
      </c>
      <c r="C16" s="1">
        <f t="shared" si="0"/>
        <v>-168.6425740223309</v>
      </c>
      <c r="D16" s="2">
        <f t="shared" si="1"/>
        <v>1909.3786133415038</v>
      </c>
      <c r="E16" s="2">
        <f t="shared" si="2"/>
        <v>2109.6586133415035</v>
      </c>
      <c r="F16" s="3">
        <f t="shared" si="5"/>
        <v>1775.8586133415038</v>
      </c>
      <c r="G16" s="4">
        <f t="shared" si="3"/>
        <v>1.0152940088918916</v>
      </c>
      <c r="H16" s="4">
        <f t="shared" si="4"/>
        <v>0.86505325453645132</v>
      </c>
      <c r="I16" s="4">
        <f t="shared" si="6"/>
        <v>5.5191111778697648</v>
      </c>
      <c r="J16" s="5">
        <f t="shared" si="7"/>
        <v>7.0536096609722776</v>
      </c>
    </row>
    <row r="17" spans="1:10" ht="19.5" thickBot="1">
      <c r="A17" s="34">
        <v>0.5</v>
      </c>
      <c r="B17" s="35">
        <v>1941</v>
      </c>
      <c r="C17" s="1">
        <f t="shared" si="0"/>
        <v>-137.00257402233092</v>
      </c>
      <c r="D17" s="2">
        <f t="shared" si="1"/>
        <v>1941.0186133415036</v>
      </c>
      <c r="E17" s="2">
        <f t="shared" si="2"/>
        <v>2090.5186133415036</v>
      </c>
      <c r="F17" s="3">
        <f t="shared" si="5"/>
        <v>1791.5186133415036</v>
      </c>
      <c r="G17" s="4">
        <f t="shared" si="3"/>
        <v>1.0060137212190945</v>
      </c>
      <c r="H17" s="4">
        <f t="shared" si="4"/>
        <v>0.87157685208374347</v>
      </c>
      <c r="I17" s="4">
        <f t="shared" si="6"/>
        <v>6.8358297267144987</v>
      </c>
      <c r="J17" s="5">
        <f t="shared" si="7"/>
        <v>5.9223356788517876</v>
      </c>
    </row>
    <row r="18" spans="1:10" ht="19.5" thickBot="1">
      <c r="A18" s="34">
        <v>0.6</v>
      </c>
      <c r="B18" s="35">
        <v>1967</v>
      </c>
      <c r="C18" s="1">
        <f t="shared" si="0"/>
        <v>-108.84257402233092</v>
      </c>
      <c r="D18" s="2">
        <f t="shared" si="1"/>
        <v>1969.1786133415037</v>
      </c>
      <c r="E18" s="2">
        <f t="shared" si="2"/>
        <v>2074.8586133415038</v>
      </c>
      <c r="F18" s="3">
        <f t="shared" si="5"/>
        <v>1810.6586133415035</v>
      </c>
      <c r="G18" s="4">
        <f t="shared" si="3"/>
        <v>0.99848388764378004</v>
      </c>
      <c r="H18" s="4">
        <f t="shared" si="4"/>
        <v>0.87961698488281337</v>
      </c>
      <c r="I18" s="4">
        <f t="shared" si="6"/>
        <v>8.1415977100546844</v>
      </c>
      <c r="J18" s="5">
        <f t="shared" si="7"/>
        <v>4.781574490732333</v>
      </c>
    </row>
    <row r="19" spans="1:10" ht="19.5" thickBot="1">
      <c r="A19" s="34">
        <v>0.7</v>
      </c>
      <c r="B19" s="35">
        <v>1992</v>
      </c>
      <c r="C19" s="1">
        <f t="shared" si="0"/>
        <v>-84.162574022330929</v>
      </c>
      <c r="D19" s="2">
        <f t="shared" si="1"/>
        <v>1993.8586133415035</v>
      </c>
      <c r="E19" s="2">
        <f t="shared" si="2"/>
        <v>2062.6786133415035</v>
      </c>
      <c r="F19" s="3">
        <f t="shared" si="5"/>
        <v>1833.2786133415036</v>
      </c>
      <c r="G19" s="4">
        <f t="shared" si="3"/>
        <v>0.99266633663868786</v>
      </c>
      <c r="H19" s="4">
        <f t="shared" si="4"/>
        <v>0.88921463584497529</v>
      </c>
      <c r="I19" s="4">
        <f t="shared" si="6"/>
        <v>9.4431885703037874</v>
      </c>
      <c r="J19" s="5">
        <f t="shared" si="7"/>
        <v>3.6253102992110464</v>
      </c>
    </row>
    <row r="20" spans="1:10" ht="19.5" thickBot="1">
      <c r="A20" s="34">
        <v>0.8</v>
      </c>
      <c r="B20" s="35">
        <v>2016</v>
      </c>
      <c r="C20" s="1">
        <f t="shared" si="0"/>
        <v>-62.962574022330912</v>
      </c>
      <c r="D20" s="2">
        <f t="shared" si="1"/>
        <v>2015.0586133415036</v>
      </c>
      <c r="E20" s="2">
        <f t="shared" si="2"/>
        <v>2053.9786133415037</v>
      </c>
      <c r="F20" s="3">
        <f t="shared" si="5"/>
        <v>1859.3786133415035</v>
      </c>
      <c r="G20" s="4">
        <f t="shared" si="3"/>
        <v>0.98853170681813107</v>
      </c>
      <c r="H20" s="4">
        <f t="shared" si="4"/>
        <v>0.90041904857903698</v>
      </c>
      <c r="I20" s="4">
        <f t="shared" si="6"/>
        <v>10.747264033859889</v>
      </c>
      <c r="J20" s="5">
        <f t="shared" si="7"/>
        <v>2.4473269773369526</v>
      </c>
    </row>
    <row r="21" spans="1:10" ht="19.5" thickBot="1">
      <c r="A21" s="34">
        <v>0.9</v>
      </c>
      <c r="B21" s="35">
        <v>2035</v>
      </c>
      <c r="C21" s="1">
        <f t="shared" si="0"/>
        <v>-45.242574022330921</v>
      </c>
      <c r="D21" s="2">
        <f t="shared" si="1"/>
        <v>2032.7786133415036</v>
      </c>
      <c r="E21" s="2">
        <f t="shared" si="2"/>
        <v>2048.7586133415034</v>
      </c>
      <c r="F21" s="3">
        <f t="shared" si="5"/>
        <v>1888.9586133415035</v>
      </c>
      <c r="G21" s="4">
        <f t="shared" si="3"/>
        <v>0.98605919982411827</v>
      </c>
      <c r="H21" s="4">
        <f t="shared" si="4"/>
        <v>0.91328814864052432</v>
      </c>
      <c r="I21" s="4">
        <f t="shared" si="6"/>
        <v>12.060430953289217</v>
      </c>
      <c r="J21" s="5">
        <f t="shared" si="7"/>
        <v>1.2411525099215412</v>
      </c>
    </row>
    <row r="22" spans="1:10" ht="18.75">
      <c r="A22" s="34">
        <v>1</v>
      </c>
      <c r="B22" s="35">
        <v>2047</v>
      </c>
      <c r="C22" s="1">
        <f t="shared" si="0"/>
        <v>-31.002574022330919</v>
      </c>
      <c r="D22" s="2">
        <f t="shared" si="1"/>
        <v>2047.0186133415036</v>
      </c>
      <c r="E22" s="2">
        <f t="shared" si="2"/>
        <v>2047.0186133415036</v>
      </c>
      <c r="F22" s="3">
        <f t="shared" si="5"/>
        <v>1922.0186133415036</v>
      </c>
      <c r="G22" s="41">
        <f t="shared" si="3"/>
        <v>0.98523640586035932</v>
      </c>
      <c r="H22" s="4">
        <f t="shared" si="4"/>
        <v>0.92788904274818718</v>
      </c>
      <c r="I22" s="41">
        <f t="shared" si="6"/>
        <v>13.389297121832863</v>
      </c>
      <c r="J22" s="43">
        <f t="shared" si="7"/>
        <v>0</v>
      </c>
    </row>
  </sheetData>
  <mergeCells count="1"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 de fugacité vapeur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</dc:creator>
  <cp:lastModifiedBy>Windows User</cp:lastModifiedBy>
  <dcterms:created xsi:type="dcterms:W3CDTF">2016-01-04T08:22:42Z</dcterms:created>
  <dcterms:modified xsi:type="dcterms:W3CDTF">2019-04-17T10:32:15Z</dcterms:modified>
</cp:coreProperties>
</file>