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es\Desktop\UTeM\sem5\AI project management\Week 5\"/>
    </mc:Choice>
  </mc:AlternateContent>
  <bookViews>
    <workbookView xWindow="0" yWindow="0" windowWidth="14535" windowHeight="6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7" i="1"/>
  <c r="F24" i="1"/>
  <c r="F23" i="1"/>
  <c r="F20" i="1"/>
  <c r="F17" i="1"/>
  <c r="F13" i="1"/>
  <c r="E24" i="1"/>
  <c r="E23" i="1"/>
  <c r="D21" i="1"/>
  <c r="D49" i="1"/>
  <c r="D50" i="1" s="1"/>
  <c r="D52" i="1" s="1"/>
  <c r="D22" i="1" s="1"/>
  <c r="E20" i="1" s="1"/>
  <c r="D46" i="1"/>
  <c r="D48" i="1" s="1"/>
  <c r="D42" i="1"/>
  <c r="D43" i="1"/>
  <c r="D44" i="1"/>
  <c r="D45" i="1"/>
  <c r="D41" i="1"/>
  <c r="D37" i="1"/>
  <c r="D36" i="1"/>
  <c r="D35" i="1"/>
  <c r="D38" i="1" s="1"/>
  <c r="D26" i="1"/>
  <c r="D25" i="1"/>
  <c r="D19" i="1"/>
  <c r="E17" i="1" s="1"/>
  <c r="D18" i="1"/>
  <c r="D15" i="1"/>
  <c r="D14" i="1"/>
  <c r="E13" i="1" l="1"/>
  <c r="E27" i="1" l="1"/>
  <c r="E28" i="1" s="1"/>
</calcChain>
</file>

<file path=xl/sharedStrings.xml><?xml version="1.0" encoding="utf-8"?>
<sst xmlns="http://schemas.openxmlformats.org/spreadsheetml/2006/main" count="76" uniqueCount="70">
  <si>
    <t>Project Members</t>
  </si>
  <si>
    <t>Project Title</t>
  </si>
  <si>
    <t>Project Manager</t>
  </si>
  <si>
    <t>Company Name</t>
  </si>
  <si>
    <t>Date</t>
  </si>
  <si>
    <t>Maheshwarman S/O Balakrishnan B031910007</t>
  </si>
  <si>
    <t>Home Automation using Artificial Intelligence</t>
  </si>
  <si>
    <t>OurAI Sdn. Bhd.</t>
  </si>
  <si>
    <t>WBS Items</t>
  </si>
  <si>
    <t>1. Project Management</t>
  </si>
  <si>
    <t>Project Team Members</t>
  </si>
  <si>
    <t>Contractors (10% of software development and testing)</t>
  </si>
  <si>
    <t>2. Hardware</t>
  </si>
  <si>
    <t>Handheld devices</t>
  </si>
  <si>
    <t>Servers</t>
  </si>
  <si>
    <t>3. Software</t>
  </si>
  <si>
    <t>Licensed Software</t>
  </si>
  <si>
    <t>4. Testing (10% of total hardware and software costs)</t>
  </si>
  <si>
    <t>5. Training and Support</t>
  </si>
  <si>
    <t>Travel Cost</t>
  </si>
  <si>
    <t>6. Reserves (20% of total estimate)</t>
  </si>
  <si>
    <t>Total project cost estimate</t>
  </si>
  <si>
    <t>#Units/Hrs.</t>
  </si>
  <si>
    <t>Cost/Unit/Hr.</t>
  </si>
  <si>
    <t>Subtotals</t>
  </si>
  <si>
    <t>WBS Level 1 Totals</t>
  </si>
  <si>
    <t>% of Total</t>
  </si>
  <si>
    <t>Project Cost Estimation</t>
  </si>
  <si>
    <t>Software Development Estimate</t>
  </si>
  <si>
    <t>1. Labor Estimate</t>
  </si>
  <si>
    <t>Contractor labor estimate</t>
  </si>
  <si>
    <t>Project team member estimate</t>
  </si>
  <si>
    <t>Total labor estimate</t>
  </si>
  <si>
    <t>2. Function point estimate</t>
  </si>
  <si>
    <t>External inputs</t>
  </si>
  <si>
    <t>External interface files</t>
  </si>
  <si>
    <t>External output</t>
  </si>
  <si>
    <t>External queries</t>
  </si>
  <si>
    <t>Logical internal tables</t>
  </si>
  <si>
    <t>Total function points</t>
  </si>
  <si>
    <t>Python language equivalency value</t>
  </si>
  <si>
    <t>Source lines of codes (SLOC) estimate</t>
  </si>
  <si>
    <t>Producticity*KSLOC^Penalty (in months)</t>
  </si>
  <si>
    <t>Total labor hours (160 hours/month)</t>
  </si>
  <si>
    <t>Total function points estimate</t>
  </si>
  <si>
    <t>Calculations</t>
  </si>
  <si>
    <t>Quantity</t>
  </si>
  <si>
    <t>Conversion Factor</t>
  </si>
  <si>
    <t>Function Points</t>
  </si>
  <si>
    <t>1) Maheshwarman S/O Balakrishnan B031910007</t>
  </si>
  <si>
    <t>2) Mohamed Tariq Ali bin Salamudeen Ali B031910049</t>
  </si>
  <si>
    <t>3) Mohammed Sadeq Noman B031910498</t>
  </si>
  <si>
    <t xml:space="preserve">Project manager </t>
  </si>
  <si>
    <t>10*4</t>
  </si>
  <si>
    <t>3*7</t>
  </si>
  <si>
    <t>4*5</t>
  </si>
  <si>
    <t>6*4</t>
  </si>
  <si>
    <t>7*10</t>
  </si>
  <si>
    <t>sum of function point values</t>
  </si>
  <si>
    <t>1920*75</t>
  </si>
  <si>
    <t>500*100</t>
  </si>
  <si>
    <t>sum of above values</t>
  </si>
  <si>
    <t>assumed value</t>
  </si>
  <si>
    <t>175*45</t>
  </si>
  <si>
    <t>3.13*7.875^1.072</t>
  </si>
  <si>
    <t>160*28.60</t>
  </si>
  <si>
    <t>4575.57*80</t>
  </si>
  <si>
    <t>960*90</t>
  </si>
  <si>
    <t>Cost/labor hour (RM80/hour)</t>
  </si>
  <si>
    <t>Software Development Estimate*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</si>
</sst>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M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indent="1"/>
    </xf>
    <xf numFmtId="0" fontId="3" fillId="0" borderId="0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indent="2"/>
    </xf>
    <xf numFmtId="0" fontId="3" fillId="0" borderId="1" xfId="0" applyFont="1" applyBorder="1" applyAlignment="1">
      <alignment horizontal="left" wrapText="1" indent="2"/>
    </xf>
    <xf numFmtId="0" fontId="4" fillId="0" borderId="1" xfId="0" applyFont="1" applyBorder="1" applyAlignment="1">
      <alignment horizontal="left" wrapText="1" indent="2"/>
    </xf>
    <xf numFmtId="14" fontId="3" fillId="0" borderId="0" xfId="0" applyNumberFormat="1" applyFont="1"/>
    <xf numFmtId="0" fontId="4" fillId="0" borderId="0" xfId="0" applyFont="1"/>
    <xf numFmtId="0" fontId="4" fillId="0" borderId="1" xfId="0" applyFont="1" applyBorder="1" applyAlignment="1">
      <alignment horizontal="center"/>
    </xf>
    <xf numFmtId="164" fontId="3" fillId="0" borderId="1" xfId="0" applyNumberFormat="1" applyFont="1" applyBorder="1"/>
    <xf numFmtId="10" fontId="3" fillId="0" borderId="1" xfId="0" applyNumberFormat="1" applyFont="1" applyBorder="1"/>
    <xf numFmtId="0" fontId="4" fillId="0" borderId="1" xfId="0" applyFont="1" applyBorder="1" applyAlignment="1">
      <alignment horizontal="left" wrapText="1" indent="1"/>
    </xf>
    <xf numFmtId="2" fontId="3" fillId="0" borderId="1" xfId="0" applyNumberFormat="1" applyFont="1" applyBorder="1"/>
    <xf numFmtId="0" fontId="3" fillId="0" borderId="1" xfId="0" applyFont="1" applyBorder="1" applyAlignment="1">
      <alignment wrapText="1"/>
    </xf>
    <xf numFmtId="164" fontId="4" fillId="0" borderId="1" xfId="0" applyNumberFormat="1" applyFont="1" applyBorder="1"/>
    <xf numFmtId="10" fontId="4" fillId="0" borderId="1" xfId="0" applyNumberFormat="1" applyFont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152401</xdr:colOff>
      <xdr:row>0</xdr:row>
      <xdr:rowOff>38100</xdr:rowOff>
    </xdr:from>
    <xdr:to>
      <xdr:col>5</xdr:col>
      <xdr:colOff>877269</xdr:colOff>
      <xdr:row>8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4026" y="38100"/>
          <a:ext cx="2153618" cy="1724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workbookViewId="0">
      <selection activeCell="E20" sqref="E20"/>
    </sheetView>
  </sheetViews>
  <sheetFormatPr defaultRowHeight="15" x14ac:dyDescent="0.25"/>
  <cols>
    <col min="1" max="1" width="28.42578125" style="4" customWidth="1"/>
    <col min="2" max="2" width="13.42578125" style="4" customWidth="1"/>
    <col min="3" max="3" width="21.28515625" style="4" customWidth="1"/>
    <col min="4" max="4" width="17.5703125" style="4" customWidth="1"/>
    <col min="5" max="5" width="21.42578125" style="4" customWidth="1"/>
    <col min="6" max="6" width="14.28515625" style="4" customWidth="1"/>
  </cols>
  <sheetData>
    <row r="1" spans="1:6" ht="17.25" customHeight="1" x14ac:dyDescent="0.25">
      <c r="A1" s="2" t="s">
        <v>0</v>
      </c>
      <c r="B1" s="4" t="s">
        <v>49</v>
      </c>
    </row>
    <row r="2" spans="1:6" ht="17.25" customHeight="1" x14ac:dyDescent="0.25">
      <c r="A2" s="3"/>
      <c r="B2" s="4" t="s">
        <v>50</v>
      </c>
    </row>
    <row r="3" spans="1:6" ht="17.25" customHeight="1" x14ac:dyDescent="0.25">
      <c r="A3" s="3"/>
      <c r="B3" s="4" t="s">
        <v>51</v>
      </c>
    </row>
    <row r="4" spans="1:6" x14ac:dyDescent="0.25">
      <c r="A4" s="2" t="s">
        <v>1</v>
      </c>
      <c r="B4" s="4" t="s">
        <v>6</v>
      </c>
    </row>
    <row r="5" spans="1:6" x14ac:dyDescent="0.25">
      <c r="A5" s="2" t="s">
        <v>2</v>
      </c>
      <c r="B5" s="4" t="s">
        <v>5</v>
      </c>
    </row>
    <row r="6" spans="1:6" x14ac:dyDescent="0.25">
      <c r="A6" s="2" t="s">
        <v>3</v>
      </c>
      <c r="B6" s="4" t="s">
        <v>7</v>
      </c>
    </row>
    <row r="7" spans="1:6" x14ac:dyDescent="0.25">
      <c r="A7" s="2" t="s">
        <v>4</v>
      </c>
      <c r="B7" s="16">
        <v>44510</v>
      </c>
    </row>
    <row r="8" spans="1:6" x14ac:dyDescent="0.25">
      <c r="B8" s="16"/>
    </row>
    <row r="9" spans="1:6" x14ac:dyDescent="0.25">
      <c r="B9" s="16"/>
    </row>
    <row r="10" spans="1:6" x14ac:dyDescent="0.25">
      <c r="B10" s="26"/>
      <c r="C10" s="17" t="s">
        <v>27</v>
      </c>
    </row>
    <row r="11" spans="1:6" x14ac:dyDescent="0.25">
      <c r="A11" s="5"/>
      <c r="B11" s="18" t="s">
        <v>22</v>
      </c>
      <c r="C11" s="18" t="s">
        <v>23</v>
      </c>
      <c r="D11" s="18" t="s">
        <v>24</v>
      </c>
      <c r="E11" s="18" t="s">
        <v>25</v>
      </c>
      <c r="F11" s="18" t="s">
        <v>26</v>
      </c>
    </row>
    <row r="12" spans="1:6" x14ac:dyDescent="0.25">
      <c r="A12" s="5" t="s">
        <v>8</v>
      </c>
      <c r="B12" s="5"/>
      <c r="C12" s="19"/>
      <c r="D12" s="19"/>
      <c r="E12" s="19"/>
      <c r="F12" s="20"/>
    </row>
    <row r="13" spans="1:6" x14ac:dyDescent="0.25">
      <c r="A13" s="6" t="s">
        <v>9</v>
      </c>
      <c r="B13" s="5"/>
      <c r="C13" s="19"/>
      <c r="D13" s="19"/>
      <c r="E13" s="24">
        <f>D14+D15+D16</f>
        <v>280400</v>
      </c>
      <c r="F13" s="20">
        <f>E13/E28</f>
        <v>0.2491260960179163</v>
      </c>
    </row>
    <row r="14" spans="1:6" x14ac:dyDescent="0.25">
      <c r="A14" s="7" t="s">
        <v>2</v>
      </c>
      <c r="B14" s="5">
        <v>960</v>
      </c>
      <c r="C14" s="19">
        <v>90</v>
      </c>
      <c r="D14" s="19">
        <f>B14*C14</f>
        <v>86400</v>
      </c>
      <c r="E14" s="19"/>
      <c r="F14" s="20"/>
    </row>
    <row r="15" spans="1:6" x14ac:dyDescent="0.25">
      <c r="A15" s="7" t="s">
        <v>10</v>
      </c>
      <c r="B15" s="5">
        <v>1920</v>
      </c>
      <c r="C15" s="19">
        <v>75</v>
      </c>
      <c r="D15" s="19">
        <f>B15*C15</f>
        <v>144000</v>
      </c>
      <c r="E15" s="19"/>
      <c r="F15" s="20"/>
    </row>
    <row r="16" spans="1:6" ht="43.5" x14ac:dyDescent="0.25">
      <c r="A16" s="8" t="s">
        <v>11</v>
      </c>
      <c r="B16" s="5"/>
      <c r="C16" s="19"/>
      <c r="D16" s="19">
        <v>50000</v>
      </c>
      <c r="E16" s="19"/>
      <c r="F16" s="20"/>
    </row>
    <row r="17" spans="1:6" x14ac:dyDescent="0.25">
      <c r="A17" s="6" t="s">
        <v>12</v>
      </c>
      <c r="B17" s="5"/>
      <c r="C17" s="19"/>
      <c r="D17" s="19"/>
      <c r="E17" s="24">
        <f>D18+D19</f>
        <v>65000</v>
      </c>
      <c r="F17" s="20">
        <f>E17/E28</f>
        <v>5.7750343228118971E-2</v>
      </c>
    </row>
    <row r="18" spans="1:6" x14ac:dyDescent="0.25">
      <c r="A18" s="7" t="s">
        <v>13</v>
      </c>
      <c r="B18" s="5">
        <v>100</v>
      </c>
      <c r="C18" s="19">
        <v>550</v>
      </c>
      <c r="D18" s="19">
        <f>B18*C18</f>
        <v>55000</v>
      </c>
      <c r="E18" s="19"/>
      <c r="F18" s="20"/>
    </row>
    <row r="19" spans="1:6" x14ac:dyDescent="0.25">
      <c r="A19" s="7" t="s">
        <v>14</v>
      </c>
      <c r="B19" s="5">
        <v>4</v>
      </c>
      <c r="C19" s="19">
        <v>2500</v>
      </c>
      <c r="D19" s="19">
        <f>B19*C19</f>
        <v>10000</v>
      </c>
      <c r="E19" s="19"/>
      <c r="F19" s="20"/>
    </row>
    <row r="20" spans="1:6" x14ac:dyDescent="0.25">
      <c r="A20" s="6" t="s">
        <v>15</v>
      </c>
      <c r="B20" s="5"/>
      <c r="C20" s="19"/>
      <c r="D20" s="19"/>
      <c r="E20" s="24">
        <f>D21+D22</f>
        <v>386045.36341894174</v>
      </c>
      <c r="F20" s="20">
        <f>E20/E28</f>
        <v>0.34298849598565861</v>
      </c>
    </row>
    <row r="21" spans="1:6" x14ac:dyDescent="0.25">
      <c r="A21" s="7" t="s">
        <v>16</v>
      </c>
      <c r="B21" s="5">
        <v>100</v>
      </c>
      <c r="C21" s="19">
        <v>200</v>
      </c>
      <c r="D21" s="19">
        <f>B21*C21</f>
        <v>20000</v>
      </c>
      <c r="E21" s="19"/>
      <c r="F21" s="20"/>
    </row>
    <row r="22" spans="1:6" ht="30" x14ac:dyDescent="0.25">
      <c r="A22" s="21" t="s">
        <v>69</v>
      </c>
      <c r="B22" s="5"/>
      <c r="C22" s="19"/>
      <c r="D22" s="19">
        <f>D52</f>
        <v>366045.36341894174</v>
      </c>
      <c r="E22" s="19"/>
      <c r="F22" s="20"/>
    </row>
    <row r="23" spans="1:6" ht="45" x14ac:dyDescent="0.25">
      <c r="A23" s="9" t="s">
        <v>17</v>
      </c>
      <c r="B23" s="5"/>
      <c r="C23" s="19"/>
      <c r="D23" s="19">
        <v>60000</v>
      </c>
      <c r="E23" s="24">
        <f>D23</f>
        <v>60000</v>
      </c>
      <c r="F23" s="20">
        <f>E23/E28</f>
        <v>5.3308009133648283E-2</v>
      </c>
    </row>
    <row r="24" spans="1:6" x14ac:dyDescent="0.25">
      <c r="A24" s="6" t="s">
        <v>18</v>
      </c>
      <c r="B24" s="5"/>
      <c r="C24" s="19"/>
      <c r="D24" s="19"/>
      <c r="E24" s="24">
        <f>D25+D26</f>
        <v>146500</v>
      </c>
      <c r="F24" s="20">
        <f>E24/E28</f>
        <v>0.13016038896799123</v>
      </c>
    </row>
    <row r="25" spans="1:6" x14ac:dyDescent="0.25">
      <c r="A25" s="7" t="s">
        <v>19</v>
      </c>
      <c r="B25" s="5">
        <v>10</v>
      </c>
      <c r="C25" s="19">
        <v>250</v>
      </c>
      <c r="D25" s="19">
        <f>B25*C25</f>
        <v>2500</v>
      </c>
      <c r="E25" s="19"/>
      <c r="F25" s="20"/>
    </row>
    <row r="26" spans="1:6" x14ac:dyDescent="0.25">
      <c r="A26" s="7" t="s">
        <v>10</v>
      </c>
      <c r="B26" s="5">
        <v>1920</v>
      </c>
      <c r="C26" s="19">
        <v>75</v>
      </c>
      <c r="D26" s="19">
        <f>B26*C26</f>
        <v>144000</v>
      </c>
      <c r="E26" s="19"/>
      <c r="F26" s="20"/>
    </row>
    <row r="27" spans="1:6" ht="30" x14ac:dyDescent="0.25">
      <c r="A27" s="9" t="s">
        <v>20</v>
      </c>
      <c r="B27" s="5"/>
      <c r="C27" s="19"/>
      <c r="D27" s="19"/>
      <c r="E27" s="24">
        <f>(E13+E17+E20+E23+E24)*20/100</f>
        <v>187589.07268378834</v>
      </c>
      <c r="F27" s="20">
        <f>E27/E28</f>
        <v>0.16666666666666669</v>
      </c>
    </row>
    <row r="28" spans="1:6" ht="30" x14ac:dyDescent="0.25">
      <c r="A28" s="21" t="s">
        <v>21</v>
      </c>
      <c r="B28" s="10"/>
      <c r="C28" s="19"/>
      <c r="D28" s="19"/>
      <c r="E28" s="24">
        <f>E13+E17+E20+E23+E24+E27</f>
        <v>1125534.43610273</v>
      </c>
      <c r="F28" s="25">
        <f>SUM(F13:F27)</f>
        <v>1</v>
      </c>
    </row>
    <row r="29" spans="1:6" s="1" customFormat="1" x14ac:dyDescent="0.25">
      <c r="A29" s="11"/>
      <c r="B29" s="11"/>
      <c r="C29" s="11"/>
      <c r="D29" s="11"/>
      <c r="E29" s="11"/>
      <c r="F29" s="11"/>
    </row>
    <row r="33" spans="1:5" x14ac:dyDescent="0.25">
      <c r="B33" s="17" t="s">
        <v>28</v>
      </c>
    </row>
    <row r="34" spans="1:5" x14ac:dyDescent="0.25">
      <c r="A34" s="6" t="s">
        <v>29</v>
      </c>
      <c r="B34" s="18" t="s">
        <v>22</v>
      </c>
      <c r="C34" s="18" t="s">
        <v>23</v>
      </c>
      <c r="D34" s="18" t="s">
        <v>24</v>
      </c>
      <c r="E34" s="18" t="s">
        <v>45</v>
      </c>
    </row>
    <row r="35" spans="1:5" x14ac:dyDescent="0.25">
      <c r="A35" s="7" t="s">
        <v>52</v>
      </c>
      <c r="B35" s="5">
        <v>960</v>
      </c>
      <c r="C35" s="5">
        <v>90</v>
      </c>
      <c r="D35" s="19">
        <f>B35*C35</f>
        <v>86400</v>
      </c>
      <c r="E35" s="5" t="s">
        <v>67</v>
      </c>
    </row>
    <row r="36" spans="1:5" ht="29.25" x14ac:dyDescent="0.25">
      <c r="A36" s="8" t="s">
        <v>31</v>
      </c>
      <c r="B36" s="5">
        <v>1920</v>
      </c>
      <c r="C36" s="5">
        <v>75</v>
      </c>
      <c r="D36" s="19">
        <f>B36*C36</f>
        <v>144000</v>
      </c>
      <c r="E36" s="5" t="s">
        <v>59</v>
      </c>
    </row>
    <row r="37" spans="1:5" x14ac:dyDescent="0.25">
      <c r="A37" s="8" t="s">
        <v>30</v>
      </c>
      <c r="B37" s="5">
        <v>500</v>
      </c>
      <c r="C37" s="5">
        <v>100</v>
      </c>
      <c r="D37" s="19">
        <f>B37*C37</f>
        <v>50000</v>
      </c>
      <c r="E37" s="5" t="s">
        <v>60</v>
      </c>
    </row>
    <row r="38" spans="1:5" x14ac:dyDescent="0.25">
      <c r="A38" s="10" t="s">
        <v>32</v>
      </c>
      <c r="B38" s="5"/>
      <c r="C38" s="5"/>
      <c r="D38" s="19">
        <f>D35+D36+D37</f>
        <v>280400</v>
      </c>
      <c r="E38" s="5" t="s">
        <v>61</v>
      </c>
    </row>
    <row r="39" spans="1:5" x14ac:dyDescent="0.25">
      <c r="A39" s="5"/>
      <c r="B39" s="5"/>
      <c r="C39" s="5"/>
      <c r="D39" s="5"/>
      <c r="E39" s="5"/>
    </row>
    <row r="40" spans="1:5" x14ac:dyDescent="0.25">
      <c r="A40" s="12" t="s">
        <v>33</v>
      </c>
      <c r="B40" s="18" t="s">
        <v>46</v>
      </c>
      <c r="C40" s="18" t="s">
        <v>47</v>
      </c>
      <c r="D40" s="18" t="s">
        <v>48</v>
      </c>
      <c r="E40" s="18" t="s">
        <v>45</v>
      </c>
    </row>
    <row r="41" spans="1:5" x14ac:dyDescent="0.25">
      <c r="A41" s="7" t="s">
        <v>34</v>
      </c>
      <c r="B41" s="5">
        <v>10</v>
      </c>
      <c r="C41" s="5">
        <v>4</v>
      </c>
      <c r="D41" s="5">
        <f>B41*C41</f>
        <v>40</v>
      </c>
      <c r="E41" s="5" t="s">
        <v>53</v>
      </c>
    </row>
    <row r="42" spans="1:5" x14ac:dyDescent="0.25">
      <c r="A42" s="7" t="s">
        <v>35</v>
      </c>
      <c r="B42" s="5">
        <v>3</v>
      </c>
      <c r="C42" s="5">
        <v>7</v>
      </c>
      <c r="D42" s="5">
        <f t="shared" ref="D42:D45" si="0">B42*C42</f>
        <v>21</v>
      </c>
      <c r="E42" s="5" t="s">
        <v>54</v>
      </c>
    </row>
    <row r="43" spans="1:5" x14ac:dyDescent="0.25">
      <c r="A43" s="7" t="s">
        <v>36</v>
      </c>
      <c r="B43" s="5">
        <v>4</v>
      </c>
      <c r="C43" s="5">
        <v>5</v>
      </c>
      <c r="D43" s="5">
        <f t="shared" si="0"/>
        <v>20</v>
      </c>
      <c r="E43" s="5" t="s">
        <v>55</v>
      </c>
    </row>
    <row r="44" spans="1:5" x14ac:dyDescent="0.25">
      <c r="A44" s="7" t="s">
        <v>37</v>
      </c>
      <c r="B44" s="5">
        <v>6</v>
      </c>
      <c r="C44" s="5">
        <v>4</v>
      </c>
      <c r="D44" s="5">
        <f t="shared" si="0"/>
        <v>24</v>
      </c>
      <c r="E44" s="5" t="s">
        <v>56</v>
      </c>
    </row>
    <row r="45" spans="1:5" x14ac:dyDescent="0.25">
      <c r="A45" s="7" t="s">
        <v>38</v>
      </c>
      <c r="B45" s="5">
        <v>7</v>
      </c>
      <c r="C45" s="5">
        <v>10</v>
      </c>
      <c r="D45" s="5">
        <f t="shared" si="0"/>
        <v>70</v>
      </c>
      <c r="E45" s="5" t="s">
        <v>57</v>
      </c>
    </row>
    <row r="46" spans="1:5" ht="29.25" x14ac:dyDescent="0.25">
      <c r="A46" s="13" t="s">
        <v>39</v>
      </c>
      <c r="B46" s="5"/>
      <c r="C46" s="5"/>
      <c r="D46" s="5">
        <f>SUM(D41:D45)</f>
        <v>175</v>
      </c>
      <c r="E46" s="23" t="s">
        <v>58</v>
      </c>
    </row>
    <row r="47" spans="1:5" ht="29.25" x14ac:dyDescent="0.25">
      <c r="A47" s="14" t="s">
        <v>40</v>
      </c>
      <c r="B47" s="5"/>
      <c r="C47" s="5"/>
      <c r="D47" s="5">
        <v>45</v>
      </c>
      <c r="E47" s="5" t="s">
        <v>62</v>
      </c>
    </row>
    <row r="48" spans="1:5" ht="29.25" x14ac:dyDescent="0.25">
      <c r="A48" s="14" t="s">
        <v>41</v>
      </c>
      <c r="B48" s="5"/>
      <c r="C48" s="5"/>
      <c r="D48" s="5">
        <f>D46*D47</f>
        <v>7875</v>
      </c>
      <c r="E48" s="5" t="s">
        <v>63</v>
      </c>
    </row>
    <row r="49" spans="1:5" ht="29.25" x14ac:dyDescent="0.25">
      <c r="A49" s="14" t="s">
        <v>42</v>
      </c>
      <c r="B49" s="5"/>
      <c r="C49" s="5"/>
      <c r="D49" s="22">
        <f>3.13*7.875^1.072</f>
        <v>28.597294017104822</v>
      </c>
      <c r="E49" s="5" t="s">
        <v>64</v>
      </c>
    </row>
    <row r="50" spans="1:5" ht="29.25" x14ac:dyDescent="0.25">
      <c r="A50" s="14" t="s">
        <v>43</v>
      </c>
      <c r="B50" s="5"/>
      <c r="C50" s="5"/>
      <c r="D50" s="22">
        <f>160*D49</f>
        <v>4575.5670427367713</v>
      </c>
      <c r="E50" s="5" t="s">
        <v>65</v>
      </c>
    </row>
    <row r="51" spans="1:5" ht="29.25" x14ac:dyDescent="0.25">
      <c r="A51" s="14" t="s">
        <v>68</v>
      </c>
      <c r="B51" s="5"/>
      <c r="C51" s="5"/>
      <c r="D51" s="19">
        <v>80</v>
      </c>
      <c r="E51" s="5"/>
    </row>
    <row r="52" spans="1:5" ht="30" x14ac:dyDescent="0.25">
      <c r="A52" s="15" t="s">
        <v>44</v>
      </c>
      <c r="B52" s="5"/>
      <c r="C52" s="5"/>
      <c r="D52" s="24">
        <f>D50*D51</f>
        <v>366045.36341894174</v>
      </c>
      <c r="E52" s="5" t="s">
        <v>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warman</dc:creator>
  <cp:lastModifiedBy>mahesh warman</cp:lastModifiedBy>
  <dcterms:created xsi:type="dcterms:W3CDTF">2021-11-15T10:54:15Z</dcterms:created>
  <dcterms:modified xsi:type="dcterms:W3CDTF">2021-11-15T12:29:42Z</dcterms:modified>
</cp:coreProperties>
</file>