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timelines/timeline2.xml" ContentType="application/vnd.ms-excel.timelin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9.xml" ContentType="application/vnd.openxmlformats-officedocument.spreadsheetml.pivotTab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0.xml" ContentType="application/vnd.openxmlformats-officedocument.spreadsheetml.pivotTable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1.xml" ContentType="application/vnd.openxmlformats-officedocument.spreadsheetml.pivotTable+xml"/>
  <Override PartName="/xl/drawings/drawing5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12.xml" ContentType="application/vnd.openxmlformats-officedocument.spreadsheetml.pivotTable+xml"/>
  <Override PartName="/xl/drawings/drawing6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13.xml" ContentType="application/vnd.openxmlformats-officedocument.spreadsheetml.pivotTable+xml"/>
  <Override PartName="/xl/drawings/drawing7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14.xml" ContentType="application/vnd.openxmlformats-officedocument.spreadsheetml.pivotTable+xml"/>
  <Override PartName="/xl/drawings/drawing8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15.xml" ContentType="application/vnd.openxmlformats-officedocument.spreadsheetml.pivotTable+xml"/>
  <Override PartName="/xl/drawings/drawing9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16.xml" ContentType="application/vnd.openxmlformats-officedocument.spreadsheetml.pivotTable+xml"/>
  <Override PartName="/xl/drawings/drawing10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analytics\dashboards\"/>
    </mc:Choice>
  </mc:AlternateContent>
  <xr:revisionPtr revIDLastSave="0" documentId="13_ncr:1_{1DAC7C55-2514-47E6-9841-E50AF95E8850}" xr6:coauthVersionLast="47" xr6:coauthVersionMax="47" xr10:uidLastSave="{00000000-0000-0000-0000-000000000000}"/>
  <bookViews>
    <workbookView xWindow="-110" yWindow="-110" windowWidth="19420" windowHeight="10420" xr2:uid="{3ED86E29-108A-4AF2-B3BF-0378E533DF2F}"/>
  </bookViews>
  <sheets>
    <sheet name="Dashboard" sheetId="2" r:id="rId1"/>
    <sheet name="Sheet2" sheetId="3" r:id="rId2"/>
    <sheet name="Somerville Crashes data" sheetId="1" r:id="rId3"/>
    <sheet name="Sheet3" sheetId="4" r:id="rId4"/>
    <sheet name="Sheet4" sheetId="5" r:id="rId5"/>
    <sheet name="Sheet5" sheetId="6" r:id="rId6"/>
    <sheet name="Sheet1" sheetId="7" r:id="rId7"/>
    <sheet name="Sheet6" sheetId="8" r:id="rId8"/>
    <sheet name="Sheet7" sheetId="9" r:id="rId9"/>
    <sheet name="Sheet8" sheetId="10" r:id="rId10"/>
    <sheet name="Sheet9" sheetId="11" r:id="rId11"/>
  </sheets>
  <definedNames>
    <definedName name="_xlnm._FilterDatabase" localSheetId="2" hidden="1">'Somerville Crashes data'!$A$1:$AH$2429</definedName>
    <definedName name="NativeTimeline_Date_and_Time_of_Crash">#N/A</definedName>
  </definedNames>
  <calcPr calcId="181029"/>
  <pivotCaches>
    <pivotCache cacheId="0" r:id="rId12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3"/>
      </x15:timelineCacheRef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" i="1"/>
  <c r="C2" i="1"/>
  <c r="R29" i="3"/>
  <c r="R27" i="3"/>
  <c r="R30" i="3"/>
  <c r="R28" i="3"/>
  <c r="R31" i="3"/>
  <c r="W8" i="3"/>
  <c r="W6" i="3"/>
  <c r="W9" i="3"/>
  <c r="W7" i="3"/>
  <c r="H5" i="3"/>
  <c r="H6" i="3"/>
  <c r="E9" i="8"/>
  <c r="E8" i="8"/>
  <c r="E7" i="8"/>
  <c r="E6" i="8"/>
  <c r="E5" i="8"/>
  <c r="E8" i="7"/>
  <c r="E7" i="7"/>
  <c r="E6" i="7"/>
  <c r="E5" i="7"/>
  <c r="B4" i="3"/>
  <c r="E5" i="4"/>
  <c r="E6" i="4"/>
  <c r="E10" i="8" l="1"/>
  <c r="R32" i="3"/>
  <c r="W10" i="3"/>
  <c r="E9" i="7"/>
</calcChain>
</file>

<file path=xl/sharedStrings.xml><?xml version="1.0" encoding="utf-8"?>
<sst xmlns="http://schemas.openxmlformats.org/spreadsheetml/2006/main" count="29355" uniqueCount="1780">
  <si>
    <t>Crash Number</t>
  </si>
  <si>
    <t>Date and Time of Crash</t>
  </si>
  <si>
    <t>Police Shift</t>
  </si>
  <si>
    <t>Crash Location</t>
  </si>
  <si>
    <t>Light Conditions</t>
  </si>
  <si>
    <t>Weather Conditions</t>
  </si>
  <si>
    <t>Road Surface</t>
  </si>
  <si>
    <t>Road Contributing Circumstances</t>
  </si>
  <si>
    <t>Traffic Control Device Type</t>
  </si>
  <si>
    <t>Roadway Intersection Type</t>
  </si>
  <si>
    <t>Trafficway Description</t>
  </si>
  <si>
    <t>Manner of Collision</t>
  </si>
  <si>
    <t>First Harmful Event</t>
  </si>
  <si>
    <t>First Harmful Event Location</t>
  </si>
  <si>
    <t>Speed Limit</t>
  </si>
  <si>
    <t>Work Zone</t>
  </si>
  <si>
    <t xml:space="preserve">Count Fatal Injury </t>
  </si>
  <si>
    <t>Count Suspected Serious Injury</t>
  </si>
  <si>
    <t xml:space="preserve">Count Suspected Minor Injury </t>
  </si>
  <si>
    <t>Count Possible Injury</t>
  </si>
  <si>
    <t>Count No Apparent Injury</t>
  </si>
  <si>
    <t>Count Unknown Injury</t>
  </si>
  <si>
    <t>Count Not Reported Injury</t>
  </si>
  <si>
    <t>Total Non-Motorists</t>
  </si>
  <si>
    <t>Pedestrian Involvement (Non-Motorist)</t>
  </si>
  <si>
    <t>Cyclist Involvement (Non-Motorist)</t>
  </si>
  <si>
    <t>Other Non-Motorist Involvement</t>
  </si>
  <si>
    <t>Hit and Run Flag</t>
  </si>
  <si>
    <t>Latitude</t>
  </si>
  <si>
    <t>Longitude</t>
  </si>
  <si>
    <t>Ward</t>
  </si>
  <si>
    <t xml:space="preserve">Block Code </t>
  </si>
  <si>
    <t>First Half (4PM - Midnight)</t>
  </si>
  <si>
    <t>32 SHORE DR Somerville, MA</t>
  </si>
  <si>
    <t>DARK - LIGHTED ROADWAY</t>
  </si>
  <si>
    <t>RAIN</t>
  </si>
  <si>
    <t>WET</t>
  </si>
  <si>
    <t>NONE</t>
  </si>
  <si>
    <t>NO CONTROLS</t>
  </si>
  <si>
    <t>NOT AT INTERSECTION</t>
  </si>
  <si>
    <t>TWO-WAY, NOT DIVIDED</t>
  </si>
  <si>
    <t>ANGLE</t>
  </si>
  <si>
    <t>COLLISION WITH MOTOR VEHICLE IN TRAFFIC</t>
  </si>
  <si>
    <t>ROADWAY</t>
  </si>
  <si>
    <t>Day Shift (8AM - 4PM)</t>
  </si>
  <si>
    <t>105 SHORE DR Somerville, MA</t>
  </si>
  <si>
    <t>DAYLIGHT</t>
  </si>
  <si>
    <t>CLEAR</t>
  </si>
  <si>
    <t>DRY</t>
  </si>
  <si>
    <t>SINGLE VEHICLE CRASH</t>
  </si>
  <si>
    <t>COLLISION WITH CURB</t>
  </si>
  <si>
    <t>SHORE DR &amp; NA Somerville, MA</t>
  </si>
  <si>
    <t>CLOUDY</t>
  </si>
  <si>
    <t>STOP SIGNS</t>
  </si>
  <si>
    <t>T-INTERSECTION</t>
  </si>
  <si>
    <t>REAR-END</t>
  </si>
  <si>
    <t>COLLISION WITH PARKED MOTOR VEHICLE</t>
  </si>
  <si>
    <t>ROADSIDE</t>
  </si>
  <si>
    <t>Last Half (Midnight - 8AM)</t>
  </si>
  <si>
    <t>NA &amp; SHORE DRIVE Somerville, MA</t>
  </si>
  <si>
    <t>TRAFFIC CONGESTION RELATED</t>
  </si>
  <si>
    <t>TWO-WAY, DIVIDED, POSITIVE MEDIAN BARRIER</t>
  </si>
  <si>
    <t>FELLSWAY &amp; MIDDLESEX AV Somerville, MA</t>
  </si>
  <si>
    <t>UNKNOWN</t>
  </si>
  <si>
    <t>FELLSWAY &amp; NA Somerville, MA</t>
  </si>
  <si>
    <t>MCGRATH HWY &amp; MYSTIC AV Somerville, MA</t>
  </si>
  <si>
    <t>TRAFFIC CONTROL SIGNAL</t>
  </si>
  <si>
    <t>RTE 93 ACCESS ROAD @ RTE 28 &amp; MYSTIC AVE. Somerville, MA</t>
  </si>
  <si>
    <t>Y-INTERSECTION</t>
  </si>
  <si>
    <t>ONE-WAY, NOT DIVIDED</t>
  </si>
  <si>
    <t>SIDESWIPE, SAME DIRECTION</t>
  </si>
  <si>
    <t>FOUR WAY INTERSECTION</t>
  </si>
  <si>
    <t>50 PURITAN RD Somerville, MA</t>
  </si>
  <si>
    <t>GOV WINTHROP RD &amp; TEMPLE RD Somerville, MA</t>
  </si>
  <si>
    <t>SLUSH</t>
  </si>
  <si>
    <t>85 BAILEY RD Somerville, MA</t>
  </si>
  <si>
    <t>109 BAILEY RD Somerville, MA</t>
  </si>
  <si>
    <t>GOV WINTHROP RD &amp; TEN HILLS RD Somerville, MA</t>
  </si>
  <si>
    <t>375 REVOLUTION DR Somerville, MA</t>
  </si>
  <si>
    <t>363 REVOLUTION DR Somerville, MA</t>
  </si>
  <si>
    <t>325 REVOLUTION DR Somerville, MA</t>
  </si>
  <si>
    <t>251 GRAND UNION BLVD Somerville, MA</t>
  </si>
  <si>
    <t>HEAD ON</t>
  </si>
  <si>
    <t>355 REVOLUTION DR Somerville, MA</t>
  </si>
  <si>
    <t>445 REVOLUTION DR Somerville, MA</t>
  </si>
  <si>
    <t>ARTISAN WY &amp; ASSEMBLY ROW Somerville, MA</t>
  </si>
  <si>
    <t>COLLISION WITH PEDESTRIAN</t>
  </si>
  <si>
    <t>75 MYSTIC AV Somerville, MA</t>
  </si>
  <si>
    <t>REAR TO REAR</t>
  </si>
  <si>
    <t>OUTSIDE ROADWAY</t>
  </si>
  <si>
    <t>DRIVEWAY</t>
  </si>
  <si>
    <t>OTHER</t>
  </si>
  <si>
    <t>REVOLUTION DR &amp; NA Somerville, MA</t>
  </si>
  <si>
    <t>TWO-WAY, DIVIDED, UNPROTECTED MEDIAN</t>
  </si>
  <si>
    <t>485 FOLEY ST Somerville, MA</t>
  </si>
  <si>
    <t>345 ASSEMBLY ROW Somerville, MA</t>
  </si>
  <si>
    <t>COLLISION WITH PEDALCYCLE</t>
  </si>
  <si>
    <t>GRAND UNION BLVD &amp; REVOLUTION DRIVE Somerville, MA</t>
  </si>
  <si>
    <t>400 REVOLUTION DR Somerville, MA</t>
  </si>
  <si>
    <t>COLLISION WITH LIGHT POLE OR OTHER POST/SUPPORT</t>
  </si>
  <si>
    <t>5 REVOLUTION DR Somerville, MA</t>
  </si>
  <si>
    <t>123 FOLEY ST Somerville, MA</t>
  </si>
  <si>
    <t>REVLOUTION DR &amp; HOME DEPOT LOT Somerville, MA</t>
  </si>
  <si>
    <t>463 ASSEMBLY ROW Somerville, MA</t>
  </si>
  <si>
    <t>GREAT RIVER RD &amp; NA Somerville, MA</t>
  </si>
  <si>
    <t>COLLISION WITH UTILITY POLE</t>
  </si>
  <si>
    <t>449 CANAL ST Somerville, MA</t>
  </si>
  <si>
    <t>DUSK</t>
  </si>
  <si>
    <t>COLLISION WITH MEDIAN BARRIER</t>
  </si>
  <si>
    <t>MEDIAN</t>
  </si>
  <si>
    <t>00 GREAT RIVER RD Somerville, MA</t>
  </si>
  <si>
    <t>ASSEMBLY ROW &amp; CANAL ST Somerville, MA</t>
  </si>
  <si>
    <t>401 ASSEMBLY ROW Somerville, MA</t>
  </si>
  <si>
    <t>499 GREAT RIVER RD Somerville, MA</t>
  </si>
  <si>
    <t>559 ASSEMBLY ROW Somerville, MA</t>
  </si>
  <si>
    <t>ARTISAN WY &amp; GRAND UNION BLVD Somerville, MA</t>
  </si>
  <si>
    <t>GRAND UNION BLVD &amp; NA Somerville, MA</t>
  </si>
  <si>
    <t>175 FELLSWAY Somerville, MA</t>
  </si>
  <si>
    <t>WARNING SIGNS</t>
  </si>
  <si>
    <t>SIDESWIPE, OPPOSITE DIRECTION</t>
  </si>
  <si>
    <t>625 GRAND UNION BLVD Somerville, MA</t>
  </si>
  <si>
    <t>YIELD SIGNS</t>
  </si>
  <si>
    <t>TRAFFIC CIRCLE</t>
  </si>
  <si>
    <t>700 GRAND UNION BLVD Somerville, MA</t>
  </si>
  <si>
    <t>GRAND UNION BLVD &amp; REVOLUTION DR Somerville, MA</t>
  </si>
  <si>
    <t>90 GRAND UNION BLVD Somerville, MA</t>
  </si>
  <si>
    <t>GRAND UNION BLVD &amp; ARTISIAN WAY Somerville, MA</t>
  </si>
  <si>
    <t>GRAND UNION BLVD &amp; CANAL ST Somerville, MA</t>
  </si>
  <si>
    <t>MYSTIC AVE &amp; LOMBARDI ST Somerville, MA</t>
  </si>
  <si>
    <t>20 GRAND UNION BLVD Somerville, MA</t>
  </si>
  <si>
    <t>10 GRAND UNION BLVD Somerville, MA</t>
  </si>
  <si>
    <t>GRAND UNION BLVD &amp; MALL RD Somerville, MA</t>
  </si>
  <si>
    <t>702 GRAND UNION BLVD Somerville, MA</t>
  </si>
  <si>
    <t>23 CUMMINGS ST Somerville, MA</t>
  </si>
  <si>
    <t>93 OFF RAMP &amp; LOMBARDI ST Somerville, MA</t>
  </si>
  <si>
    <t>GRAND UNION BLVD &amp; REVOULTION DR Somerville, MA</t>
  </si>
  <si>
    <t>COLLISION WITH UNKNOWN FIXED OBJECT</t>
  </si>
  <si>
    <t>50 MIDDLESEX AV Somerville, MA</t>
  </si>
  <si>
    <t>SLEET, HAIL, FREEZING RAIN OR DRIZZLE</t>
  </si>
  <si>
    <t>ROAD SURFACE CONDITION</t>
  </si>
  <si>
    <t>COLLISION WITH TREE</t>
  </si>
  <si>
    <t>GRAND UNION BLVD &amp; GREAT RIVER RD Somerville, MA</t>
  </si>
  <si>
    <t>255 GRAND UNION BLVD Somerville, MA</t>
  </si>
  <si>
    <t>MYSTIC AVE &amp; MIDDLESEX AV Somerville, MA</t>
  </si>
  <si>
    <t>WORK ZONE</t>
  </si>
  <si>
    <t>LOMBARDI ST E &amp; MYSTIC AV Somerville, MA</t>
  </si>
  <si>
    <t>DARK - ROADWAY NOT LIGHTED</t>
  </si>
  <si>
    <t>FOLEY ST &amp; GRAND UNION BLVD Somerville, MA</t>
  </si>
  <si>
    <t>340 GRAND UNION BLVD Somerville, MA</t>
  </si>
  <si>
    <t>290 REVOLUTION Somerville, MA</t>
  </si>
  <si>
    <t>290 REVOLUTION DR Somerville, MA</t>
  </si>
  <si>
    <t>5 MIDDLESEX AV Somerville, MA</t>
  </si>
  <si>
    <t>FOLEY ST &amp; MIDDLESEX AV Somerville, MA</t>
  </si>
  <si>
    <t>COLLISION WITH OTHER MOVABLE OBJECT</t>
  </si>
  <si>
    <t>495 GRAND UNION BLVD Somerville, MA</t>
  </si>
  <si>
    <t>SNOW</t>
  </si>
  <si>
    <t>455 GRAND UNION BLVD Somerville, MA</t>
  </si>
  <si>
    <t>TRAFFIC CONTROL DEVICE</t>
  </si>
  <si>
    <t>360 FOLEY ST Somerville, MA</t>
  </si>
  <si>
    <t>105 MIDDLESEX AV Somerville, MA</t>
  </si>
  <si>
    <t>165 MIDDLESEX AV Somerville, MA</t>
  </si>
  <si>
    <t>145 MIDDLESEX AV Somerville, MA</t>
  </si>
  <si>
    <t>119 MIDDLESEX AV Somerville, MA</t>
  </si>
  <si>
    <t>155 MIDDLESEX AV Somerville, MA</t>
  </si>
  <si>
    <t>77 MIDDLESEX AV Somerville, MA</t>
  </si>
  <si>
    <t>177 MIDDLESEX AV Somerville, MA</t>
  </si>
  <si>
    <t>ON RAMP</t>
  </si>
  <si>
    <t>133 MIDDLESEX AV Somerville, MA</t>
  </si>
  <si>
    <t>165 MIDDLESEX AVE Somerville, MA</t>
  </si>
  <si>
    <t>133 MIDDLESEX AVE Somerville, MA</t>
  </si>
  <si>
    <t>155 MIDDLESEX AVE Somerville, MA</t>
  </si>
  <si>
    <t>ICE</t>
  </si>
  <si>
    <t>550 ASSEMBLY ROW Somerville, MA</t>
  </si>
  <si>
    <t>598 ASSEMBLY ROW Somerville, MA</t>
  </si>
  <si>
    <t>300 CANAL ST Somerville, MA</t>
  </si>
  <si>
    <t>OBSTRUCTION IN ROADWAY</t>
  </si>
  <si>
    <t>331 GREAT RIVER RD Somerville, MA</t>
  </si>
  <si>
    <t>301 GREAT RIVER RD Somerville, MA</t>
  </si>
  <si>
    <t>698 ASSEMBLY ROW Somerville, MA</t>
  </si>
  <si>
    <t>355 ARTISAN WY Somerville, MA</t>
  </si>
  <si>
    <t>333 GREAT RIVER RD Somerville, MA</t>
  </si>
  <si>
    <t>45 BROADWAY Somerville, MA</t>
  </si>
  <si>
    <t>10 MAINE AV Somerville, MA</t>
  </si>
  <si>
    <t>LOMBARDI ST &amp; BROADWAY Somerville, MA</t>
  </si>
  <si>
    <t>MYSTIC AV &amp; NA Somerville, MA</t>
  </si>
  <si>
    <t>65 PENNSYLVANIA AV Somerville, MA</t>
  </si>
  <si>
    <t>BROADWAY &amp; LOMBARDI ST Somerville, MA</t>
  </si>
  <si>
    <t>20 RHODE ISLAND AV Somerville, MA</t>
  </si>
  <si>
    <t>BROADWAY &amp; LINCOLN ST Somerville, MA</t>
  </si>
  <si>
    <t>67 BROADWAY Somerville, MA</t>
  </si>
  <si>
    <t>BROADWAY &amp; BROADWAY PL Somerville, MA</t>
  </si>
  <si>
    <t>BROADWAY &amp; PENNSYLVANIA AV Somerville, MA</t>
  </si>
  <si>
    <t>LINCOLN ST &amp; BROADWAY Somerville, MA</t>
  </si>
  <si>
    <t>39 ILLINOIS AV Somerville, MA</t>
  </si>
  <si>
    <t>99 BROADWAY Somerville, MA</t>
  </si>
  <si>
    <t>PENNSYLVANIA AV &amp; VERMONT AV Somerville, MA</t>
  </si>
  <si>
    <t>137 BROADWAY Somerville, MA</t>
  </si>
  <si>
    <t>139 BROADWAY Somerville, MA</t>
  </si>
  <si>
    <t>BROADWAY &amp; GLEN ST Somerville, MA</t>
  </si>
  <si>
    <t>115 BROADWAY Somerville, MA</t>
  </si>
  <si>
    <t>BROADWAY &amp; MICHIGAN AV Somerville, MA</t>
  </si>
  <si>
    <t>PEDESTRIAN CROSSING SIGNAL/BEACON</t>
  </si>
  <si>
    <t>6 ILLINOIS AV Somerville, MA</t>
  </si>
  <si>
    <t>BROADWAY &amp; ILLINOIS AV Somerville, MA</t>
  </si>
  <si>
    <t>SHOULDER - PAVED</t>
  </si>
  <si>
    <t>779 MCGRATH HWY Somerville, MA</t>
  </si>
  <si>
    <t>COLLISION WITH WORK ZONE MAINTENANCE EQUIPMENT</t>
  </si>
  <si>
    <t>179 BROADWAY Somerville, MA</t>
  </si>
  <si>
    <t>8 CROSS STREET E Somerville, MA</t>
  </si>
  <si>
    <t>193 BROADWAY Somerville, MA</t>
  </si>
  <si>
    <t>187 BROADWAY Somerville, MA</t>
  </si>
  <si>
    <t>16 GARFIELD AV Somerville, MA</t>
  </si>
  <si>
    <t>12 GARFIELD AV Somerville, MA</t>
  </si>
  <si>
    <t>709 MCGRATH HWY Somerville, MA</t>
  </si>
  <si>
    <t>197 BROADWAY Somerville, MA</t>
  </si>
  <si>
    <t>205 BROADWAY Somerville, MA</t>
  </si>
  <si>
    <t>0 MCGRATH HIGHWAY Somerville, MA</t>
  </si>
  <si>
    <t>COLLISION WITH GUARDRAIL</t>
  </si>
  <si>
    <t>BROADWAY &amp; GARFIELD AV Somerville, MA</t>
  </si>
  <si>
    <t>BROADWAY &amp; AUTUMN ST Somerville, MA</t>
  </si>
  <si>
    <t>BROADWAY &amp; GARFIELD Somerville, MA</t>
  </si>
  <si>
    <t>BROADWAY &amp; CROSS ST Somerville, MA</t>
  </si>
  <si>
    <t>BROADWAY &amp; CROSS STREET E Somerville, MA</t>
  </si>
  <si>
    <t>1 MINNESOTA AV Somerville, MA</t>
  </si>
  <si>
    <t>BROADWAY &amp; MT VERNON ST Somerville, MA</t>
  </si>
  <si>
    <t>91 BROADWAY Somerville, MA</t>
  </si>
  <si>
    <t>81 BROADWAY Somerville, MA</t>
  </si>
  <si>
    <t>MORELAND ST &amp; MYSTIC AV Somerville, MA</t>
  </si>
  <si>
    <t>125 JAQUES ST Somerville, MA</t>
  </si>
  <si>
    <t>62 TEMPLE ST Somerville, MA</t>
  </si>
  <si>
    <t>103 JAQUES ST Somerville, MA</t>
  </si>
  <si>
    <t>TEMPLE ST &amp; DERBY ST Somerville, MA</t>
  </si>
  <si>
    <t>10 MEMORIAL RD Somerville, MA</t>
  </si>
  <si>
    <t>30 MEMORIAL RD Somerville, MA</t>
  </si>
  <si>
    <t>TEMPLE ST &amp; NA Somerville, MA</t>
  </si>
  <si>
    <t>20 RIVER RD Somerville, MA</t>
  </si>
  <si>
    <t>E ALBION ST &amp; MORELAND ST Somerville, MA</t>
  </si>
  <si>
    <t>DERBY ST &amp; TEMPLE ST Somerville, MA</t>
  </si>
  <si>
    <t>CENTURY ST &amp; MEACHAM ST Somerville, MA</t>
  </si>
  <si>
    <t>71 MORELAND ST Somerville, MA</t>
  </si>
  <si>
    <t>ASH AVENUE &amp; MEACHAM STREET Somerville, MA</t>
  </si>
  <si>
    <t>65 FREMONT ST Somerville, MA</t>
  </si>
  <si>
    <t>76 MORELAND ST Somerville, MA</t>
  </si>
  <si>
    <t>FREMONT ST &amp; MEACHAM ST Somerville, MA</t>
  </si>
  <si>
    <t>48 MAIN ST Somerville, MA</t>
  </si>
  <si>
    <t>18 MORELAND ST. Somerville, MA</t>
  </si>
  <si>
    <t>4 CENTURY ST Somerville, MA</t>
  </si>
  <si>
    <t>35 MEMORIAL RD Somerville, MA</t>
  </si>
  <si>
    <t>530 MYSTIC AV Somerville, MA</t>
  </si>
  <si>
    <t>30 BOND ST Somerville, MA</t>
  </si>
  <si>
    <t>10 BOND ST Somerville, MA</t>
  </si>
  <si>
    <t>379 BROADWAY Somerville, MA</t>
  </si>
  <si>
    <t>383 BROADWAY Somerville, MA</t>
  </si>
  <si>
    <t>1 MAIN ST Somerville, MA</t>
  </si>
  <si>
    <t>BROADWAY &amp; MAIN ST Somerville, MA</t>
  </si>
  <si>
    <t>10 MAIN ST Somerville, MA</t>
  </si>
  <si>
    <t>98 HEATH ST Somerville, MA</t>
  </si>
  <si>
    <t>EDGAR AV &amp; MAIN ST Somerville, MA</t>
  </si>
  <si>
    <t>385 BROADWAY Somerville, MA</t>
  </si>
  <si>
    <t>EDGAR AV &amp; DOUGLAS AVE Somerville, MA</t>
  </si>
  <si>
    <t>16 EDGAR AV Somerville, MA</t>
  </si>
  <si>
    <t>MAIN ST &amp; MORELAND ST Somerville, MA</t>
  </si>
  <si>
    <t>47 MAIN STREET Somerville, MA</t>
  </si>
  <si>
    <t>BROADWAY &amp; CENTRAL ST Somerville, MA</t>
  </si>
  <si>
    <t>ADAMS ST &amp; BROADWAY Somerville, MA</t>
  </si>
  <si>
    <t>BOND ST &amp; HEATH ST Somerville, MA</t>
  </si>
  <si>
    <t>367 BROADWAY Somerville, MA</t>
  </si>
  <si>
    <t>369 BROADWAY Somerville, MA</t>
  </si>
  <si>
    <t>371 BROADWAY Somerville, MA</t>
  </si>
  <si>
    <t>40 TEMPLE ST Somerville, MA</t>
  </si>
  <si>
    <t>37 HEATH ST Somerville, MA</t>
  </si>
  <si>
    <t>JAQUES ST &amp; TEMPLE ST Somerville, MA</t>
  </si>
  <si>
    <t>48 TEMPLE ST Somerville, MA</t>
  </si>
  <si>
    <t>BROADWAY &amp; FENWICK ST Somerville, MA</t>
  </si>
  <si>
    <t>359 BROADWAY Somerville, MA</t>
  </si>
  <si>
    <t>343 BROADWAY Somerville, MA</t>
  </si>
  <si>
    <t>BROADWAY &amp; THURSTON ST Somerville, MA</t>
  </si>
  <si>
    <t>363 BROADWAY Somerville, MA</t>
  </si>
  <si>
    <t>BROADWAY &amp; SCHOOL ST Somerville, MA</t>
  </si>
  <si>
    <t>349 BROADWAY Somerville, MA</t>
  </si>
  <si>
    <t>HEATH ST &amp; TEMPLE ST Somerville, MA</t>
  </si>
  <si>
    <t>SEWALL ST &amp; TEMPLE ST Somerville, MA</t>
  </si>
  <si>
    <t>HEATH &amp; TEMPLE ST Somerville, MA</t>
  </si>
  <si>
    <t>321 BROADWAY Somerville, MA</t>
  </si>
  <si>
    <t>22 TEMPLE ST Somerville, MA</t>
  </si>
  <si>
    <t>18 TEMPLE ST Somerville, MA</t>
  </si>
  <si>
    <t>BROADWAY &amp; TEMPLE ST Somerville, MA</t>
  </si>
  <si>
    <t>MYSTIC AV &amp; TEMPLE ST Somerville, MA</t>
  </si>
  <si>
    <t>COLLISION WITH MOPED</t>
  </si>
  <si>
    <t>MYSTIC AV &amp; TEMPLE RD Somerville, MA</t>
  </si>
  <si>
    <t>MEMORIAL RD &amp; TEMPLE ST Somerville, MA</t>
  </si>
  <si>
    <t>DAWN</t>
  </si>
  <si>
    <t>472 MYSTIC AV Somerville, MA</t>
  </si>
  <si>
    <t>MEMORIAL RD &amp; TEMPLE STREET Somerville, MA</t>
  </si>
  <si>
    <t>422 MYSTIC AV Somerville, MA</t>
  </si>
  <si>
    <t>119 TEMPLE ST Somerville, MA</t>
  </si>
  <si>
    <t>MYSTIC AV &amp; WHEATLAND ST Somerville, MA</t>
  </si>
  <si>
    <t>FELLSWAY WEST &amp; MYSTIC AV Somerville, MA</t>
  </si>
  <si>
    <t>FIVE-POINT OR MORE</t>
  </si>
  <si>
    <t>57 DERBY ST Somerville, MA</t>
  </si>
  <si>
    <t>74 GRANT ST Somerville, MA</t>
  </si>
  <si>
    <t>87 TEMPLE ST Somerville, MA</t>
  </si>
  <si>
    <t>65 TEMPLE ST Somerville, MA</t>
  </si>
  <si>
    <t>34 DERBY ST Somerville, MA</t>
  </si>
  <si>
    <t>67 TEMPLE ST Somerville, MA</t>
  </si>
  <si>
    <t>37 JAQUES ST Somerville, MA</t>
  </si>
  <si>
    <t>69 TEMPLE STREET Somerville, MA</t>
  </si>
  <si>
    <t>36 DERBY ST Somerville, MA</t>
  </si>
  <si>
    <t>63 TEMPLE ST Somerville, MA</t>
  </si>
  <si>
    <t>48 JAQUES ST Somerville, MA</t>
  </si>
  <si>
    <t>34 GRANT ST Somerville, MA</t>
  </si>
  <si>
    <t>24 GRANT ST Somerville, MA</t>
  </si>
  <si>
    <t>35 TEMPLE ST Somerville, MA</t>
  </si>
  <si>
    <t>25 SEWALL ST Somerville, MA</t>
  </si>
  <si>
    <t>9 TEMPLE ST Somerville, MA</t>
  </si>
  <si>
    <t>313 BROADWAY Somerville, MA</t>
  </si>
  <si>
    <t>299 BROADWAY Somerville, MA</t>
  </si>
  <si>
    <t>281 BROADWAY Somerville, MA</t>
  </si>
  <si>
    <t>MCGRATH HWY &amp; NA Somerville, MA</t>
  </si>
  <si>
    <t>MCGRATH HWY &amp; MIDDLESEX AV Somerville, MA</t>
  </si>
  <si>
    <t>FELLSWAY &amp; MYSTIC AVE Somerville, MA</t>
  </si>
  <si>
    <t>UNK MCGRATH HYWY Somerville, MA</t>
  </si>
  <si>
    <t>BROADWAY &amp; MCGRATH HWY Somerville, MA</t>
  </si>
  <si>
    <t>FLASHING TRAFIC CONTROL SIGNAL</t>
  </si>
  <si>
    <t>FELLSWAY W &amp; JAQUES ST Somerville, MA</t>
  </si>
  <si>
    <t>BROADWAY &amp; FELLSWAY W Somerville, MA</t>
  </si>
  <si>
    <t>704 MCGRATH HWY Somerville, MA</t>
  </si>
  <si>
    <t>DERBY ST &amp; WHEATLAND ST Somerville, MA</t>
  </si>
  <si>
    <t>62 FELLSWAY WEST Somerville, MA</t>
  </si>
  <si>
    <t>362 MYSTIC AV Somerville, MA</t>
  </si>
  <si>
    <t>88 WHEATLAND ST Somerville, MA</t>
  </si>
  <si>
    <t>68 WHEATLAND ST Somerville, MA</t>
  </si>
  <si>
    <t>78 WHEATLAND ST Somerville, MA</t>
  </si>
  <si>
    <t>374 MYSTIC AV Somerville, MA</t>
  </si>
  <si>
    <t>77 GRANT ST Somerville, MA</t>
  </si>
  <si>
    <t>10 DERBY ST Somerville, MA</t>
  </si>
  <si>
    <t>GRANT ST &amp; JAQUES ST Somerville, MA</t>
  </si>
  <si>
    <t>JAQUES ST &amp; WHEATLAND ST Somerville, MA</t>
  </si>
  <si>
    <t>21 GRANT ST Somerville, MA</t>
  </si>
  <si>
    <t>15 GRANT ST Somerville, MA</t>
  </si>
  <si>
    <t>BROADWAY &amp; GRANT ST Somerville, MA</t>
  </si>
  <si>
    <t>269 BROADWAY Somerville, MA</t>
  </si>
  <si>
    <t>BROADWAY &amp; WALNUT ST Somerville, MA</t>
  </si>
  <si>
    <t>265 BROADWAY Somerville, MA</t>
  </si>
  <si>
    <t>10 FELLSWAY W Somerville, MA</t>
  </si>
  <si>
    <t>11 WHEATLAND ST Somerville, MA</t>
  </si>
  <si>
    <t>BROADWAY &amp; WHEATLAND ST Somerville, MA</t>
  </si>
  <si>
    <t>BROADWAY &amp; SARGENT AV Somerville, MA</t>
  </si>
  <si>
    <t>BROADWAY &amp; MARSHALL Somerville, MA</t>
  </si>
  <si>
    <t>BROADWAY &amp; MARSHALL ST Somerville, MA</t>
  </si>
  <si>
    <t>0 BROAWAY @ MONTOMERY Somerville, MA</t>
  </si>
  <si>
    <t>BONAIR ST &amp; DANA ST Somerville, MA</t>
  </si>
  <si>
    <t>OTIS ST &amp; WESLEY ST Somerville, MA</t>
  </si>
  <si>
    <t>151 WALNUT ST Somerville, MA</t>
  </si>
  <si>
    <t>JASPER ST &amp; PEARL ST Somerville, MA</t>
  </si>
  <si>
    <t>PEARL ST &amp; WALNUT ST Somerville, MA</t>
  </si>
  <si>
    <t>RADCLIFFE RD &amp; WALNUT ST Somerville, MA</t>
  </si>
  <si>
    <t>209 PEARL ST Somerville, MA</t>
  </si>
  <si>
    <t>135 WALNUT ST Somerville, MA</t>
  </si>
  <si>
    <t>201 PEARL ST Somerville, MA</t>
  </si>
  <si>
    <t>131 WALNUT STREET Somerville, MA</t>
  </si>
  <si>
    <t>11 GILMAN TER Somerville, MA</t>
  </si>
  <si>
    <t>34 MARSHALL ST Somerville, MA</t>
  </si>
  <si>
    <t>1 HOWE ST Somerville, MA</t>
  </si>
  <si>
    <t>21 HOWE ST Somerville, MA</t>
  </si>
  <si>
    <t>FOG, SMOG, SMOKE</t>
  </si>
  <si>
    <t>22 MAPLE AV Somerville, MA</t>
  </si>
  <si>
    <t>MARSHALL ST &amp; RADCLIFFE RD Somerville, MA</t>
  </si>
  <si>
    <t>193 SCHOOL ST Somerville, MA</t>
  </si>
  <si>
    <t>75 MARSHALL ST Somerville, MA</t>
  </si>
  <si>
    <t>BRADLEY ST &amp; PEARL ST Somerville, MA</t>
  </si>
  <si>
    <t>249 PEARL ST Somerville, MA</t>
  </si>
  <si>
    <t>227 PEARL ST Somerville, MA</t>
  </si>
  <si>
    <t>134 WALNUT ST Somerville, MA</t>
  </si>
  <si>
    <t>5 RADCLIFFE Somerville, MA</t>
  </si>
  <si>
    <t>SHOULDER - TRAVEL LANE</t>
  </si>
  <si>
    <t>130 WALNUT ST Somerville, MA</t>
  </si>
  <si>
    <t>BRADLEY ST &amp; RADCLIFFE RD Somerville, MA</t>
  </si>
  <si>
    <t>JACKSON RD &amp; WALNUT ST Somerville, MA</t>
  </si>
  <si>
    <t>136 WALNUT ST Somerville, MA</t>
  </si>
  <si>
    <t>215 PEARL ST Somerville, MA</t>
  </si>
  <si>
    <t>300 BROADWAY Somerville, MA</t>
  </si>
  <si>
    <t>292 BROADWAY Somerville, MA</t>
  </si>
  <si>
    <t>284 BROADWAY Somerville, MA</t>
  </si>
  <si>
    <t>296 BROADWAY Somerville, MA</t>
  </si>
  <si>
    <t>294 BROADWAY Somerville, MA</t>
  </si>
  <si>
    <t>282 BROADWAY Somerville, MA</t>
  </si>
  <si>
    <t>280 BROADWAY Somerville, MA</t>
  </si>
  <si>
    <t>SARGENT AV &amp; NA Somerville, MA</t>
  </si>
  <si>
    <t>266 BROADWAY Somerville, MA</t>
  </si>
  <si>
    <t>98 KENNESON RD Somerville, MA</t>
  </si>
  <si>
    <t>SAND, MUD, DIRT, OIL, GRAVEL</t>
  </si>
  <si>
    <t>OTHER NON-COLLISION</t>
  </si>
  <si>
    <t>168 WALNUT ST Somerville, MA</t>
  </si>
  <si>
    <t>166 WALNUT ST Somerville, MA</t>
  </si>
  <si>
    <t>11 WALNUT RD Somerville, MA</t>
  </si>
  <si>
    <t>171 WALNUT ST Somerville, MA</t>
  </si>
  <si>
    <t>250 BROADWAY Somerville, MA</t>
  </si>
  <si>
    <t>WALNUT ST &amp; WELLINGTON AV Somerville, MA</t>
  </si>
  <si>
    <t>258 BROADWAY Somerville, MA</t>
  </si>
  <si>
    <t>19 WELLINGTON AV Somerville, MA</t>
  </si>
  <si>
    <t>244 BROADWAY Somerville, MA</t>
  </si>
  <si>
    <t>16 MONTGOMERY AV Somerville, MA</t>
  </si>
  <si>
    <t>15 WELLINGTON AV Somerville, MA</t>
  </si>
  <si>
    <t>159 WALNUT ST Somerville, MA</t>
  </si>
  <si>
    <t>BONAIR ST &amp; MELVIN ST Somerville, MA</t>
  </si>
  <si>
    <t>248 BROADWAY Somerville, MA</t>
  </si>
  <si>
    <t>163 WALNUT ST Somerville, MA</t>
  </si>
  <si>
    <t>21 EDMANDS ST Somerville, MA</t>
  </si>
  <si>
    <t>8 MELVIN ST Somerville, MA</t>
  </si>
  <si>
    <t>19 EDMANDS ST Somerville, MA</t>
  </si>
  <si>
    <t>220 BROADWAY Somerville, MA</t>
  </si>
  <si>
    <t>448 BROADWAY Somerville, MA</t>
  </si>
  <si>
    <t>MEDFORD ST &amp; PARTRIDGE AV Somerville, MA</t>
  </si>
  <si>
    <t>54 ADAMS ST Somerville, MA</t>
  </si>
  <si>
    <t>420 BROADWAY Somerville, MA</t>
  </si>
  <si>
    <t>192 CENTRAL ST Somerville, MA</t>
  </si>
  <si>
    <t>154 CENTRAL ST Somerville, MA</t>
  </si>
  <si>
    <t>166 CENTRAL ST Somerville, MA</t>
  </si>
  <si>
    <t>73 ADAMS ST Somerville, MA</t>
  </si>
  <si>
    <t>CENTRAL ST &amp; MEDFORD ST Somerville, MA</t>
  </si>
  <si>
    <t>454 MEDFORD ST Somerville, MA</t>
  </si>
  <si>
    <t>ADAMS ST &amp; MEDFORD ST Somerville, MA</t>
  </si>
  <si>
    <t>140 CENTRAL ST Somerville, MA</t>
  </si>
  <si>
    <t>CENTRAL ST &amp; MEDFORD Somerville, MA</t>
  </si>
  <si>
    <t>BARTLETT ST &amp; MEDFORD ST Somerville, MA</t>
  </si>
  <si>
    <t>37 GLENWOOD RD Somerville, MA</t>
  </si>
  <si>
    <t>69 GLENWOOD RD Somerville, MA</t>
  </si>
  <si>
    <t>48 BARTLETT ST Somerville, MA</t>
  </si>
  <si>
    <t>DARK - UNKNOWN ROADWAY LIGHTING</t>
  </si>
  <si>
    <t>31 VERNON STREET Somerville, MA</t>
  </si>
  <si>
    <t>7 VERNON ST Somerville, MA</t>
  </si>
  <si>
    <t>126 CENTRAL ST Somerville, MA</t>
  </si>
  <si>
    <t>MEDFORD ST &amp; SYCAMORE ST Somerville, MA</t>
  </si>
  <si>
    <t>421 MEDFORD STREET Somerville, MA</t>
  </si>
  <si>
    <t>100 SYCAMORE ST Somerville, MA</t>
  </si>
  <si>
    <t>121 CENTRAL Somerville, MA</t>
  </si>
  <si>
    <t>127 CENTRAL ST Somerville, MA</t>
  </si>
  <si>
    <t>121 CENTRAL ST Somerville, MA</t>
  </si>
  <si>
    <t>141 CENTRAL ST Somerville, MA</t>
  </si>
  <si>
    <t>418 MEDFORD ST Somerville, MA</t>
  </si>
  <si>
    <t>71 SYCAMORE ST Somerville, MA</t>
  </si>
  <si>
    <t>400 MEDFORD ST Somerville, MA</t>
  </si>
  <si>
    <t>16 LEE ST Somerville, MA</t>
  </si>
  <si>
    <t>115 SYCAMORE ST Somerville, MA</t>
  </si>
  <si>
    <t>SCHOOL ZONE SIGNS</t>
  </si>
  <si>
    <t>401 MEDFORD ST Somerville, MA</t>
  </si>
  <si>
    <t>MEDFORD ST &amp; THURSTON ST Somerville, MA</t>
  </si>
  <si>
    <t>MEDFORD ST &amp; SCHOOL ST Somerville, MA</t>
  </si>
  <si>
    <t>367 MEDFORD ST &amp; NA Somerville, MA</t>
  </si>
  <si>
    <t>DARTMOUTH ST &amp; MEDFORD ST Somerville, MA</t>
  </si>
  <si>
    <t>HOWE ST &amp; SCHOOL ST Somerville, MA</t>
  </si>
  <si>
    <t>5 DARTMOUTH ST Somerville, MA</t>
  </si>
  <si>
    <t>377 MEDFORD ST Somerville, MA</t>
  </si>
  <si>
    <t>EVERGREEN AV &amp; SCHOOL ST Somerville, MA</t>
  </si>
  <si>
    <t>367 MEDFORD ST Somerville, MA</t>
  </si>
  <si>
    <t>226 SCHOOL ST Somerville, MA</t>
  </si>
  <si>
    <t>CENTRAL ST &amp; VERNON ST Somerville, MA</t>
  </si>
  <si>
    <t>CENTRAL STREET &amp; VERNON STEET Somerville, MA</t>
  </si>
  <si>
    <t>24 PEMBROKE ST Somerville, MA</t>
  </si>
  <si>
    <t>396 MEDFORD ST Somerville, MA</t>
  </si>
  <si>
    <t>7 LEE ST Somerville, MA</t>
  </si>
  <si>
    <t>LEE ST &amp; RICHDALE AV Somerville, MA</t>
  </si>
  <si>
    <t>370 MEDFORD ST Somerville, MA</t>
  </si>
  <si>
    <t>MEDFORD ST &amp; PEARL ST Somerville, MA</t>
  </si>
  <si>
    <t>MARSHALL ST &amp; PEARL ST Somerville, MA</t>
  </si>
  <si>
    <t>87 MARSHALL ST Somerville, MA</t>
  </si>
  <si>
    <t>197 CENTRAL ST Somerville, MA</t>
  </si>
  <si>
    <t>BROADWAY &amp; SYCAMORE ST Somerville, MA</t>
  </si>
  <si>
    <t>374 BROADWAY Somerville, MA</t>
  </si>
  <si>
    <t>145 SYCAMORE ST Somerville, MA</t>
  </si>
  <si>
    <t>30 BROWNING RD Somerville, MA</t>
  </si>
  <si>
    <t>358 BROADWAY Somerville, MA</t>
  </si>
  <si>
    <t>350 BROADWAY Somerville, MA</t>
  </si>
  <si>
    <t>OAKLAND AV &amp; SCHOOL ST Somerville, MA</t>
  </si>
  <si>
    <t>242 SCHOOL ST Somerville, MA</t>
  </si>
  <si>
    <t>318 BROADWAY Somerville, MA</t>
  </si>
  <si>
    <t>324 BROADWAY Somerville, MA</t>
  </si>
  <si>
    <t>338 BROADWAY Somerville, MA</t>
  </si>
  <si>
    <t>9 MARSHALL ST Somerville, MA</t>
  </si>
  <si>
    <t>249 SCHOOL ST Somerville, MA</t>
  </si>
  <si>
    <t>328 BROADWAY Somerville, MA</t>
  </si>
  <si>
    <t>5 MARSHALL ST Somerville, MA</t>
  </si>
  <si>
    <t>461 BROADWAY Somerville, MA</t>
  </si>
  <si>
    <t>BROADWAY &amp; NORWOOD AV Somerville, MA</t>
  </si>
  <si>
    <t>MEDFORD ST &amp; TRULL ST Somerville, MA</t>
  </si>
  <si>
    <t>MEDFORD ST &amp; NORWOOD AV Somerville, MA</t>
  </si>
  <si>
    <t>BROADWAY &amp; NORWOOD AVE Somerville, MA</t>
  </si>
  <si>
    <t>5 NORWOOD AV Somerville, MA</t>
  </si>
  <si>
    <t>464 BROADWAY Somerville, MA</t>
  </si>
  <si>
    <t>16 NORWOOD AV Somerville, MA</t>
  </si>
  <si>
    <t>505 MEDFORD ST Somerville, MA</t>
  </si>
  <si>
    <t>503 MEDFORD ST Somerville, MA</t>
  </si>
  <si>
    <t>LOWELL ST &amp; MEDFORD ST Somerville, MA</t>
  </si>
  <si>
    <t>525 MEDFORD ST Somerville, MA</t>
  </si>
  <si>
    <t>507 MEDFORD ST Somerville, MA</t>
  </si>
  <si>
    <t>OVERTURN/ROLLOVER</t>
  </si>
  <si>
    <t>493 BROADWAY Somerville, MA</t>
  </si>
  <si>
    <t>BROADWAY &amp; MEDFORD ST Somerville, MA</t>
  </si>
  <si>
    <t>MEDFORD ST &amp; DEXTER ST / (MEDFORD) Somerville, MA</t>
  </si>
  <si>
    <t>BROADWAY &amp; MEFORD STREET Somerville, MA</t>
  </si>
  <si>
    <t>483 BROADWAY Somerville, MA</t>
  </si>
  <si>
    <t>BROADWAY &amp; DEXTER ST / (MEDFORD) Somerville, MA</t>
  </si>
  <si>
    <t>34 PARTRIDGE AV Somerville, MA</t>
  </si>
  <si>
    <t>9 TRULL ST Somerville, MA</t>
  </si>
  <si>
    <t>6 PARTRIDGE AV Somerville, MA</t>
  </si>
  <si>
    <t>10 TRULL ST Somerville, MA</t>
  </si>
  <si>
    <t>508 MEDFORD ST Somerville, MA</t>
  </si>
  <si>
    <t>359 LOWELL ST Somerville, MA</t>
  </si>
  <si>
    <t>26 TRULL ST Somerville, MA</t>
  </si>
  <si>
    <t>333 LOWELL ST Somerville, MA</t>
  </si>
  <si>
    <t>303 LOWELL ST Somerville, MA</t>
  </si>
  <si>
    <t>114 CENTRAL ST Somerville, MA</t>
  </si>
  <si>
    <t>20 VERNON ST Somerville, MA</t>
  </si>
  <si>
    <t>6 VERNON ST Somerville, MA</t>
  </si>
  <si>
    <t>482 MEDFORD ST Somerville, MA</t>
  </si>
  <si>
    <t>476 MEDFORD ST Somerville, MA</t>
  </si>
  <si>
    <t>GLENWOOD RD &amp; MEDFORD ST Somerville, MA</t>
  </si>
  <si>
    <t>249 CEDAR ST Somerville, MA</t>
  </si>
  <si>
    <t>36 CLYDE ST Somerville, MA</t>
  </si>
  <si>
    <t>235 CEDAR ST Somerville, MA</t>
  </si>
  <si>
    <t>237 CEDAR ST Somerville, MA</t>
  </si>
  <si>
    <t>WATER, STANDING, MOVING</t>
  </si>
  <si>
    <t>RUT, HOLES, BUMPS</t>
  </si>
  <si>
    <t>CEDAR ST &amp; NEWMAN PL Somerville, MA</t>
  </si>
  <si>
    <t>15 MURDOCK ST Somerville, MA</t>
  </si>
  <si>
    <t>233 CEDAR ST Somerville, MA</t>
  </si>
  <si>
    <t>CEDAR ST &amp; WARWICK ST Somerville, MA</t>
  </si>
  <si>
    <t>197 CEDAR ST Somerville, MA</t>
  </si>
  <si>
    <t>3 MAXWELLS GREEN Somerville, MA</t>
  </si>
  <si>
    <t>LOWELL ST &amp; WILTON ST Somerville, MA</t>
  </si>
  <si>
    <t>294 LOWELL ST Somerville, MA</t>
  </si>
  <si>
    <t>31 NASHUA ST Somerville, MA</t>
  </si>
  <si>
    <t>LOWELL ST &amp; VERNON ST Somerville, MA</t>
  </si>
  <si>
    <t>14 WILTON STREET Somerville, MA</t>
  </si>
  <si>
    <t>2 ALPINE ST. Somerville, MA</t>
  </si>
  <si>
    <t>24 PRINCETON ST Somerville, MA</t>
  </si>
  <si>
    <t>LOWELL ST &amp; PRINCETON ST Somerville, MA</t>
  </si>
  <si>
    <t>2 ALPINE ST Somerville, MA</t>
  </si>
  <si>
    <t>9 COMMUNITY PATH Somerville, MA</t>
  </si>
  <si>
    <t>CEDAR ST &amp; MORRISON AV Somerville, MA</t>
  </si>
  <si>
    <t>165 CEDAR ST Somerville, MA</t>
  </si>
  <si>
    <t>171 CEDAR STREET Somerville, MA</t>
  </si>
  <si>
    <t>68 ALPINE ST Somerville, MA</t>
  </si>
  <si>
    <t>BROADWAY &amp; CHARLES RYAN RD Somerville, MA</t>
  </si>
  <si>
    <t>523 BROADWAY Somerville, MA</t>
  </si>
  <si>
    <t>499 BROADWAY Somerville, MA</t>
  </si>
  <si>
    <t>541 BROADWAY Somerville, MA</t>
  </si>
  <si>
    <t>BROADWAY &amp; CEDAR ST Somerville, MA</t>
  </si>
  <si>
    <t>583 BROADWAY Somerville, MA</t>
  </si>
  <si>
    <t>643 BROADWAY Somerville, MA</t>
  </si>
  <si>
    <t>582 BROADWAY Somerville, MA</t>
  </si>
  <si>
    <t>594 BROADWAY Somerville, MA</t>
  </si>
  <si>
    <t>616 BROADWAY Somerville, MA</t>
  </si>
  <si>
    <t>292 CEDAR ST Somerville, MA</t>
  </si>
  <si>
    <t>288 CEDAR ST Somerville, MA</t>
  </si>
  <si>
    <t>620 BROADWAY Somerville, MA</t>
  </si>
  <si>
    <t>532 BROADWAY Somerville, MA</t>
  </si>
  <si>
    <t>FRANEY RD &amp; RYAN RD Somerville, MA</t>
  </si>
  <si>
    <t>546 BROADWAY Somerville, MA</t>
  </si>
  <si>
    <t>506 BROADWAY Somerville, MA</t>
  </si>
  <si>
    <t>16 CHARLES E RYAN RD Somerville, MA</t>
  </si>
  <si>
    <t>CHARLES E. RYAN RD &amp; FRANEY RD Somerville, MA</t>
  </si>
  <si>
    <t>BROADWAY &amp; HINCKLEY ST Somerville, MA</t>
  </si>
  <si>
    <t>514 MEDFORD ST Somerville, MA</t>
  </si>
  <si>
    <t>LOWELL ST &amp; FISKE AVE Somerville, MA</t>
  </si>
  <si>
    <t>532 MEDFORD ST Somerville, MA</t>
  </si>
  <si>
    <t>516 MEDFORD ST Somerville, MA</t>
  </si>
  <si>
    <t>504 BROADWAY Somerville, MA</t>
  </si>
  <si>
    <t>518 MEDFORD ST Somerville, MA</t>
  </si>
  <si>
    <t>26 HINCKLEY ST Somerville, MA</t>
  </si>
  <si>
    <t>21 RICHARDSON ST Somerville, MA</t>
  </si>
  <si>
    <t>7 LOWELL TER Somerville, MA</t>
  </si>
  <si>
    <t>19 RICHARDSON ST Somerville, MA</t>
  </si>
  <si>
    <t>VINAL ST &amp; RICHARDSON ST Somerville, MA</t>
  </si>
  <si>
    <t>NASHUA ST &amp; RICHARDSON ST Somerville, MA</t>
  </si>
  <si>
    <t>49 HINCKLEY ST Somerville, MA</t>
  </si>
  <si>
    <t>HINCKLEY ST &amp; WILTON ST Somerville, MA</t>
  </si>
  <si>
    <t>1 FRANEY RD Somerville, MA</t>
  </si>
  <si>
    <t>75 HINCKLEY ST Somerville, MA</t>
  </si>
  <si>
    <t>66 HINCKLEY ST Somerville, MA</t>
  </si>
  <si>
    <t>320 LOWELL ST Somerville, MA</t>
  </si>
  <si>
    <t>308 LOWELL ST Somerville, MA</t>
  </si>
  <si>
    <t>23 WILTON ST Somerville, MA</t>
  </si>
  <si>
    <t>DEARBORN RD &amp; PEARSON RD Somerville, MA</t>
  </si>
  <si>
    <t>32 DEARBORN RD Somerville, MA</t>
  </si>
  <si>
    <t>157 COLLEGE AV Somerville, MA</t>
  </si>
  <si>
    <t>185 COLLEGE AV Somerville, MA</t>
  </si>
  <si>
    <t>173 COLLEGE AV Somerville, MA</t>
  </si>
  <si>
    <t>179 COLLEGE AV Somerville, MA</t>
  </si>
  <si>
    <t>28 DEARBORN RD Somerville, MA</t>
  </si>
  <si>
    <t>143 COLLEGE AV Somerville, MA</t>
  </si>
  <si>
    <t>4 WARNER ST Somerville, MA</t>
  </si>
  <si>
    <t>217 COLLEGE AV Somerville, MA</t>
  </si>
  <si>
    <t>195 COLLEGE AV Somerville, MA</t>
  </si>
  <si>
    <t>215 COLLEGE AV Somerville, MA</t>
  </si>
  <si>
    <t>205 COLLEGE AV Somerville, MA</t>
  </si>
  <si>
    <t>PEARSON RD &amp; WARNER ST Somerville, MA</t>
  </si>
  <si>
    <t>789 BROADWAY Somerville, MA</t>
  </si>
  <si>
    <t>787 BROADWAY Somerville, MA</t>
  </si>
  <si>
    <t>BROADWAY &amp; NA Somerville, MA</t>
  </si>
  <si>
    <t>739 BROADWAY Somerville, MA</t>
  </si>
  <si>
    <t>BROADWAY &amp; WILLOW AV Somerville, MA</t>
  </si>
  <si>
    <t>BRISTOL RD &amp; BROADWAY Somerville, MA</t>
  </si>
  <si>
    <t>NA &amp; BROADWAY Somerville, MA</t>
  </si>
  <si>
    <t>0 BROADWAY Somerville, MA</t>
  </si>
  <si>
    <t>BROADWAY &amp; RYAN RD Somerville, MA</t>
  </si>
  <si>
    <t>U BROADWAY Somerville, MA</t>
  </si>
  <si>
    <t>BROADWAY &amp; BRISTOL RD. Somerville, MA</t>
  </si>
  <si>
    <t>711 BROADWAY Somerville, MA</t>
  </si>
  <si>
    <t>BROADWAY &amp; POWDER HOUSE BLVD Somerville, MA</t>
  </si>
  <si>
    <t>BROADWAY &amp; WARNER ST Somerville, MA</t>
  </si>
  <si>
    <t>BROADWAY &amp; POWDER HOUSE ROTARY Somerville, MA</t>
  </si>
  <si>
    <t>BOSTON AVE &amp; BROADWAY Somerville, MA</t>
  </si>
  <si>
    <t>15 BOSTON AV Somerville, MA</t>
  </si>
  <si>
    <t>27 BOSTON AV Somerville, MA</t>
  </si>
  <si>
    <t>BOSTON AV &amp; BROADWAY Somerville, MA</t>
  </si>
  <si>
    <t>BOSTON AV &amp; KIDDER AV Somerville, MA</t>
  </si>
  <si>
    <t>COLLISION WITH DITCH</t>
  </si>
  <si>
    <t>57 BOSTON AVE Somerville, MA</t>
  </si>
  <si>
    <t>68 BOSTON AV Somerville, MA</t>
  </si>
  <si>
    <t>214 CEDAR ST Somerville, MA</t>
  </si>
  <si>
    <t>180 CEDAR ST Somerville, MA</t>
  </si>
  <si>
    <t>96 ROGERS AV Somerville, MA</t>
  </si>
  <si>
    <t>674 BROADWAY Somerville, MA</t>
  </si>
  <si>
    <t>131 JOSEPHINE AV Somerville, MA</t>
  </si>
  <si>
    <t>227 WILLOW AV Somerville, MA</t>
  </si>
  <si>
    <t>BROADWAY &amp; JOSEPHINE AV Somerville, MA</t>
  </si>
  <si>
    <t>704 BROADWAY Somerville, MA</t>
  </si>
  <si>
    <t>213 WILLOW AV Somerville, MA</t>
  </si>
  <si>
    <t>700 BROADWAY Somerville, MA</t>
  </si>
  <si>
    <t>86 PRICHARD AV Somerville, MA</t>
  </si>
  <si>
    <t>47 PRICHARD AV Somerville, MA</t>
  </si>
  <si>
    <t>KIDDER AV &amp; PRICHARD AV Somerville, MA</t>
  </si>
  <si>
    <t>60 HIGHLAND RD Somerville, MA</t>
  </si>
  <si>
    <t>161 WILLOW AV Somerville, MA</t>
  </si>
  <si>
    <t>HIGHLAND RD &amp; MORRISON AV Somerville, MA</t>
  </si>
  <si>
    <t>22 MORRISON AVE Somerville, MA</t>
  </si>
  <si>
    <t>BOSTON AV &amp; MORRISON AV Somerville, MA</t>
  </si>
  <si>
    <t>38 MORRISON AV Somerville, MA</t>
  </si>
  <si>
    <t>KIDDER AV &amp; WILLOW AV Somerville, MA</t>
  </si>
  <si>
    <t>200 WILLOW AV Somerville, MA</t>
  </si>
  <si>
    <t>34 FRANCESCA AV Somerville, MA</t>
  </si>
  <si>
    <t>85 COLLEGE AVE Somerville, MA</t>
  </si>
  <si>
    <t>81 COLLEGE AV Somerville, MA</t>
  </si>
  <si>
    <t>85 COLLEGE AVENUE Somerville, MA</t>
  </si>
  <si>
    <t>57 COLLEGE AV Somerville, MA</t>
  </si>
  <si>
    <t>169 MORRISON AV Somerville, MA</t>
  </si>
  <si>
    <t>195 MORRISON AV Somerville, MA</t>
  </si>
  <si>
    <t>13 HALL AV Somerville, MA</t>
  </si>
  <si>
    <t>32 APPLETON ST Somerville, MA</t>
  </si>
  <si>
    <t>26 WINSLOW AV Somerville, MA</t>
  </si>
  <si>
    <t>22 WINSLOW AV Somerville, MA</t>
  </si>
  <si>
    <t>27 COLLEGE AV Somerville, MA</t>
  </si>
  <si>
    <t>11 COLLEGE AV Somerville, MA</t>
  </si>
  <si>
    <t>140 WILLOW AV Somerville, MA</t>
  </si>
  <si>
    <t>7 APPLETON ST Somerville, MA</t>
  </si>
  <si>
    <t>20 APPLETON ST Somerville, MA</t>
  </si>
  <si>
    <t>26 APPLETON ST Somerville, MA</t>
  </si>
  <si>
    <t>121 MORRISON AV Somerville, MA</t>
  </si>
  <si>
    <t>272 WILLOW AV Somerville, MA</t>
  </si>
  <si>
    <t>720 BROADWAY Somerville, MA</t>
  </si>
  <si>
    <t>MALLET ST &amp; WILLOW AV Somerville, MA</t>
  </si>
  <si>
    <t>WILLOW AVE &amp; MALLET ST Somerville, MA</t>
  </si>
  <si>
    <t>764 BROADWAY Somerville, MA</t>
  </si>
  <si>
    <t>838 BROADWAY Somerville, MA</t>
  </si>
  <si>
    <t>LIBERTY AV &amp; NA Somerville, MA</t>
  </si>
  <si>
    <t>234 WILLOW AV Somerville, MA</t>
  </si>
  <si>
    <t>238 WILLOW AVE Somerville, MA</t>
  </si>
  <si>
    <t>854 BROADWAY Somerville, MA</t>
  </si>
  <si>
    <t>10 KENWOOD ST Somerville, MA</t>
  </si>
  <si>
    <t>850 BROADWAY Somerville, MA</t>
  </si>
  <si>
    <t>126 COLLEGE AV Somerville, MA</t>
  </si>
  <si>
    <t>866 BROADWAY Somerville, MA</t>
  </si>
  <si>
    <t>COLLEGE AV &amp; KENWOOD ST Somerville, MA</t>
  </si>
  <si>
    <t>124 COLLEGE AV Somerville, MA</t>
  </si>
  <si>
    <t>920 BROADWAY Somerville, MA</t>
  </si>
  <si>
    <t>74 CHANDLER ST Somerville, MA</t>
  </si>
  <si>
    <t>33 WALLACE ST Somerville, MA</t>
  </si>
  <si>
    <t>COLLEGE AV &amp; KIDDER AV Somerville, MA</t>
  </si>
  <si>
    <t>COLLEGE AV &amp; SUMMIT ST Somerville, MA</t>
  </si>
  <si>
    <t>COLLEGE AVE &amp; KIDDER AVE Somerville, MA</t>
  </si>
  <si>
    <t>COLLEGE AV &amp; KIDDER AVE Somerville, MA</t>
  </si>
  <si>
    <t>COLLEGE AV &amp; WILLIAM ST Somerville, MA</t>
  </si>
  <si>
    <t>COLLEGE AV &amp; HALL AV Somerville, MA</t>
  </si>
  <si>
    <t>62 COLLEGE AVE Somerville, MA</t>
  </si>
  <si>
    <t>62 COLLEGE AV Somerville, MA</t>
  </si>
  <si>
    <t>40 COLLEGE AV Somerville, MA</t>
  </si>
  <si>
    <t>56 COLLEGE AV Somerville, MA</t>
  </si>
  <si>
    <t>64 COLLEGE AVE Somerville, MA</t>
  </si>
  <si>
    <t>64 COLLEGE AV Somerville, MA</t>
  </si>
  <si>
    <t>34 COLLEGE AV Somerville, MA</t>
  </si>
  <si>
    <t>COLLEGE AV &amp; WINTER ST Somerville, MA</t>
  </si>
  <si>
    <t>22 A COLLEGE AV Somerville, MA</t>
  </si>
  <si>
    <t>HOLLAND ST &amp; WINTER ST Somerville, MA</t>
  </si>
  <si>
    <t>HOLLAND ST &amp; WALLACE ST Somerville, MA</t>
  </si>
  <si>
    <t>27 WINTER ST Somerville, MA</t>
  </si>
  <si>
    <t>24 COLLEGE AV Somerville, MA</t>
  </si>
  <si>
    <t>COLLEGE AVE &amp; WINTER ST Somerville, MA</t>
  </si>
  <si>
    <t>30 COLLEGE AV Somerville, MA</t>
  </si>
  <si>
    <t>12 PARK AV Somerville, MA</t>
  </si>
  <si>
    <t>COLLEGE AV &amp; WINSLOW AV Somerville, MA</t>
  </si>
  <si>
    <t>35 HOLLAND ST Somerville, MA</t>
  </si>
  <si>
    <t>4 COLLEGE AV Somerville, MA</t>
  </si>
  <si>
    <t>12 WINTER ST Somerville, MA</t>
  </si>
  <si>
    <t>91 IRVING ST Somerville, MA</t>
  </si>
  <si>
    <t>HOLLAND ST &amp; THORNDIKE ST Somerville, MA</t>
  </si>
  <si>
    <t>5 IRVING ST Somerville, MA</t>
  </si>
  <si>
    <t>10 WALLACE ST Somerville, MA</t>
  </si>
  <si>
    <t>65 HOLLAND ST Somerville, MA</t>
  </si>
  <si>
    <t>HOLLAND ST &amp; IRVING ST Somerville, MA</t>
  </si>
  <si>
    <t>96 WALLACE ST Somerville, MA</t>
  </si>
  <si>
    <t>91 HOLLAND ST Somerville, MA</t>
  </si>
  <si>
    <t>71 SIMPSON AV Somerville, MA</t>
  </si>
  <si>
    <t>81 HOLLAND ST Somerville, MA</t>
  </si>
  <si>
    <t>998 BROADWAY Somerville, MA</t>
  </si>
  <si>
    <t>109 HOLLAND ST Somerville, MA</t>
  </si>
  <si>
    <t>1024 BROADWAY Somerville, MA</t>
  </si>
  <si>
    <t>HOLLAND ST &amp; PAULINA ST Somerville, MA</t>
  </si>
  <si>
    <t>GORHAM ST &amp; HOLLAND ST Somerville, MA</t>
  </si>
  <si>
    <t>BROADWAY &amp; PAULINA ST Somerville, MA</t>
  </si>
  <si>
    <t>133 HOLLAND ST Somerville, MA</t>
  </si>
  <si>
    <t>1098 BROADWAY Somerville, MA</t>
  </si>
  <si>
    <t>231 HOLLAND ST Somerville, MA</t>
  </si>
  <si>
    <t>217 HOLLAND ST Somerville, MA</t>
  </si>
  <si>
    <t>1122 BROADWAY Somerville, MA</t>
  </si>
  <si>
    <t>HOLLAND &amp; NEWBURY ST Somerville, MA</t>
  </si>
  <si>
    <t>BROADWAY &amp; WESTMINSTER ST Somerville, MA</t>
  </si>
  <si>
    <t>HOLLAND ST &amp; NEWBURY ST Somerville, MA</t>
  </si>
  <si>
    <t>1114 BROADWAY Somerville, MA</t>
  </si>
  <si>
    <t>17 LATIN WY Somerville, MA</t>
  </si>
  <si>
    <t>PACKARD AV &amp; POWDER HOUSE BLVD Somerville, MA</t>
  </si>
  <si>
    <t>LEONARD ST &amp; POWDER HOUSE BLVD Somerville, MA</t>
  </si>
  <si>
    <t>COLLEGE AV &amp; LOWER CAMPUS RD Somerville, MA</t>
  </si>
  <si>
    <t>POWDER HOUSE BLVD &amp; COLLEGE AV Somerville, MA</t>
  </si>
  <si>
    <t>62 TALBOT AV Somerville, MA</t>
  </si>
  <si>
    <t>226 COLLEGE AVE Somerville, MA</t>
  </si>
  <si>
    <t>15 TALBOT AV Somerville, MA</t>
  </si>
  <si>
    <t>42 WHITFIELD RD Somerville, MA</t>
  </si>
  <si>
    <t>153 POWDERHOUSE BLVD Somerville, MA</t>
  </si>
  <si>
    <t>153 POWDER HOUSE BLVD Somerville, MA</t>
  </si>
  <si>
    <t>155 POWDER HOUSE BLVD Somerville, MA</t>
  </si>
  <si>
    <t>150 POWDER HOUSE BLVD Somerville, MA</t>
  </si>
  <si>
    <t>CURTIS ST &amp; POWDER HOUSE BLVD Somerville, MA</t>
  </si>
  <si>
    <t>51 CURTIS ST Somerville, MA</t>
  </si>
  <si>
    <t>93 OSSIPEE RD Somerville, MA</t>
  </si>
  <si>
    <t>86 OSSIPEE RD Somerville, MA</t>
  </si>
  <si>
    <t>1141 BROADWAY Somerville, MA</t>
  </si>
  <si>
    <t>1137 BROADWAY Somerville, MA</t>
  </si>
  <si>
    <t>1147 BROADWAY Somerville, MA</t>
  </si>
  <si>
    <t>10 LOVELL ST Somerville, MA</t>
  </si>
  <si>
    <t>11 LOVELL ST Somerville, MA</t>
  </si>
  <si>
    <t>162 CURTIS ST Somerville, MA</t>
  </si>
  <si>
    <t>53 SUNSET RD Somerville, MA</t>
  </si>
  <si>
    <t>CHETWYND RD &amp; HILLSDALE RD Somerville, MA</t>
  </si>
  <si>
    <t>45 SAWYER AV Somerville, MA</t>
  </si>
  <si>
    <t>37 SAWYER AV Somerville, MA</t>
  </si>
  <si>
    <t>126 PACKARD AV Somerville, MA</t>
  </si>
  <si>
    <t>108 POWDER HOUSE BLVD Somerville, MA</t>
  </si>
  <si>
    <t>88 POWDER HOUSE BLVD Somerville, MA</t>
  </si>
  <si>
    <t>OSSIPEE RD &amp; PACKARD AV Somerville, MA</t>
  </si>
  <si>
    <t>1001 BROADWAY Somerville, MA</t>
  </si>
  <si>
    <t>BROADWAY &amp; MASON ST Somerville, MA</t>
  </si>
  <si>
    <t>BROADWAY &amp; PACKARD AV Somerville, MA</t>
  </si>
  <si>
    <t>1067 BROADWAY Somerville, MA</t>
  </si>
  <si>
    <t>1055 BROADWAY Somerville, MA</t>
  </si>
  <si>
    <t>BROADWAY &amp; SIMPSON AVE Somerville, MA</t>
  </si>
  <si>
    <t>995 BROADWAY Somerville, MA</t>
  </si>
  <si>
    <t>BROADWAY &amp; LEONARD ST Somerville, MA</t>
  </si>
  <si>
    <t>BROADWAY &amp; IRVING ST Somerville, MA</t>
  </si>
  <si>
    <t>64 POWDER HOUSE BLVD Somerville, MA</t>
  </si>
  <si>
    <t>BROADWAY &amp; WALLACE ST Somerville, MA</t>
  </si>
  <si>
    <t>BROADWAY &amp; BURNHAM ST Somerville, MA</t>
  </si>
  <si>
    <t>58 POWDERHOUSE BLVD Somerville, MA</t>
  </si>
  <si>
    <t>951 BROADWAY Somerville, MA</t>
  </si>
  <si>
    <t>969 BROADWAY Somerville, MA</t>
  </si>
  <si>
    <t>855 BROADWAY Somerville, MA</t>
  </si>
  <si>
    <t>BROADWAY &amp; COLLEGE AV Somerville, MA</t>
  </si>
  <si>
    <t>34 POWDER HOUSE BLVD Somerville, MA</t>
  </si>
  <si>
    <t>40 POWDER HOUSE BLVD Somerville, MA</t>
  </si>
  <si>
    <t>14 POWDER HOUSE BLVD Somerville, MA</t>
  </si>
  <si>
    <t>16 POWDER HOUSE BLVD Somerville, MA</t>
  </si>
  <si>
    <t>32 POWDER HOUSE BLVD Somerville, MA</t>
  </si>
  <si>
    <t>BROADWAY &amp; CHANDLER ST Somerville, MA</t>
  </si>
  <si>
    <t>186 POWDER HOUSE BLVD Somerville, MA</t>
  </si>
  <si>
    <t>200 POWDER HOUSE BLVD Somerville, MA</t>
  </si>
  <si>
    <t>214 POWDER HOUSE BLVD Somerville, MA</t>
  </si>
  <si>
    <t>248 POWDER HOUSE BLVD Somerville, MA</t>
  </si>
  <si>
    <t>1293 BROADWAY Somerville, MA</t>
  </si>
  <si>
    <t>1305 BROADWAY Somerville, MA</t>
  </si>
  <si>
    <t>1295 BROADWAY Somerville, MA</t>
  </si>
  <si>
    <t>1273 BROADWAY Somerville, MA</t>
  </si>
  <si>
    <t>1277 BROADWAY Somerville, MA</t>
  </si>
  <si>
    <t>1267 BROADWAY Somerville, MA</t>
  </si>
  <si>
    <t>38 BELKNAP ST Somerville, MA</t>
  </si>
  <si>
    <t>BROADWAY &amp; FARRAGUT AV Somerville, MA</t>
  </si>
  <si>
    <t>BROADWAY &amp; RUSSELL RD Somerville, MA</t>
  </si>
  <si>
    <t>BROADWAY &amp; WATSON ST Somerville, MA</t>
  </si>
  <si>
    <t>20 WARE ST Somerville, MA</t>
  </si>
  <si>
    <t>54 CURTIS ST Somerville, MA</t>
  </si>
  <si>
    <t>1161 BROADWAY Somerville, MA</t>
  </si>
  <si>
    <t>1153 BROADWAY Somerville, MA</t>
  </si>
  <si>
    <t>1155 BROADWAY Somerville, MA</t>
  </si>
  <si>
    <t>36 FAIRMOUNT AV Somerville, MA</t>
  </si>
  <si>
    <t>115 W QUINCY ST Somerville, MA</t>
  </si>
  <si>
    <t>81 CONWELL AV Somerville, MA</t>
  </si>
  <si>
    <t>26 BAILEY ST Somerville, MA</t>
  </si>
  <si>
    <t>17 COLLEGE HILL RD Somerville, MA</t>
  </si>
  <si>
    <t>58 CONWELL AVE Somerville, MA</t>
  </si>
  <si>
    <t>35 RAYMOND AV Somerville, MA</t>
  </si>
  <si>
    <t>81 NORTH ST Somerville, MA</t>
  </si>
  <si>
    <t>59 NORTH STREET Somerville, MA</t>
  </si>
  <si>
    <t>177 POWDER HOUSE BLVD Somerville, MA</t>
  </si>
  <si>
    <t>177 POWDER HOUSE BLVD -REAR Somerville, MA</t>
  </si>
  <si>
    <t>BARTON ST &amp; BROADWAY Somerville, MA</t>
  </si>
  <si>
    <t>1284 BROADWAY Somerville, MA</t>
  </si>
  <si>
    <t>45 GARRISON AV Somerville, MA</t>
  </si>
  <si>
    <t>44 VICTORIA ST Somerville, MA</t>
  </si>
  <si>
    <t>26 VICTORIA ST Somerville, MA</t>
  </si>
  <si>
    <t>1260 BROADWAY Somerville, MA</t>
  </si>
  <si>
    <t>15 WESTON AV Somerville, MA</t>
  </si>
  <si>
    <t>34 HOOKER AV Somerville, MA</t>
  </si>
  <si>
    <t>74 ENDICOTT AV Somerville, MA</t>
  </si>
  <si>
    <t>10 ENDICOTT AV Somerville, MA</t>
  </si>
  <si>
    <t>188 BOSTON AV Somerville, MA</t>
  </si>
  <si>
    <t>BOSTON AV &amp; MYSTIC VALLEY PKWY Somerville, MA</t>
  </si>
  <si>
    <t>183 BOSTON AV Somerville, MA</t>
  </si>
  <si>
    <t>67 GORDON ST Somerville, MA</t>
  </si>
  <si>
    <t>405 ALEWIFE BROOK PKWY Somerville, MA</t>
  </si>
  <si>
    <t>379 ALEWIFE BROOK PKWY Somerville, MA</t>
  </si>
  <si>
    <t>35 WOODS AV Somerville, MA</t>
  </si>
  <si>
    <t>ALEWIFE BROOK PKWY &amp; BROADWAY Somerville, MA</t>
  </si>
  <si>
    <t>1374 BROADWAY Somerville, MA</t>
  </si>
  <si>
    <t>1370 BROADWAY Somerville, MA</t>
  </si>
  <si>
    <t>1338 BROADWAY Somerville, MA</t>
  </si>
  <si>
    <t>1366 BROADWAY Somerville, MA</t>
  </si>
  <si>
    <t>1336 BROADWAY Somerville, MA</t>
  </si>
  <si>
    <t>34 WATERHOUSE ST Somerville, MA</t>
  </si>
  <si>
    <t>BROADWAY &amp; NORTH ST Somerville, MA</t>
  </si>
  <si>
    <t>350 ALEWIFE BROOK PKWY Somerville, MA</t>
  </si>
  <si>
    <t>NORTH ST &amp; POWDERHOUSE BLVD Somerville, MA</t>
  </si>
  <si>
    <t>NORTH ST &amp; POWDER HOUSE BLVD Somerville, MA</t>
  </si>
  <si>
    <t>257 POWDER HOUSE BLVD Somerville, MA</t>
  </si>
  <si>
    <t>NORTH ST &amp; RAYMOND AV Somerville, MA</t>
  </si>
  <si>
    <t>259 POWDER HOUSE BLVD Somerville, MA</t>
  </si>
  <si>
    <t>ALEWIFE BROOK PKWY &amp; POWDER HOUSE BLVD Somerville, MA</t>
  </si>
  <si>
    <t>BROADWAY &amp; WATERHOUSE ST Somerville, MA</t>
  </si>
  <si>
    <t>153 ALEWIFE BROOK PKWY Somerville, MA</t>
  </si>
  <si>
    <t>268 POWDER HOUSE BLVD Somerville, MA</t>
  </si>
  <si>
    <t>139 ALEWIFE BROOK PKWY Somerville, MA</t>
  </si>
  <si>
    <t>26 NORTH ST Somerville, MA</t>
  </si>
  <si>
    <t>105 ALEWIFE BROOK PKWY Somerville, MA</t>
  </si>
  <si>
    <t>2 NORTH ST Somerville, MA</t>
  </si>
  <si>
    <t>24 NORTH ST Somerville, MA</t>
  </si>
  <si>
    <t>1170 BROADWAY Somerville, MA</t>
  </si>
  <si>
    <t>248 HOLLAND ST Somerville, MA</t>
  </si>
  <si>
    <t>34 CLARENDON AV Somerville, MA</t>
  </si>
  <si>
    <t>14 CLARENDON AVE Somerville, MA</t>
  </si>
  <si>
    <t>BROADWAY &amp; CLARENDON AV Somerville, MA</t>
  </si>
  <si>
    <t>CLARENDON AV &amp; WESTON AV Somerville, MA</t>
  </si>
  <si>
    <t>HOLLAND STREET &amp; BROADWAY Somerville, MA</t>
  </si>
  <si>
    <t>BROADWAY &amp; HOLLAND ST Somerville, MA</t>
  </si>
  <si>
    <t>78 CLARENDON AV Somerville, MA</t>
  </si>
  <si>
    <t>236 HOLLAND ST Somerville, MA</t>
  </si>
  <si>
    <t>238 HOLLAND ST Somerville, MA</t>
  </si>
  <si>
    <t>HOLLAND ST &amp; MOORE ST Somerville, MA</t>
  </si>
  <si>
    <t>CAMERON AV &amp; GLENDALE AV Somerville, MA</t>
  </si>
  <si>
    <t>CAMERON AV &amp; TANNERY BROOK ROW Somerville, MA</t>
  </si>
  <si>
    <t>CAMERON AV &amp; HOLLAND ST Somerville, MA</t>
  </si>
  <si>
    <t>164 HOLLAND ST Somerville, MA</t>
  </si>
  <si>
    <t>GLENDALE AVE &amp; CAMERON AVE Somerville, MA</t>
  </si>
  <si>
    <t>9 GORHAM ST Somerville, MA</t>
  </si>
  <si>
    <t>140 HOLLAND ST Somerville, MA</t>
  </si>
  <si>
    <t>118 HOLLAND ST Somerville, MA</t>
  </si>
  <si>
    <t>HOLLAND ST &amp; SIMPSON AV Somerville, MA</t>
  </si>
  <si>
    <t>12 JAY ST Somerville, MA</t>
  </si>
  <si>
    <t>1 BUENA VISTA RD Somerville, MA</t>
  </si>
  <si>
    <t>10 THORNDIKE ST Somerville, MA</t>
  </si>
  <si>
    <t>40 HOLLAND ST Somerville, MA</t>
  </si>
  <si>
    <t>0 BUENA VISTA RD Somerville, MA</t>
  </si>
  <si>
    <t>20 HOLLAND ST Somerville, MA</t>
  </si>
  <si>
    <t>CAMERON AV &amp; SEVEN PINES AV Somerville, MA</t>
  </si>
  <si>
    <t>CAMERON AVE &amp; SEVEN PINES AVE Somerville, MA</t>
  </si>
  <si>
    <t>115 WILLOW AVE Somerville, MA</t>
  </si>
  <si>
    <t>CUTTER AV &amp; HIGHLAND AV Somerville, MA</t>
  </si>
  <si>
    <t>HIGHLAND AVENUE &amp; CUTTER AVENUE Somerville, MA</t>
  </si>
  <si>
    <t>HIGHLAND AV &amp; WEST ST Somerville, MA</t>
  </si>
  <si>
    <t>373 HIGHLAND AV Somerville, MA</t>
  </si>
  <si>
    <t>ELLINGTON RD &amp; HIGHLAND AV Somerville, MA</t>
  </si>
  <si>
    <t>389 HIGHLAND AV Somerville, MA</t>
  </si>
  <si>
    <t>HIGHLAND AV &amp; WILLOW AV Somerville, MA</t>
  </si>
  <si>
    <t>HIGHLAND AVE &amp; WILLOW AVE Somerville, MA</t>
  </si>
  <si>
    <t>96 WILLOW AV Somerville, MA</t>
  </si>
  <si>
    <t>WHIPPLE ST &amp; WILLOW AV Somerville, MA</t>
  </si>
  <si>
    <t>109 WILLOW AV Somerville, MA</t>
  </si>
  <si>
    <t>101 WILLOW AV Somerville, MA</t>
  </si>
  <si>
    <t>324 HIGHLAND AVE Somerville, MA</t>
  </si>
  <si>
    <t>1 WINDSOR RD Somerville, MA</t>
  </si>
  <si>
    <t>334 HIGHLAND AV Somerville, MA</t>
  </si>
  <si>
    <t>324 HIGHLAND AV Somerville, MA</t>
  </si>
  <si>
    <t>332 HIGHLAND AV Somerville, MA</t>
  </si>
  <si>
    <t>HIGHLAND AV &amp; WHIPPLE ST Somerville, MA</t>
  </si>
  <si>
    <t>362 HIGHLAND AV Somerville, MA</t>
  </si>
  <si>
    <t>360 HIGHLAND AV Somerville, MA</t>
  </si>
  <si>
    <t>378 HIGHLAND AV Somerville, MA</t>
  </si>
  <si>
    <t>351 SUMMER ST Somerville, MA</t>
  </si>
  <si>
    <t>187 ELM ST Somerville, MA</t>
  </si>
  <si>
    <t>ELM ST &amp; RUSSELL ST Somerville, MA</t>
  </si>
  <si>
    <t>197 ELM ST Somerville, MA</t>
  </si>
  <si>
    <t>195 ELM ST Somerville, MA</t>
  </si>
  <si>
    <t>201 ELM ST Somerville, MA</t>
  </si>
  <si>
    <t>RUSSEL ST &amp; ELM ST Somerville, MA</t>
  </si>
  <si>
    <t>ELM ST &amp; CUTTER AVE Somerville, MA</t>
  </si>
  <si>
    <t>ELM ST &amp; WINDOM ST Somerville, MA</t>
  </si>
  <si>
    <t>332 SUMMER ST Somerville, MA</t>
  </si>
  <si>
    <t>SUMMER ST &amp; WILLOW AV Somerville, MA</t>
  </si>
  <si>
    <t>330 SUMMER ST Somerville, MA</t>
  </si>
  <si>
    <t>ELM ST &amp; WILLOW AV Somerville, MA</t>
  </si>
  <si>
    <t>145 ELM ST Somerville, MA</t>
  </si>
  <si>
    <t>318 SUMMER ST Somerville, MA</t>
  </si>
  <si>
    <t>22 BANKS ST Somerville, MA</t>
  </si>
  <si>
    <t>HANCOCK ST &amp; SUMMER ST Somerville, MA</t>
  </si>
  <si>
    <t>303 SUMMER ST Somerville, MA</t>
  </si>
  <si>
    <t>307 SUMMER ST Somerville, MA</t>
  </si>
  <si>
    <t>BURNSIDE AV &amp; SUMMER ST Somerville, MA</t>
  </si>
  <si>
    <t>BANKS ST &amp; ELM ST Somerville, MA</t>
  </si>
  <si>
    <t>DAVENPORT &amp; ELM Somerville, MA</t>
  </si>
  <si>
    <t>117 ELM ST Somerville, MA</t>
  </si>
  <si>
    <t>BURNSIDE AV &amp; ELM ST Somerville, MA</t>
  </si>
  <si>
    <t>403 HIGHLAND AV Somerville, MA</t>
  </si>
  <si>
    <t>GROVE ST &amp; HIGHLAND AV Somerville, MA</t>
  </si>
  <si>
    <t>421 HIGHLAND AVE Somerville, MA</t>
  </si>
  <si>
    <t>COLLEGE AV &amp; HIGHLAND AV Somerville, MA</t>
  </si>
  <si>
    <t>399 HIGHLAND AV Somerville, MA</t>
  </si>
  <si>
    <t>HIGHLAND AVE. &amp; GROVE ST. Somerville, MA</t>
  </si>
  <si>
    <t>417 HIGHLAND AV Somerville, MA</t>
  </si>
  <si>
    <t>415 HIGHLAND AV Somerville, MA</t>
  </si>
  <si>
    <t>239 ELM ST Somerville, MA</t>
  </si>
  <si>
    <t>255 ELM ST Somerville, MA</t>
  </si>
  <si>
    <t>416 HIGHLAND AV Somerville, MA</t>
  </si>
  <si>
    <t>408 HIGHLAND AV Somerville, MA</t>
  </si>
  <si>
    <t>CHESTER ST &amp; ELM ST Somerville, MA</t>
  </si>
  <si>
    <t>406 HIGHLAND AV Somerville, MA</t>
  </si>
  <si>
    <t>233A ELM ST Somerville, MA</t>
  </si>
  <si>
    <t>30 DAVIS SQ Somerville, MA</t>
  </si>
  <si>
    <t>400 HIGHLAND AV Somerville, MA</t>
  </si>
  <si>
    <t>257 ELM ST Somerville, MA</t>
  </si>
  <si>
    <t>400 HIGHLAND AVE Somerville, MA</t>
  </si>
  <si>
    <t>2 HOLLAND ST Somerville, MA</t>
  </si>
  <si>
    <t>55 DAVIS SQ Somerville, MA</t>
  </si>
  <si>
    <t>31-99 BUENA VISTA RD Somerville, MA</t>
  </si>
  <si>
    <t>62 MEACHAM RD Somerville, MA</t>
  </si>
  <si>
    <t>64 MEACHAM RD Somerville, MA</t>
  </si>
  <si>
    <t>61 DOVER ST Somerville, MA</t>
  </si>
  <si>
    <t>79 DOVER ST Somerville, MA</t>
  </si>
  <si>
    <t>KINGSTON ST &amp; MEACHAM RD Somerville, MA</t>
  </si>
  <si>
    <t>1 DAVIS SQ Somerville, MA</t>
  </si>
  <si>
    <t>145 ORCHARD ST Somerville, MA</t>
  </si>
  <si>
    <t>DOVER ST &amp; ORCHARD ST Somerville, MA</t>
  </si>
  <si>
    <t>100 DOVER ST Somerville, MA</t>
  </si>
  <si>
    <t>55 CHESTER STREET Somerville, MA</t>
  </si>
  <si>
    <t>260 ELM ST Somerville, MA</t>
  </si>
  <si>
    <t>282 ELM ST Somerville, MA</t>
  </si>
  <si>
    <t>278 ELM ST Somerville, MA</t>
  </si>
  <si>
    <t>55 CHESTER ST Somerville, MA</t>
  </si>
  <si>
    <t>274 ELM ST Somerville, MA</t>
  </si>
  <si>
    <t>HERBERT ST &amp; DAY ST Somerville, MA</t>
  </si>
  <si>
    <t>58 DAY ST Somerville, MA</t>
  </si>
  <si>
    <t>53 CHESTER ST Somerville, MA</t>
  </si>
  <si>
    <t>DAY ST &amp; ORCHARD ST Somerville, MA</t>
  </si>
  <si>
    <t>156 ORCHARD ST Somerville, MA</t>
  </si>
  <si>
    <t>49 DOVER ST Somerville, MA</t>
  </si>
  <si>
    <t>384 HIGHLAND AV Somerville, MA</t>
  </si>
  <si>
    <t>1 CUTTER Somerville, MA</t>
  </si>
  <si>
    <t>1 GROVE ST Somerville, MA</t>
  </si>
  <si>
    <t>CHESTER ST &amp; ORCHARD ST Somerville, MA</t>
  </si>
  <si>
    <t>244 ELM ST Somerville, MA</t>
  </si>
  <si>
    <t>48 CHESTER ST Somerville, MA</t>
  </si>
  <si>
    <t>BOWERS AVE &amp; ELM ST Somerville, MA</t>
  </si>
  <si>
    <t>230 ELM ST Somerville, MA</t>
  </si>
  <si>
    <t>CHESTER ST &amp; COTTAGE AV Somerville, MA</t>
  </si>
  <si>
    <t>236 ELM ST Somerville, MA</t>
  </si>
  <si>
    <t>0 ELM ST. Somerville, MA</t>
  </si>
  <si>
    <t>ELM ST &amp; NA Somerville, MA</t>
  </si>
  <si>
    <t>166 ELM ST Somerville, MA</t>
  </si>
  <si>
    <t>212 ELM ST Somerville, MA</t>
  </si>
  <si>
    <t>166 ELM STREET Somerville, MA</t>
  </si>
  <si>
    <t>196 ELM ST Somerville, MA</t>
  </si>
  <si>
    <t>CUTTER AV &amp; SUMMER ST Somerville, MA</t>
  </si>
  <si>
    <t>ORCHARD ST &amp; RUSSELL ST Somerville, MA</t>
  </si>
  <si>
    <t>COTTAGE AV &amp; RUSSELL ST Somerville, MA</t>
  </si>
  <si>
    <t>50 CRAIGIE ST Somerville, MA</t>
  </si>
  <si>
    <t>226 SUMMER ST Somerville, MA</t>
  </si>
  <si>
    <t>5 ELM ST Somerville, MA</t>
  </si>
  <si>
    <t>LOWELL ST &amp; SUMMER ST Somerville, MA</t>
  </si>
  <si>
    <t>CRAIGIE ST &amp; NA Somerville, MA</t>
  </si>
  <si>
    <t>SILVEY PLACE &amp; CRAGIE STREET Somerville, MA</t>
  </si>
  <si>
    <t>IBBETSON ST &amp; KIMBALL Somerville, MA</t>
  </si>
  <si>
    <t>32 BELMONT ST Somerville, MA</t>
  </si>
  <si>
    <t>BELMONT ST &amp; SOMERVILLE AV Somerville, MA</t>
  </si>
  <si>
    <t>85 LOWELL ST Somerville, MA</t>
  </si>
  <si>
    <t>651 SOMERVILLE AV Somerville, MA</t>
  </si>
  <si>
    <t>LOWELL ST &amp; SOMERVILLE AV Somerville, MA</t>
  </si>
  <si>
    <t>IBBETSON ST &amp; SOMERVILLE AV Somerville, MA</t>
  </si>
  <si>
    <t>SOMERVILLE AVE &amp; IBBETSON ST Somerville, MA</t>
  </si>
  <si>
    <t>SOMERVILLE AVE &amp; LOWELL ST Somerville, MA</t>
  </si>
  <si>
    <t>MOSSLAND ST &amp; SOMERVILLE AV Somerville, MA</t>
  </si>
  <si>
    <t>MOSSLAND ST &amp; SOMERVILLE AVE Somerville, MA</t>
  </si>
  <si>
    <t>BEACON ST &amp; ROSELAND ST Somerville, MA</t>
  </si>
  <si>
    <t>374 BEACON ST Somerville, MA</t>
  </si>
  <si>
    <t>BEACON ST &amp; OXFORD ST Somerville, MA</t>
  </si>
  <si>
    <t>BEACON ST &amp; PRENTISS ST Somerville, MA</t>
  </si>
  <si>
    <t>347 BEACON ST Somerville, MA</t>
  </si>
  <si>
    <t>BEACON ST &amp; FOREST ST Somerville, MA</t>
  </si>
  <si>
    <t>1 GREENWOOD TERR Somerville, MA</t>
  </si>
  <si>
    <t>662 SOMERVILLE AVE Somerville, MA</t>
  </si>
  <si>
    <t>652 SOMERVILLE AV Somerville, MA</t>
  </si>
  <si>
    <t>680 SOMERVILLE AV Somerville, MA</t>
  </si>
  <si>
    <t>BEACON ST &amp; MILLER ST Somerville, MA</t>
  </si>
  <si>
    <t>308 BEACON ST Somerville, MA</t>
  </si>
  <si>
    <t>316 BEACON ST Somerville, MA</t>
  </si>
  <si>
    <t>BEACON ST &amp; EUSTIS ST Somerville, MA</t>
  </si>
  <si>
    <t>290 BEACON ST Somerville, MA</t>
  </si>
  <si>
    <t>260 BEACON ST Somerville, MA</t>
  </si>
  <si>
    <t>278 BEACON ST Somerville, MA</t>
  </si>
  <si>
    <t>252 BEACON ST Somerville, MA</t>
  </si>
  <si>
    <t>244 BEACON ST Somerville, MA</t>
  </si>
  <si>
    <t>ELM ST &amp; WHITE ST Somerville, MA</t>
  </si>
  <si>
    <t>CHERRY ST &amp; ELM ST Somerville, MA</t>
  </si>
  <si>
    <t>101 ELM ST Somerville, MA</t>
  </si>
  <si>
    <t>264 SUMMER ST Somerville, MA</t>
  </si>
  <si>
    <t>11 SARTWELL AV Somerville, MA</t>
  </si>
  <si>
    <t>CEDAR ST &amp; ELM ST Somerville, MA</t>
  </si>
  <si>
    <t>ELM ST &amp; MOSSLAND ST Somerville, MA</t>
  </si>
  <si>
    <t>ELM ST &amp; CEDAR Somerville, MA</t>
  </si>
  <si>
    <t>58 PORTER ST Somerville, MA</t>
  </si>
  <si>
    <t>33 LINDEN AV Somerville, MA</t>
  </si>
  <si>
    <t>13 ELM ST Somerville, MA</t>
  </si>
  <si>
    <t>701 SOMERVILLE AV Somerville, MA</t>
  </si>
  <si>
    <t>BEACON ST &amp; SOMERVILLE AV Somerville, MA</t>
  </si>
  <si>
    <t>ELM ST &amp; SOMERVILLE AV Somerville, MA</t>
  </si>
  <si>
    <t>BEACON ST &amp; SOMERVILLE AVE Somerville, MA</t>
  </si>
  <si>
    <t>CRAIGIE ST &amp; SOMERVILLE AV Somerville, MA</t>
  </si>
  <si>
    <t>ELM ST &amp; PORTER ST Somerville, MA</t>
  </si>
  <si>
    <t>3 MOSSLAND ST Somerville, MA</t>
  </si>
  <si>
    <t>723 SOMERVILLE AV Somerville, MA</t>
  </si>
  <si>
    <t>30 ELM ST Somerville, MA</t>
  </si>
  <si>
    <t>727 SOMERVILLE AV Somerville, MA</t>
  </si>
  <si>
    <t>20 MOSSLAND ST Somerville, MA</t>
  </si>
  <si>
    <t>76 ELM ST Somerville, MA</t>
  </si>
  <si>
    <t>ELM ST &amp; HOLYOKE RD Somerville, MA</t>
  </si>
  <si>
    <t>28 CEDAR ST Somerville, MA</t>
  </si>
  <si>
    <t>789 SOMERVILLE AV Somerville, MA</t>
  </si>
  <si>
    <t>781 SOMERVILLE AV Somerville, MA</t>
  </si>
  <si>
    <t>801 SOMERVILLE AVE Somerville, MA</t>
  </si>
  <si>
    <t>ALBION ST &amp; LOWELL ST Somerville, MA</t>
  </si>
  <si>
    <t>99 ALBION ST Somerville, MA</t>
  </si>
  <si>
    <t>143 CEDAR ST Somerville, MA</t>
  </si>
  <si>
    <t>179 ALBION ST Somerville, MA</t>
  </si>
  <si>
    <t>ALBION ST &amp; CEDAR ST Somerville, MA</t>
  </si>
  <si>
    <t>124 ALBION ST Somerville, MA</t>
  </si>
  <si>
    <t>125 HUDSON ST Somerville, MA</t>
  </si>
  <si>
    <t>CEDAR ST &amp; SPENCER AV Somerville, MA</t>
  </si>
  <si>
    <t>116 ALBION ST Somerville, MA</t>
  </si>
  <si>
    <t>98 HUDOSN ST Somerville, MA</t>
  </si>
  <si>
    <t>184 LOWELL ST Somerville, MA</t>
  </si>
  <si>
    <t>184 LOWELL STREET Somerville, MA</t>
  </si>
  <si>
    <t>HUDSON ST &amp; LOWELL ST Somerville, MA</t>
  </si>
  <si>
    <t>285 HIGHLAND AV Somerville, MA</t>
  </si>
  <si>
    <t>HIGHLAND AV &amp; LOWELL ST Somerville, MA</t>
  </si>
  <si>
    <t>178 HUDSON ST Somerville, MA</t>
  </si>
  <si>
    <t>229 HIGHLAND AV Somerville, MA</t>
  </si>
  <si>
    <t>275 HIGHLAND AV Somerville, MA</t>
  </si>
  <si>
    <t>247A HIGHLAND AVE Somerville, MA</t>
  </si>
  <si>
    <t>245 HIGHLAND AV Somerville, MA</t>
  </si>
  <si>
    <t>HIGHLAND AV &amp; PORTER ST Somerville, MA</t>
  </si>
  <si>
    <t>243 HIGHLAND AV Somerville, MA</t>
  </si>
  <si>
    <t>237 HIGHLAND AV Somerville, MA</t>
  </si>
  <si>
    <t>223 HIGHLAND AV Somerville, MA</t>
  </si>
  <si>
    <t>CROCKER ST &amp; HIGHLAND AV Somerville, MA</t>
  </si>
  <si>
    <t>235 HIGHLAND AV Somerville, MA</t>
  </si>
  <si>
    <t>227 HIGHLAND AV Somerville, MA</t>
  </si>
  <si>
    <t>265 HIGHLAND AV Somerville, MA</t>
  </si>
  <si>
    <t>277 HIGHLAND AV Somerville, MA</t>
  </si>
  <si>
    <t>251 HIGHLAND AV Somerville, MA</t>
  </si>
  <si>
    <t>CEDAR ST &amp; LEXINGTON AV Somerville, MA</t>
  </si>
  <si>
    <t>146 CEDAR ST Somerville, MA</t>
  </si>
  <si>
    <t>154 CEDAR ST Somerville, MA</t>
  </si>
  <si>
    <t>132 CEDAR ST Somerville, MA</t>
  </si>
  <si>
    <t>HANCOCK ST &amp; SPENCER AV Somerville, MA</t>
  </si>
  <si>
    <t>319 HIGHLAND AV Somerville, MA</t>
  </si>
  <si>
    <t>CHERRY ST &amp; HIGHLAND AV Somerville, MA</t>
  </si>
  <si>
    <t>HANCOCK ST &amp; HIGHLAND AV Somerville, MA</t>
  </si>
  <si>
    <t>48 SPENCER AV Somerville, MA</t>
  </si>
  <si>
    <t>HIGHLAND AV &amp; HANCOCK ST Somerville, MA</t>
  </si>
  <si>
    <t>71 HANCOCK ST Somerville, MA</t>
  </si>
  <si>
    <t>44 CHERRY ST Somerville, MA</t>
  </si>
  <si>
    <t>HALL ST &amp; NA Somerville, MA</t>
  </si>
  <si>
    <t>CHERRY ST &amp; SUMMER ST Somerville, MA</t>
  </si>
  <si>
    <t>CEDAR ST &amp; HIGHLAND AV Somerville, MA</t>
  </si>
  <si>
    <t>270 HIGHLAND AV Somerville, MA</t>
  </si>
  <si>
    <t>18 EASTMAN RD Somerville, MA</t>
  </si>
  <si>
    <t>CEDAR ST &amp; HIGHLAND Somerville, MA</t>
  </si>
  <si>
    <t>66 PORTER ST Somerville, MA</t>
  </si>
  <si>
    <t>75 CEDAR ST Somerville, MA</t>
  </si>
  <si>
    <t>278 HIGHLAND AV Somerville, MA</t>
  </si>
  <si>
    <t>243 SUMMER ST Somerville, MA</t>
  </si>
  <si>
    <t>CROWN ST &amp; PORTER ST Somerville, MA</t>
  </si>
  <si>
    <t>89 PORTER ST Somerville, MA</t>
  </si>
  <si>
    <t>107 PORTER ST Somerville, MA</t>
  </si>
  <si>
    <t>252 HIGHLAND AV Somerville, MA</t>
  </si>
  <si>
    <t>21 CROCKER ST Somerville, MA</t>
  </si>
  <si>
    <t>15 CROCKER ST Somerville, MA</t>
  </si>
  <si>
    <t>106 PORTER ST Somerville, MA</t>
  </si>
  <si>
    <t>116 PORTER ST Somerville, MA</t>
  </si>
  <si>
    <t>258 HIGHLAND AV Somerville, MA</t>
  </si>
  <si>
    <t>229 SUMMER ST Somerville, MA</t>
  </si>
  <si>
    <t>112 LOWELL ST Somerville, MA</t>
  </si>
  <si>
    <t>75 PORTER ST Somerville, MA</t>
  </si>
  <si>
    <t>227 SUMMER ST Somerville, MA</t>
  </si>
  <si>
    <t>SUMMER ST &amp; PORTER ST Somerville, MA</t>
  </si>
  <si>
    <t>PORTER ST &amp; SUMMER ST Somerville, MA</t>
  </si>
  <si>
    <t>CEDAR ST &amp; SUMMER ST Somerville, MA</t>
  </si>
  <si>
    <t>259 SUMMER ST Somerville, MA</t>
  </si>
  <si>
    <t>LINDEN AV &amp; SUMMER ST Somerville, MA</t>
  </si>
  <si>
    <t>71 CEDAR ST Somerville, MA</t>
  </si>
  <si>
    <t>73 ALBION ST Somerville, MA</t>
  </si>
  <si>
    <t>16 WOODBINE ST Somerville, MA</t>
  </si>
  <si>
    <t>77 ALBION ST Somerville, MA</t>
  </si>
  <si>
    <t>59 ALBION ST Somerville, MA</t>
  </si>
  <si>
    <t>27R ALBION ST Somerville, MA</t>
  </si>
  <si>
    <t>ALBION ST &amp; CENTRAL ST Somerville, MA</t>
  </si>
  <si>
    <t>CENTRAL ST &amp; WILLOUGHBY ST Somerville, MA</t>
  </si>
  <si>
    <t>5 ALBION ST Somerville, MA</t>
  </si>
  <si>
    <t>BENTON RD &amp; HUDSON ST Somerville, MA</t>
  </si>
  <si>
    <t>38 ALBION ST Somerville, MA</t>
  </si>
  <si>
    <t>CENTRAL ST &amp; HUDSON ST Somerville, MA</t>
  </si>
  <si>
    <t>189 LOWELL ST Somerville, MA</t>
  </si>
  <si>
    <t>BELMONT ST &amp; HIGHLAND AV Somerville, MA</t>
  </si>
  <si>
    <t>42 HUDSON ST Somerville, MA</t>
  </si>
  <si>
    <t>195 HIGHLAND AV Somerville, MA</t>
  </si>
  <si>
    <t>191 HIGHLAND AV Somerville, MA</t>
  </si>
  <si>
    <t>205 HIGHLAND AVE Somerville, MA</t>
  </si>
  <si>
    <t>197 HIGHLAND AV Somerville, MA</t>
  </si>
  <si>
    <t>185 HIGHLAND AV Somerville, MA</t>
  </si>
  <si>
    <t>HIGHLAND AVENUE &amp; BENTON ROAD Somerville, MA</t>
  </si>
  <si>
    <t>163 HIGHLAND AVE Somerville, MA</t>
  </si>
  <si>
    <t>BENTON RD &amp; HIGHLAND AV Somerville, MA</t>
  </si>
  <si>
    <t>159 HIGHLAND AV Somerville, MA</t>
  </si>
  <si>
    <t>HIGHLAND AV &amp; WALDO ST Somerville, MA</t>
  </si>
  <si>
    <t>174 HIGHLAND AV Somerville, MA</t>
  </si>
  <si>
    <t>160 HIGHLAND AV Somerville, MA</t>
  </si>
  <si>
    <t>164 HIGHLAND AV Somerville, MA</t>
  </si>
  <si>
    <t>76 CENTRAL ST Somerville, MA</t>
  </si>
  <si>
    <t>175 SUMMER ST Somerville, MA</t>
  </si>
  <si>
    <t>210 HIGHLAND AV Somerville, MA</t>
  </si>
  <si>
    <t>202 HIGHLAND AV Somerville, MA</t>
  </si>
  <si>
    <t>212 HIGHLAND AV Somerville, MA</t>
  </si>
  <si>
    <t>144 LOWELL ST Somerville, MA</t>
  </si>
  <si>
    <t>134 LOWELL ST Somerville, MA</t>
  </si>
  <si>
    <t>230 HIGHLAND AV Somerville, MA</t>
  </si>
  <si>
    <t>236 HIGHLAND AV Somerville, MA</t>
  </si>
  <si>
    <t>33 TOWER ST Somerville, MA</t>
  </si>
  <si>
    <t>3 BENTON RD Somerville, MA</t>
  </si>
  <si>
    <t>155 SUMMER ST Somerville, MA</t>
  </si>
  <si>
    <t>111 CENTRAL ST Somerville, MA</t>
  </si>
  <si>
    <t>54 MONTROSE ST Somerville, MA</t>
  </si>
  <si>
    <t>2 MONTROSE ST Somerville, MA</t>
  </si>
  <si>
    <t>28 MONTROSE ST Somerville, MA</t>
  </si>
  <si>
    <t>CENTRAL ST &amp; HIGHLAND AV Somerville, MA</t>
  </si>
  <si>
    <t>137 HIGHLAND AV Somerville, MA</t>
  </si>
  <si>
    <t>9 WILLOUGHBY ST Somerville, MA</t>
  </si>
  <si>
    <t>34 SYCAMORE ST Somerville, MA</t>
  </si>
  <si>
    <t>101 HIGHLAND AV Somerville, MA</t>
  </si>
  <si>
    <t>136 SCHOOL ST Somerville, MA</t>
  </si>
  <si>
    <t>14 MADISON ST Somerville, MA</t>
  </si>
  <si>
    <t>123 HIGHLAND AV Somerville, MA</t>
  </si>
  <si>
    <t>150 HIGHLAND AV Somerville, MA</t>
  </si>
  <si>
    <t>140 HIGHLAND AV Somerville, MA</t>
  </si>
  <si>
    <t>146 HIGHLAND AV Somerville, MA</t>
  </si>
  <si>
    <t>CENTRAL ST &amp; GIBBENS ST Somerville, MA</t>
  </si>
  <si>
    <t>138 HIGHLAND AV Somerville, MA</t>
  </si>
  <si>
    <t>75 CENTRAL ST Somerville, MA</t>
  </si>
  <si>
    <t>CENTRAL ST &amp; OXFORD ST Somerville, MA</t>
  </si>
  <si>
    <t>5 HERSEY ST Somerville, MA</t>
  </si>
  <si>
    <t>BENTON RD &amp; SUMMER ST Somerville, MA</t>
  </si>
  <si>
    <t>SPRING ST &amp; SUMMER ST Somerville, MA</t>
  </si>
  <si>
    <t>14 HARVARD PL Somerville, MA</t>
  </si>
  <si>
    <t>54/47 ATHERTON ST Somerville, MA</t>
  </si>
  <si>
    <t>19 BELMONT ST Somerville, MA</t>
  </si>
  <si>
    <t>11 BELMONT ST Somerville, MA</t>
  </si>
  <si>
    <t>26 CENTRAL ST Somerville, MA</t>
  </si>
  <si>
    <t>51 CENTRAL ST Somerville, MA</t>
  </si>
  <si>
    <t>AVON ST &amp; CENTRAL ST Somerville, MA</t>
  </si>
  <si>
    <t>125 SUMMER ST Somerville, MA</t>
  </si>
  <si>
    <t>CENTRAL ST &amp; SUMMER ST Somerville, MA</t>
  </si>
  <si>
    <t>20 AVON ST Somerville, MA</t>
  </si>
  <si>
    <t>120 SUMMER ST Somerville, MA</t>
  </si>
  <si>
    <t>PARK ST &amp; SOMERVILLE AV Somerville, MA</t>
  </si>
  <si>
    <t>519 SOMERVILLE AV Somerville, MA</t>
  </si>
  <si>
    <t>33 CENTRAL Somerville, MA</t>
  </si>
  <si>
    <t>CENTRAL ST &amp; SOMERVILLE AV Somerville, MA</t>
  </si>
  <si>
    <t>525 SOMERVILLE AVE Somerville, MA</t>
  </si>
  <si>
    <t>37 CENTRAL Somerville, MA</t>
  </si>
  <si>
    <t>CENTRAL ST &amp; CLEVELAND ST Somerville, MA</t>
  </si>
  <si>
    <t>515 SOMERVILLE AV Somerville, MA</t>
  </si>
  <si>
    <t>146 SUMMER ST Somerville, MA</t>
  </si>
  <si>
    <t>PRESTON RD &amp; SUMMER ST Somerville, MA</t>
  </si>
  <si>
    <t>114 SUMMER STREET Somerville, MA</t>
  </si>
  <si>
    <t>94 SUMMER ST Somerville, MA</t>
  </si>
  <si>
    <t>SCHOOL ST &amp; SUMMER ST Somerville, MA</t>
  </si>
  <si>
    <t>90 SUMMER ST Somerville, MA</t>
  </si>
  <si>
    <t>58 SCHOOL ST Somerville, MA</t>
  </si>
  <si>
    <t>41 PERRY ST Somerville, MA</t>
  </si>
  <si>
    <t>352 WASHINGTON ST Somerville, MA</t>
  </si>
  <si>
    <t>28 MAGNUS AV Somerville, MA</t>
  </si>
  <si>
    <t>97 BEACON ST Somerville, MA</t>
  </si>
  <si>
    <t>BEACON ST &amp; WASHINGTON ST Somerville, MA</t>
  </si>
  <si>
    <t>117 BEACON ST Somerville, MA</t>
  </si>
  <si>
    <t>93 BEACON ST Somerville, MA</t>
  </si>
  <si>
    <t>106 BEACON ST. Somerville, MA</t>
  </si>
  <si>
    <t>EVERETT ST &amp; WEBSTER AV Somerville, MA</t>
  </si>
  <si>
    <t>15 WEBSTER AV Somerville, MA</t>
  </si>
  <si>
    <t>25 WEBSTER AV Somerville, MA</t>
  </si>
  <si>
    <t>25 WEBSTER AVE Somerville, MA</t>
  </si>
  <si>
    <t>260 WASHINGTON ST Somerville, MA</t>
  </si>
  <si>
    <t>290 WASHINGTON ST Somerville, MA</t>
  </si>
  <si>
    <t>48 LINCOLN PKWY Somerville, MA</t>
  </si>
  <si>
    <t>290 WASHINGTON STREET Somerville, MA</t>
  </si>
  <si>
    <t>318 WASHINGTON ST Somerville, MA</t>
  </si>
  <si>
    <t>NEWTON &amp; CLARK ST Somerville, MA</t>
  </si>
  <si>
    <t>NEWTON ST &amp; JOSEPH ST Somerville, MA</t>
  </si>
  <si>
    <t>36 ADRIAN ST Somerville, MA</t>
  </si>
  <si>
    <t>CONCORD AV &amp; SPRINGFIELD ST Somerville, MA</t>
  </si>
  <si>
    <t>45 CONCORD AV Somerville, MA</t>
  </si>
  <si>
    <t>47 WEBSTER AV Somerville, MA</t>
  </si>
  <si>
    <t>WYATT ST &amp; CONCORD AVE Somerville, MA</t>
  </si>
  <si>
    <t>79 PROSPECT STREET Somerville, MA</t>
  </si>
  <si>
    <t>OAK ST &amp; PROSPECT ST Somerville, MA</t>
  </si>
  <si>
    <t>CONCORD AV &amp; PROSPECT ST Somerville, MA</t>
  </si>
  <si>
    <t>37 OAK ST Somerville, MA</t>
  </si>
  <si>
    <t>51 SPRINGFIELD ST Somerville, MA</t>
  </si>
  <si>
    <t>CONCORD AV &amp; LEON ST Somerville, MA</t>
  </si>
  <si>
    <t>15 BEACON ST Somerville, MA</t>
  </si>
  <si>
    <t>11 BEACON ST Somerville, MA</t>
  </si>
  <si>
    <t>99 PROSPECT ST Somerville, MA</t>
  </si>
  <si>
    <t>DIMICK ST &amp; WALDO AV Somerville, MA</t>
  </si>
  <si>
    <t>BEACON ST &amp; WALDO AV Somerville, MA</t>
  </si>
  <si>
    <t>65 BEACON ST Somerville, MA</t>
  </si>
  <si>
    <t>20 WALDO AV Somerville, MA</t>
  </si>
  <si>
    <t>BEACON ST &amp; CALVIN ST Somerville, MA</t>
  </si>
  <si>
    <t>68 DIMICK STREET Somerville, MA</t>
  </si>
  <si>
    <t>88 BEACON ST Somerville, MA</t>
  </si>
  <si>
    <t>70 BEACON ST Somerville, MA</t>
  </si>
  <si>
    <t>BLOWING, SAND, SNOW</t>
  </si>
  <si>
    <t>82 BEACON ST Somerville, MA</t>
  </si>
  <si>
    <t>LINE ST &amp; SMITH AV Somerville, MA</t>
  </si>
  <si>
    <t>16 BEACON ST Somerville, MA</t>
  </si>
  <si>
    <t>COLLISION WITH EMBANKMENT</t>
  </si>
  <si>
    <t>45 BEACON ST Somerville, MA</t>
  </si>
  <si>
    <t>GRANITE ST &amp; SOMERVILLE AV Somerville, MA</t>
  </si>
  <si>
    <t>467 SOMERVILLE AV Somerville, MA</t>
  </si>
  <si>
    <t>DANE ST &amp; SOMERVILLE AV Somerville, MA</t>
  </si>
  <si>
    <t>493 SOMERVILLE AV Somerville, MA</t>
  </si>
  <si>
    <t>PROPERZI WY &amp; SOMERVILLE AV Somerville, MA</t>
  </si>
  <si>
    <t>LAUREL ST &amp; SOMERVILLE AV Somerville, MA</t>
  </si>
  <si>
    <t>6 PARK PL Somerville, MA</t>
  </si>
  <si>
    <t>497 SOMERVILLE AV Somerville, MA</t>
  </si>
  <si>
    <t>516 SOMERVILLE AV Somerville, MA</t>
  </si>
  <si>
    <t>622 SOMERVILLE AV Somerville, MA</t>
  </si>
  <si>
    <t>594 SOMERVILLE AV Somerville, MA</t>
  </si>
  <si>
    <t>530 SOMERVILLE AV Somerville, MA</t>
  </si>
  <si>
    <t>550 SOMERVILLE AVE Somerville, MA</t>
  </si>
  <si>
    <t>630 SOMERVILLE AV Somerville, MA</t>
  </si>
  <si>
    <t>608 SOMERVILLE AV Somerville, MA</t>
  </si>
  <si>
    <t>530 SOMERVILLE AVE Somerville, MA</t>
  </si>
  <si>
    <t>570 SOMERVILLE AV (PARKINGLOT) Somerville, MA</t>
  </si>
  <si>
    <t>630 SOMERVILLE AVE Somerville, MA</t>
  </si>
  <si>
    <t>SOMERVILLE AV &amp; SPRING ST Somerville, MA</t>
  </si>
  <si>
    <t>591 SOMERVILLE AV Somerville, MA</t>
  </si>
  <si>
    <t>585 SOMERVILLE AVE Somerville, MA</t>
  </si>
  <si>
    <t>577 SOMERVILLE AV Somerville, MA</t>
  </si>
  <si>
    <t>SOMERVILLE AV &amp; BLEACHERY CT Somerville, MA</t>
  </si>
  <si>
    <t>557 SOMERVILLE AV Somerville, MA</t>
  </si>
  <si>
    <t>555 SOMERVILLE AV Somerville, MA</t>
  </si>
  <si>
    <t>SOMERVILLE AV &amp; NA Somerville, MA</t>
  </si>
  <si>
    <t>KENT ST &amp; SOMERVILLE AV Somerville, MA</t>
  </si>
  <si>
    <t>599 SOMERVILLE AV Somerville, MA</t>
  </si>
  <si>
    <t>466 SOMERVILLE AV Somerville, MA</t>
  </si>
  <si>
    <t>486 SOMERVILLE AV Somerville, MA</t>
  </si>
  <si>
    <t>9A DANE ST Somerville, MA</t>
  </si>
  <si>
    <t>BEACON ST &amp; SACRAMENTO ST Somerville, MA</t>
  </si>
  <si>
    <t>275 BEACON ST Somerville, MA</t>
  </si>
  <si>
    <t>43 PARK ST Somerville, MA</t>
  </si>
  <si>
    <t>RAILWAY CROSSING DEVICE</t>
  </si>
  <si>
    <t>RAILWAY, GRADE CROSSING</t>
  </si>
  <si>
    <t>BEACON ST &amp; MUSEUM ST Somerville, MA</t>
  </si>
  <si>
    <t>32 KENT ST Somerville, MA</t>
  </si>
  <si>
    <t>263 BEACON ST Somerville, MA</t>
  </si>
  <si>
    <t>BEACON ST &amp; KENT ST Somerville, MA</t>
  </si>
  <si>
    <t>253 BEACON ST Somerville, MA</t>
  </si>
  <si>
    <t>14 CENTRAL ST Somerville, MA</t>
  </si>
  <si>
    <t>PRESCOTT ST &amp; SUMMER ST Somerville, MA</t>
  </si>
  <si>
    <t>KNAPP ST &amp; SCHOOL ST Somerville, MA</t>
  </si>
  <si>
    <t>13 SCHOOL ST Somerville, MA</t>
  </si>
  <si>
    <t>417 SOMERVILLE AV Somerville, MA</t>
  </si>
  <si>
    <t>QUINCY ST &amp; SUMMER ST Somerville, MA</t>
  </si>
  <si>
    <t>49 SCHOOL ST Somerville, MA</t>
  </si>
  <si>
    <t>28 SCHOOL ST Somerville, MA</t>
  </si>
  <si>
    <t>GRANITE ST &amp; KNAPP ST Somerville, MA</t>
  </si>
  <si>
    <t>23 GRANITE ST Somerville, MA</t>
  </si>
  <si>
    <t>2 OSGOOD ST Somerville, MA</t>
  </si>
  <si>
    <t>SCHOOL ST &amp; SOMERVILLE AV Somerville, MA</t>
  </si>
  <si>
    <t>451 SOMERVILLE AV Somerville, MA</t>
  </si>
  <si>
    <t>451 SOMERVILLE AVE Somerville, MA</t>
  </si>
  <si>
    <t>12 SCHOOL ST Somerville, MA</t>
  </si>
  <si>
    <t>400 SOMERVILLE AV Somerville, MA</t>
  </si>
  <si>
    <t>444 SOMERVILLE AV Somerville, MA</t>
  </si>
  <si>
    <t>12 LAKE ST Somerville, MA</t>
  </si>
  <si>
    <t>28 DANE ST Somerville, MA</t>
  </si>
  <si>
    <t>460 SOMERVILLE AV Somerville, MA</t>
  </si>
  <si>
    <t>9 CARLTON ST Somerville, MA</t>
  </si>
  <si>
    <t>41 LAKE ST Somerville, MA</t>
  </si>
  <si>
    <t>CARLTON ST &amp; SOMERVILLE AVE Somerville, MA</t>
  </si>
  <si>
    <t>401 SOMERVILLE AV Somerville, MA</t>
  </si>
  <si>
    <t>QUINCY ST &amp; SOMERVILLE AV Somerville, MA</t>
  </si>
  <si>
    <t>27 QUINCY ST Somerville, MA</t>
  </si>
  <si>
    <t>21 QUINCY ST Somerville, MA</t>
  </si>
  <si>
    <t>13 QUINCY ST Somerville, MA</t>
  </si>
  <si>
    <t>SUMMER ST &amp; VINAL AV Somerville, MA</t>
  </si>
  <si>
    <t>8 SUMMER ST Somerville, MA</t>
  </si>
  <si>
    <t>PUTNAM ST &amp; SUMMER ST Somerville, MA</t>
  </si>
  <si>
    <t>53 BOW ST Somerville, MA</t>
  </si>
  <si>
    <t>CHURCH ST &amp; SOMERVILLE AV Somerville, MA</t>
  </si>
  <si>
    <t>35 CHURCH ST Somerville, MA</t>
  </si>
  <si>
    <t>6 SUMMER ST Somerville, MA</t>
  </si>
  <si>
    <t>49 BOW ST Somerville, MA</t>
  </si>
  <si>
    <t>BOW ST &amp; NA Somerville, MA</t>
  </si>
  <si>
    <t>377 SOMERVILLE AV Somerville, MA</t>
  </si>
  <si>
    <t>20 BOW ST Somerville, MA</t>
  </si>
  <si>
    <t>37 UNION SQ Somerville, MA</t>
  </si>
  <si>
    <t>347 SOMERVILLE AV Somerville, MA</t>
  </si>
  <si>
    <t>40 BOW ST Somerville, MA</t>
  </si>
  <si>
    <t>22 BOW ST Somerville, MA</t>
  </si>
  <si>
    <t>BOW ST &amp; SUMMER ST Somerville, MA</t>
  </si>
  <si>
    <t>377 SOMERVILLE AVE Somerville, MA</t>
  </si>
  <si>
    <t>321 SOMERVILLE AV Somerville, MA</t>
  </si>
  <si>
    <t>345 SOMERVILLE AV Somerville, MA</t>
  </si>
  <si>
    <t>BOW ST &amp; WALNUT ST Somerville, MA</t>
  </si>
  <si>
    <t>HAWKINS ST &amp; SOMERVILLE AV Somerville, MA</t>
  </si>
  <si>
    <t>PARKER ST &amp; WASHINGTON ST Somerville, MA</t>
  </si>
  <si>
    <t>PARKDALE ST &amp; WASHINGTON ST Somerville, MA</t>
  </si>
  <si>
    <t>336 SOMERVILLE AV Somerville, MA</t>
  </si>
  <si>
    <t>21 UNION SQ Somerville, MA</t>
  </si>
  <si>
    <t>31 UNION SQ Somerville, MA</t>
  </si>
  <si>
    <t>26 UNION SQ Somerville, MA</t>
  </si>
  <si>
    <t>263 WASHINGTON ST Somerville, MA</t>
  </si>
  <si>
    <t>23 UNION SQ Somerville, MA</t>
  </si>
  <si>
    <t>36 UNION SQUARE Somerville, MA</t>
  </si>
  <si>
    <t>HAWKINS ST &amp; LAKE ST Somerville, MA</t>
  </si>
  <si>
    <t>304 SOMERVILLE AV Somerville, MA</t>
  </si>
  <si>
    <t>KINGMAN RD &amp; WASHINGTON ST Somerville, MA</t>
  </si>
  <si>
    <t>DANE ST &amp; WASHINGTON ST Somerville, MA</t>
  </si>
  <si>
    <t>DANE ST &amp; VILLAGE ST Somerville, MA</t>
  </si>
  <si>
    <t>62 DANE ST Somerville, MA</t>
  </si>
  <si>
    <t>CALVIN ST &amp; WASHINGTON ST Somerville, MA</t>
  </si>
  <si>
    <t>ROSE ST &amp; WASHINGTON ST Somerville, MA</t>
  </si>
  <si>
    <t>353 WASHINGTON ST Somerville, MA</t>
  </si>
  <si>
    <t>44 PARK ST Somerville, MA</t>
  </si>
  <si>
    <t>IVALOO ST &amp; PARK ST Somerville, MA</t>
  </si>
  <si>
    <t>54 PARK ST Somerville, MA</t>
  </si>
  <si>
    <t>530 BEACON STREET Somerville, MA</t>
  </si>
  <si>
    <t>200 BEACON ST Somerville, MA</t>
  </si>
  <si>
    <t>0 MORGAN ST Somerville, MA</t>
  </si>
  <si>
    <t>64 PARK ST Somerville, MA</t>
  </si>
  <si>
    <t>BEACON ST &amp; PARK ST Somerville, MA</t>
  </si>
  <si>
    <t>2 ELIOT ST Somerville, MA</t>
  </si>
  <si>
    <t>ELIOT ST &amp; PROPERZI WY Somerville, MA</t>
  </si>
  <si>
    <t>161 BEACON ST Somerville, MA</t>
  </si>
  <si>
    <t>11 HANSON ST Somerville, MA</t>
  </si>
  <si>
    <t>HANSON ST &amp; WASHINGTON ST Somerville, MA</t>
  </si>
  <si>
    <t>BEACON ST &amp; DURHAM ST Somerville, MA</t>
  </si>
  <si>
    <t>147 BEACON ST Somerville, MA</t>
  </si>
  <si>
    <t>415 WASHINGTON ST Somerville, MA</t>
  </si>
  <si>
    <t>425 WASHINGTON ST Somerville, MA</t>
  </si>
  <si>
    <t>HIGHLAND AV &amp; PRESCOTT ST Somerville, MA</t>
  </si>
  <si>
    <t>NA &amp; NA Somerville, MA</t>
  </si>
  <si>
    <t>HIGHLAND AV &amp; VINAL AV Somerville, MA</t>
  </si>
  <si>
    <t>3 BIKE PATH Somerville, MA</t>
  </si>
  <si>
    <t>MEDFORD ST &amp; WALNUT ST Somerville, MA</t>
  </si>
  <si>
    <t>SCHOOL ST &amp; HIGHLAND AVE Somerville, MA</t>
  </si>
  <si>
    <t>HIGHLAND AV &amp; SCHOOL ST Somerville, MA</t>
  </si>
  <si>
    <t>81 HIGHLAND AV Somerville, MA</t>
  </si>
  <si>
    <t>27 HIGHLAND AV Somerville, MA</t>
  </si>
  <si>
    <t>HIGHLAND AVE &amp; PRESCOTT ST Somerville, MA</t>
  </si>
  <si>
    <t>NA NA Somerville, MA</t>
  </si>
  <si>
    <t>93 HIGHLAND AV Somerville, MA</t>
  </si>
  <si>
    <t>630 SOE AV Somerville, MA</t>
  </si>
  <si>
    <t>81 HIGHLAND AVE Somerville, MA</t>
  </si>
  <si>
    <t>16 RYAN RD Somerville, MA</t>
  </si>
  <si>
    <t>18 RYAN RD Somerville, MA</t>
  </si>
  <si>
    <t>4 BIKE PATH Somerville, MA</t>
  </si>
  <si>
    <t>MADISON ST &amp; SCHOOL ST Somerville, MA</t>
  </si>
  <si>
    <t>311 MEDFORD ST Somerville, MA</t>
  </si>
  <si>
    <t>305 MEDFORD ST Somerville, MA</t>
  </si>
  <si>
    <t>301 MEDFORD STREET Somerville, MA</t>
  </si>
  <si>
    <t>67 PUTNAM ST Somerville, MA</t>
  </si>
  <si>
    <t>29 PUTNAM ST Somerville, MA</t>
  </si>
  <si>
    <t>11 PUTNAM ST Somerville, MA</t>
  </si>
  <si>
    <t>82 HIGHLAND AV Somerville, MA</t>
  </si>
  <si>
    <t>9 PRESCOTT ST Somerville, MA</t>
  </si>
  <si>
    <t>39 PRESCOTT ST Somerville, MA</t>
  </si>
  <si>
    <t>35 PRESCOTT ST Somerville, MA</t>
  </si>
  <si>
    <t>93 SCHOOL ST Somerville, MA</t>
  </si>
  <si>
    <t>BERKELEY ST &amp; SCHOOL ST Somerville, MA</t>
  </si>
  <si>
    <t>SCHOOL ST &amp; BERKELEY ST Somerville, MA</t>
  </si>
  <si>
    <t>66 WALNUT ST Somerville, MA</t>
  </si>
  <si>
    <t>34 HIGHLAND AV Somerville, MA</t>
  </si>
  <si>
    <t>48 HIGHLAND AV Somerville, MA</t>
  </si>
  <si>
    <t>62 HIGHLAND AV Somerville, MA</t>
  </si>
  <si>
    <t>40 HIGHLAND AVE Somerville, MA</t>
  </si>
  <si>
    <t>58 WALNUT ST Somerville, MA</t>
  </si>
  <si>
    <t>11 SUMMIT AV Somerville, MA</t>
  </si>
  <si>
    <t>26 SUMMIT AVE Somerville, MA</t>
  </si>
  <si>
    <t>42 WALNUT ST Somerville, MA</t>
  </si>
  <si>
    <t>13 VINAL AV Somerville, MA</t>
  </si>
  <si>
    <t>4 WALNUT ST Somerville, MA</t>
  </si>
  <si>
    <t>29 BOW ST Somerville, MA</t>
  </si>
  <si>
    <t>26 WALNUT STREET Somerville, MA</t>
  </si>
  <si>
    <t>8 WALNUT ST Somerville, MA</t>
  </si>
  <si>
    <t>22 ALDERSEY ST Somerville, MA</t>
  </si>
  <si>
    <t>255 MEDFORD ST Somerville, MA</t>
  </si>
  <si>
    <t>265 MEDFORD ST Somerville, MA</t>
  </si>
  <si>
    <t>HIGHLAND AV &amp; WALNUT ST Somerville, MA</t>
  </si>
  <si>
    <t>HIGHLAND AV &amp; MEDFORD ST Somerville, MA</t>
  </si>
  <si>
    <t>HAMLET ST &amp; HIGHLAND AV Somerville, MA</t>
  </si>
  <si>
    <t>25 HIGHLAND AV Somerville, MA</t>
  </si>
  <si>
    <t>91 WALNUT ST Somerville, MA</t>
  </si>
  <si>
    <t>11 HIGHLAND AV Somerville, MA</t>
  </si>
  <si>
    <t>GRANDVIEW AV &amp; WALNUT ST Somerville, MA</t>
  </si>
  <si>
    <t>9 HAMLET ST Somerville, MA</t>
  </si>
  <si>
    <t>27 THORPE ST Somerville, MA</t>
  </si>
  <si>
    <t>26 HIGHLAND AV Somerville, MA</t>
  </si>
  <si>
    <t>12 HIGHLAND AV Somerville, MA</t>
  </si>
  <si>
    <t>17 GREENVILLE ST Somerville, MA</t>
  </si>
  <si>
    <t>252 MEDFORD ST Somerville, MA</t>
  </si>
  <si>
    <t>BIGELOW ST &amp; BOSTON ST Somerville, MA</t>
  </si>
  <si>
    <t>2 HIGHLAND AV Somerville, MA</t>
  </si>
  <si>
    <t>GREENVILLE ST &amp; MCGRATH HWY Somerville, MA</t>
  </si>
  <si>
    <t>15 GREENVILLE ST Somerville, MA</t>
  </si>
  <si>
    <t>11 GREENVILLE ST Somerville, MA</t>
  </si>
  <si>
    <t>BOSTON ST &amp; GREENVILLE ST Somerville, MA</t>
  </si>
  <si>
    <t>10 BIGELOW ST Somerville, MA</t>
  </si>
  <si>
    <t>BOSTON ST &amp; HAMLET ST Somerville, MA</t>
  </si>
  <si>
    <t>SUMMIT AV &amp; WALNUT ST Somerville, MA</t>
  </si>
  <si>
    <t>45 WALNUT ST Somerville, MA</t>
  </si>
  <si>
    <t>75 COLUMBUS AV Somerville, MA</t>
  </si>
  <si>
    <t>ALDERSEY ST &amp; WALNUT ST Somerville, MA</t>
  </si>
  <si>
    <t>37 WALNUT ST Somerville, MA</t>
  </si>
  <si>
    <t>19 WALNUT ST Somerville, MA</t>
  </si>
  <si>
    <t>28 WARREN AV Somerville, MA</t>
  </si>
  <si>
    <t>1 BOW ST Somerville, MA</t>
  </si>
  <si>
    <t>56 COLUMBUS AV Somerville, MA</t>
  </si>
  <si>
    <t>31 WARREN AV Somerville, MA</t>
  </si>
  <si>
    <t>40 UNION SQ Somerville, MA</t>
  </si>
  <si>
    <t>NON-HIGHWAY WORK</t>
  </si>
  <si>
    <t>58 COLUMBUS AV Somerville, MA</t>
  </si>
  <si>
    <t>SANBORN AV &amp; WARREN AV Somerville, MA</t>
  </si>
  <si>
    <t>10 STONE AVE Somerville, MA</t>
  </si>
  <si>
    <t>3 BOSTON ST Somerville, MA</t>
  </si>
  <si>
    <t>420 MCGRATH Somerville, MA</t>
  </si>
  <si>
    <t>179 WASHINGTON ST Somerville, MA</t>
  </si>
  <si>
    <t>223 WASHINGTON ST Somerville, MA</t>
  </si>
  <si>
    <t>3 WASHINGTON TER Somerville, MA</t>
  </si>
  <si>
    <t>195 WASHINGTON ST Somerville, MA</t>
  </si>
  <si>
    <t>205 WASHINGTON ST Somerville, MA</t>
  </si>
  <si>
    <t>ROSSMORE ST &amp; WASHINGTON ST Somerville, MA</t>
  </si>
  <si>
    <t>40 MUNROE ST Somerville, MA</t>
  </si>
  <si>
    <t>197 WASHINGTON ST Somerville, MA</t>
  </si>
  <si>
    <t>191 WASHINGTON ST Somerville, MA</t>
  </si>
  <si>
    <t>BONNER AV &amp; COLUMBUS AV Somerville, MA</t>
  </si>
  <si>
    <t>215 WASHINGTON ST Somerville, MA</t>
  </si>
  <si>
    <t>COLUMBUS AV &amp; WASHINGTON ST Somerville, MA</t>
  </si>
  <si>
    <t>237 WASHINGTON ST Somerville, MA</t>
  </si>
  <si>
    <t>231 WASHINGTON ST Somerville, MA</t>
  </si>
  <si>
    <t>41 STONE AV Somerville, MA</t>
  </si>
  <si>
    <t>1 STONE AVE Somerville, MA</t>
  </si>
  <si>
    <t>247 WASHINGTON ST Somerville, MA</t>
  </si>
  <si>
    <t>61 UNION SQ Somerville, MA</t>
  </si>
  <si>
    <t>60 UNION SQ Somerville, MA</t>
  </si>
  <si>
    <t>20 BONNER AV Somerville, MA</t>
  </si>
  <si>
    <t>68 UNION SQ Somerville, MA</t>
  </si>
  <si>
    <t>62 UNION SQ Somerville, MA</t>
  </si>
  <si>
    <t>8 MT PLEASANT ST Somerville, MA</t>
  </si>
  <si>
    <t>32 MT PLEASANT ST Somerville, MA</t>
  </si>
  <si>
    <t>65 PERKINS ST Somerville, MA</t>
  </si>
  <si>
    <t>14 BROADWAY Somerville, MA</t>
  </si>
  <si>
    <t>2 MT VERNON ST Somerville, MA</t>
  </si>
  <si>
    <t>18 MT VERNON ST Somerville, MA</t>
  </si>
  <si>
    <t>67 MT PLEASANT ST Somerville, MA</t>
  </si>
  <si>
    <t>18 BROADWAY Somerville, MA</t>
  </si>
  <si>
    <t>83 PERKINS ST Somerville, MA</t>
  </si>
  <si>
    <t>46 BROADWAY Somerville, MA</t>
  </si>
  <si>
    <t>48 BROADWAY Somerville, MA</t>
  </si>
  <si>
    <t>52 BROADWAY Somerville, MA</t>
  </si>
  <si>
    <t>50 BROADWAY Somerville, MA</t>
  </si>
  <si>
    <t>20 LINCOLN AVENUE Somerville, MA</t>
  </si>
  <si>
    <t>14 LINCOLN AV Somerville, MA</t>
  </si>
  <si>
    <t>26 LINCOLN ST Somerville, MA</t>
  </si>
  <si>
    <t>93 PERKINS ST Somerville, MA</t>
  </si>
  <si>
    <t>21 FRANKLIN ST Somerville, MA</t>
  </si>
  <si>
    <t>5 WEBSTER ST Somerville, MA</t>
  </si>
  <si>
    <t>15 FRANKLIN ST Somerville, MA</t>
  </si>
  <si>
    <t>1 WEBSTER ST Somerville, MA</t>
  </si>
  <si>
    <t>114 BROADWAY Somerville, MA</t>
  </si>
  <si>
    <t>14 GLEN ST Somerville, MA</t>
  </si>
  <si>
    <t>118 BROADWAY Somerville, MA</t>
  </si>
  <si>
    <t>146 BROADWAY Somerville, MA</t>
  </si>
  <si>
    <t>9 BROOK ST Somerville, MA</t>
  </si>
  <si>
    <t>128 BROADWAY Somerville, MA</t>
  </si>
  <si>
    <t>BROOK ST &amp; RUSH ST Somerville, MA</t>
  </si>
  <si>
    <t>60 CROSS Somerville, MA</t>
  </si>
  <si>
    <t>PEARL ST &amp; RUSH ST Somerville, MA</t>
  </si>
  <si>
    <t>GLEN ST &amp; PEARL ST Somerville, MA</t>
  </si>
  <si>
    <t>68 GLEN ST Somerville, MA</t>
  </si>
  <si>
    <t>24 WEBSTER ST Somerville, MA</t>
  </si>
  <si>
    <t>35 FRANKLIN ST Somerville, MA</t>
  </si>
  <si>
    <t>77 PEARL ST Somerville, MA</t>
  </si>
  <si>
    <t>74 BROADWAY Somerville, MA</t>
  </si>
  <si>
    <t>76 BROADWAY Somerville, MA</t>
  </si>
  <si>
    <t>82 BROADWAY Somerville, MA</t>
  </si>
  <si>
    <t>1 HATHORN ST Somerville, MA</t>
  </si>
  <si>
    <t>6 FRANKLIN ST Somerville, MA</t>
  </si>
  <si>
    <t>143 PERKINS ST Somerville, MA</t>
  </si>
  <si>
    <t>FLORENCE ST &amp; PERKINS ST Somerville, MA</t>
  </si>
  <si>
    <t>36 FRANKLIN ST Somerville, MA</t>
  </si>
  <si>
    <t>FRANKLIN ST &amp; PEARL ST Somerville, MA</t>
  </si>
  <si>
    <t>28 FRANKLIN ST Somerville, MA</t>
  </si>
  <si>
    <t>59 PEARL ST Somerville, MA</t>
  </si>
  <si>
    <t>PEARL &amp; MYRTLE ST Somerville, MA</t>
  </si>
  <si>
    <t>75 MYRTLE ST Somerville, MA</t>
  </si>
  <si>
    <t>124 PERKINS ST Somerville, MA</t>
  </si>
  <si>
    <t>192 BROADWAY Somerville, MA</t>
  </si>
  <si>
    <t>27 BONAIR ST Somerville, MA</t>
  </si>
  <si>
    <t>CROSS ST &amp; OTIS ST Somerville, MA</t>
  </si>
  <si>
    <t>AUTUMN ST &amp; BONAIR ST Somerville, MA</t>
  </si>
  <si>
    <t>BROOK ST &amp; CROSS ST Somerville, MA</t>
  </si>
  <si>
    <t>186 BROADWAY Somerville, MA</t>
  </si>
  <si>
    <t>5 CROSS ST Somerville, MA</t>
  </si>
  <si>
    <t>184 BROADWAY Somerville, MA</t>
  </si>
  <si>
    <t>171 PEARL ST Somerville, MA</t>
  </si>
  <si>
    <t>137 PEARL ST Somerville, MA</t>
  </si>
  <si>
    <t>66 PERKINS ST Somerville, MA</t>
  </si>
  <si>
    <t>65 FLORENCE ST Somerville, MA</t>
  </si>
  <si>
    <t>INNER BELT RD &amp; WASHINGTON ST Somerville, MA</t>
  </si>
  <si>
    <t>PEARL ST &amp; PINCKNEY ST Somerville, MA</t>
  </si>
  <si>
    <t>93 MT VERNON ST Somerville, MA</t>
  </si>
  <si>
    <t>25 PINCKNEY ST Somerville, MA</t>
  </si>
  <si>
    <t>23 WASHINGTON ST Somerville, MA</t>
  </si>
  <si>
    <t>31 WASHINGTON ST Somerville, MA</t>
  </si>
  <si>
    <t>FLORENCE ST &amp; WASHINGTON ST Somerville, MA</t>
  </si>
  <si>
    <t>FLORENCE ST &amp; PEARL ST Somerville, MA</t>
  </si>
  <si>
    <t>31 WASHINGTON STREET Somerville, MA</t>
  </si>
  <si>
    <t>WASHINGTON STREET &amp; FLORENCE STREET Somerville, MA</t>
  </si>
  <si>
    <t>38 PEARL ST Somerville, MA</t>
  </si>
  <si>
    <t>69 MYRTLE ST Somerville, MA</t>
  </si>
  <si>
    <t>MYRTLE ST &amp; NA Somerville, MA</t>
  </si>
  <si>
    <t>52 PEARL ST Somerville, MA</t>
  </si>
  <si>
    <t>48 PEARL ST Somerville, MA</t>
  </si>
  <si>
    <t>FRANKLIN AV &amp; WASHINGTON ST Somerville, MA</t>
  </si>
  <si>
    <t>MYRTLE ST &amp; WASHINGTON ST Somerville, MA</t>
  </si>
  <si>
    <t>WASHINGTON ST &amp; MYRTLE ST Somerville, MA</t>
  </si>
  <si>
    <t>1 FRANKLIN AV Somerville, MA</t>
  </si>
  <si>
    <t>97 WASHINGTON ST Somerville, MA</t>
  </si>
  <si>
    <t>91 WASHINGTON ST Somerville, MA</t>
  </si>
  <si>
    <t>CROSS ST &amp; PEARL ST Somerville, MA</t>
  </si>
  <si>
    <t>PEARL ST &amp; CROSS ST Somerville, MA</t>
  </si>
  <si>
    <t>39 GILMAN ST Somerville, MA</t>
  </si>
  <si>
    <t>75 CROSS ST Somerville, MA</t>
  </si>
  <si>
    <t>89 CROSS ST Somerville, MA</t>
  </si>
  <si>
    <t>11 GILMAN ST Somerville, MA</t>
  </si>
  <si>
    <t>COLLISION WITH BRIDGE OVERHEAD STRUCTURE</t>
  </si>
  <si>
    <t>10 FLINT AV Somerville, MA</t>
  </si>
  <si>
    <t>103 CROSS ST Somerville, MA</t>
  </si>
  <si>
    <t>184 PEARL ST Somerville, MA</t>
  </si>
  <si>
    <t>180 PEARL ST Somerville, MA</t>
  </si>
  <si>
    <t>DANA ST &amp; PEARL ST Somerville, MA</t>
  </si>
  <si>
    <t>198 PEARL STREET Somerville, MA</t>
  </si>
  <si>
    <t>109 WALNUT ST Somerville, MA</t>
  </si>
  <si>
    <t>240 PEARL ST Somerville, MA</t>
  </si>
  <si>
    <t>110 WALNUT ST Somerville, MA</t>
  </si>
  <si>
    <t>68 GILMAN ST Somerville, MA</t>
  </si>
  <si>
    <t>46 ALDRICH ST Somerville, MA</t>
  </si>
  <si>
    <t>59 GILMAN STREET Somerville, MA</t>
  </si>
  <si>
    <t>109 CROSS ST Somerville, MA</t>
  </si>
  <si>
    <t>AUBURN AV &amp; NA Somerville, MA</t>
  </si>
  <si>
    <t>CROSS ST &amp; GILMAN ST Somerville, MA</t>
  </si>
  <si>
    <t>117 CROSS ST Somerville, MA</t>
  </si>
  <si>
    <t>CROSS ST &amp; OLIVER ST Somerville, MA</t>
  </si>
  <si>
    <t>27 FLINT ST Somerville, MA</t>
  </si>
  <si>
    <t>FLINT ST &amp; GLEN ST Somerville, MA</t>
  </si>
  <si>
    <t>CROSS ST &amp; RANDOLPH PL Somerville, MA</t>
  </si>
  <si>
    <t>76 CROSS STREET Somerville, MA</t>
  </si>
  <si>
    <t>FLINT ST &amp; CROSS ST Somerville, MA</t>
  </si>
  <si>
    <t>CROSS ST &amp; FLINT ST Somerville, MA</t>
  </si>
  <si>
    <t>FRANKLIN ST &amp; WASHINGTON ST Somerville, MA</t>
  </si>
  <si>
    <t>117 WASHINGTON ST Somerville, MA</t>
  </si>
  <si>
    <t>9 TUFTS ST Somerville, MA</t>
  </si>
  <si>
    <t>CROSS ST &amp; FOUNTAIN AV Somerville, MA</t>
  </si>
  <si>
    <t>38 OLIVER ST Somerville, MA</t>
  </si>
  <si>
    <t>59 TUFTS ST Somerville, MA</t>
  </si>
  <si>
    <t>33 FOUNTAIN AV Somerville, MA</t>
  </si>
  <si>
    <t>129 CROSS ST Somerville, MA</t>
  </si>
  <si>
    <t>CROSS ST &amp; TUFTS ST Somerville, MA</t>
  </si>
  <si>
    <t>JOY ST &amp; WASHINGTON ST Somerville, MA</t>
  </si>
  <si>
    <t>41 ALSTON ST Somerville, MA</t>
  </si>
  <si>
    <t>151 WASHNGTON ST Somerville, MA</t>
  </si>
  <si>
    <t>WASHINGTON ST &amp; JOY ST Somerville, MA</t>
  </si>
  <si>
    <t>JOY ST. &amp; WASHINGTON ST Somerville, MA</t>
  </si>
  <si>
    <t>137 WASHINGTON ST Somerville, MA</t>
  </si>
  <si>
    <t>142 CROSS ST Somerville, MA</t>
  </si>
  <si>
    <t>137 WASHINGTON STREET Somerville, MA</t>
  </si>
  <si>
    <t>ALSTON ST &amp; CROSS ST Somerville, MA</t>
  </si>
  <si>
    <t>MCGRATH HWY &amp; CHESTER AVE Somerville, MA</t>
  </si>
  <si>
    <t>TUFTS ST &amp; WASHINGTON ST Somerville, MA</t>
  </si>
  <si>
    <t>KNOWLTON ST &amp; WASHINGTON ST Somerville, MA</t>
  </si>
  <si>
    <t>50 TUFTS ST Somerville, MA</t>
  </si>
  <si>
    <t>51 TUFTS ST Somerville, MA</t>
  </si>
  <si>
    <t>45 TUFTS ST Somerville, MA</t>
  </si>
  <si>
    <t>JOY ST &amp; POPLAR ST Somerville, MA</t>
  </si>
  <si>
    <t>FITCHBURG ST &amp; LINWOOD ST Somerville, MA</t>
  </si>
  <si>
    <t>1 FITCHBURG ST Somerville, MA</t>
  </si>
  <si>
    <t>259 MCGRATH HWY Somerville, MA</t>
  </si>
  <si>
    <t>160 WASHINGTON ST Somerville, MA</t>
  </si>
  <si>
    <t>LINWOOD ST &amp; POPLAR ST Somerville, MA</t>
  </si>
  <si>
    <t>151 LINWOOD ST Somerville, MA</t>
  </si>
  <si>
    <t>MCGRATH HWY &amp; MEDFORD ST Somerville, MA</t>
  </si>
  <si>
    <t>MEDFORD ST &amp; SOMERVILLE AV Somerville, MA</t>
  </si>
  <si>
    <t>MCGRATH HWY &amp; WASHINGTON ST Somerville, MA</t>
  </si>
  <si>
    <t>83 MEDFORD ST Somerville, MA</t>
  </si>
  <si>
    <t>69 MEDFORD ST Somerville, MA</t>
  </si>
  <si>
    <t>216 MCGRATH HWY Somerville, MA</t>
  </si>
  <si>
    <t>14 MCGRATH HWY Somerville, MA</t>
  </si>
  <si>
    <t>9 MEDFORD ST Somerville, MA</t>
  </si>
  <si>
    <t>22 MCGRATH HWY Somerville, MA</t>
  </si>
  <si>
    <t>61 MEDFORD ST Somerville, MA</t>
  </si>
  <si>
    <t>MEDFORD ST &amp; SOUTH ST Somerville, MA</t>
  </si>
  <si>
    <t>MEDFORD ST &amp; WARD ST Somerville, MA</t>
  </si>
  <si>
    <t>MEDFORD ST &amp; WARREN ST Somerville, MA</t>
  </si>
  <si>
    <t>WEBSTER &amp; PROSPECT ST Somerville, MA</t>
  </si>
  <si>
    <t>PROSPECT ST &amp; WEBSTER AV Somerville, MA</t>
  </si>
  <si>
    <t>520 COLUMBIA ST Somerville, MA</t>
  </si>
  <si>
    <t>56 WEBSTER AV Somerville, MA</t>
  </si>
  <si>
    <t>NEWTON ST &amp; WEBSTER AV Somerville, MA</t>
  </si>
  <si>
    <t>NEWTON ST &amp; WEBSTER AVE Somerville, MA</t>
  </si>
  <si>
    <t>WEBSTER AVE &amp; NEWTON ST Somerville, MA</t>
  </si>
  <si>
    <t>61 PROSPECT ST Somerville, MA</t>
  </si>
  <si>
    <t>SOUTH ST &amp; NA Somerville, MA</t>
  </si>
  <si>
    <t>HUNTING ST &amp; SOUTH ST Somerville, MA</t>
  </si>
  <si>
    <t>46 SOUTH ST Somerville, MA</t>
  </si>
  <si>
    <t>100 SOUTH ST Somerville, MA</t>
  </si>
  <si>
    <t>561 WINDSOR PL Somerville, MA</t>
  </si>
  <si>
    <t>561 WINDSOR ST Somerville, MA</t>
  </si>
  <si>
    <t>559 WINDSOR ST Somerville, MA</t>
  </si>
  <si>
    <t>69 WEBSTER AV Somerville, MA</t>
  </si>
  <si>
    <t>NORFOLK ST &amp; WEBSTER AV Somerville, MA</t>
  </si>
  <si>
    <t>COLUMBIA ST &amp; WEBSTER AV Somerville, MA</t>
  </si>
  <si>
    <t>TREMONT ST &amp; WEBSTER AV Somerville, MA</t>
  </si>
  <si>
    <t>WEBSTER AV &amp; COLUMBIA ST Somerville, MA</t>
  </si>
  <si>
    <t>235 TREMONT ST Somerville, MA</t>
  </si>
  <si>
    <t>102 PROSPECT ST Somerville, MA</t>
  </si>
  <si>
    <t>100 PROSPECT ST Somerville, MA</t>
  </si>
  <si>
    <t>225 TREMONT ST Somerville, MA</t>
  </si>
  <si>
    <t>90 PROSPECT ST Somerville, MA</t>
  </si>
  <si>
    <t>70 PROSPECT ST Somerville, MA</t>
  </si>
  <si>
    <t>SOUTH ST &amp; HARDING Somerville, MA</t>
  </si>
  <si>
    <t>40 SOUTH ST Somerville, MA</t>
  </si>
  <si>
    <t>44 MEDFORD ST Somerville, MA</t>
  </si>
  <si>
    <t>40 MEDFORD ST Somerville, MA</t>
  </si>
  <si>
    <t>51 WARREN ST Somerville, MA</t>
  </si>
  <si>
    <t>16 MEDFORD ST Somerville, MA</t>
  </si>
  <si>
    <t>20 MEDFORD ST Somerville, MA</t>
  </si>
  <si>
    <t>BEDFORD ST &amp; SOUTH ST Somerville, MA</t>
  </si>
  <si>
    <t>8 MEDFORD ST Somerville, MA</t>
  </si>
  <si>
    <t>182 WASHINGTON ST Somerville, MA</t>
  </si>
  <si>
    <t>254 MCGRATH HWY Somerville, MA</t>
  </si>
  <si>
    <t>180 WASHINGTON ST Somerville, MA</t>
  </si>
  <si>
    <t>185 SOMERVILLE AV Somerville, MA</t>
  </si>
  <si>
    <t>178 WASHINGTON ST Somerville, MA</t>
  </si>
  <si>
    <t>282 MCGRATH HWY Somerville, MA</t>
  </si>
  <si>
    <t>306 MCGRATH HWY Somerville, MA</t>
  </si>
  <si>
    <t>195 SOMERVILLE AV Somerville, MA</t>
  </si>
  <si>
    <t>ROSSMORE ST &amp; SOMERVILLE AV Somerville, MA</t>
  </si>
  <si>
    <t>190 WASHINGTON STREET Somerville, MA</t>
  </si>
  <si>
    <t>198 WASHINGTON ST Somerville, MA</t>
  </si>
  <si>
    <t>83 MERRIAM ST Somerville, MA</t>
  </si>
  <si>
    <t>220 WASHINGTON ST Somerville, MA</t>
  </si>
  <si>
    <t>PROSPECT ST &amp; SOMERVILLE AV Somerville, MA</t>
  </si>
  <si>
    <t>259 SOMERVILLE AV Somerville, MA</t>
  </si>
  <si>
    <t>MERRIAM ST &amp; SOMERVILLE AVE Somerville, MA</t>
  </si>
  <si>
    <t>269 SOMERVILLE AV Somerville, MA</t>
  </si>
  <si>
    <t>238 WASHINGTON ST Somerville, MA</t>
  </si>
  <si>
    <t>255 SOMERVILLE AV Somerville, MA</t>
  </si>
  <si>
    <t>LINDEN ST &amp; SOMERVILLE AV Somerville, MA</t>
  </si>
  <si>
    <t>MERRIAM ST &amp; SOMERVILLE AV Somerville, MA</t>
  </si>
  <si>
    <t>DEBRIS</t>
  </si>
  <si>
    <t>92 UNION SQ Somerville, MA</t>
  </si>
  <si>
    <t>90 UNION SQ Somerville, MA</t>
  </si>
  <si>
    <t>BONNER AV &amp; WASHINGTON ST Somerville, MA</t>
  </si>
  <si>
    <t>WASHINGTON ST &amp; BONNER AVE Somerville, MA</t>
  </si>
  <si>
    <t>WASHINGTON ST &amp; WEBSTER AV Somerville, MA</t>
  </si>
  <si>
    <t>282 SOMERVILLE AV Somerville, MA</t>
  </si>
  <si>
    <t>2 UNION SQ Somerville, MA</t>
  </si>
  <si>
    <t>10 WEBSTER AV Somerville, MA</t>
  </si>
  <si>
    <t>UNION SQ &amp; WASHINGTON ST Somerville, MA</t>
  </si>
  <si>
    <t>1 UNION SQ Somerville, MA</t>
  </si>
  <si>
    <t>UNION SQAURE &amp; WASHINGTON ST Somerville, MA</t>
  </si>
  <si>
    <t>16 WEBSTER AV Somerville, MA</t>
  </si>
  <si>
    <t>282 SOMERVILLE AVE Somerville, MA</t>
  </si>
  <si>
    <t>WORN, TRAVEL-POLISHED SURFACE</t>
  </si>
  <si>
    <t>19 UNION SQ Somerville, MA</t>
  </si>
  <si>
    <t>35 PROSPECT ST Somerville, MA</t>
  </si>
  <si>
    <t>51 PROSPECT ST Somerville, MA</t>
  </si>
  <si>
    <t>CHARLESTOWN ST &amp; LINDEN ST Somerville, MA</t>
  </si>
  <si>
    <t>180 SOMERVILLE AVE Somerville, MA</t>
  </si>
  <si>
    <t>220 SOMERVILLE AV Somerville, MA</t>
  </si>
  <si>
    <t>180 SOMERVILLE AV Somerville, MA</t>
  </si>
  <si>
    <t>10 PROSPECT ST Somerville, MA</t>
  </si>
  <si>
    <t>176 SOMERVILLE AV Somerville, MA</t>
  </si>
  <si>
    <t>60 PROSPECT ST Somerville, MA</t>
  </si>
  <si>
    <t>230 SOMERVILLE AV Somerville, MA</t>
  </si>
  <si>
    <t>238 SOMERVILLE AVE Somerville, MA</t>
  </si>
  <si>
    <t>42 MERRIAM ST Somerville, MA</t>
  </si>
  <si>
    <t>26 MERRIAM ST Somerville, MA</t>
  </si>
  <si>
    <t>30 INNER BELT RD Somerville, MA</t>
  </si>
  <si>
    <t>26 INNER BELT RD Somerville, MA</t>
  </si>
  <si>
    <t>30 WASHINGTON ST Somerville, MA</t>
  </si>
  <si>
    <t>NEW WASHINGTON ST &amp; WASHINGTON ST Somerville, MA</t>
  </si>
  <si>
    <t>WASHINGTON AV &amp; WASHINGTON ST Somerville, MA</t>
  </si>
  <si>
    <t>PINCKNEY ST &amp; WASHINGTON ST Somerville, MA</t>
  </si>
  <si>
    <t>120 WASHINGTON ST Somerville, MA</t>
  </si>
  <si>
    <t>0 NEW WASHINGTON STREET Somerville, MA</t>
  </si>
  <si>
    <t>41 INNER BELT RD Somerville, MA</t>
  </si>
  <si>
    <t>59 INNERBELT ROAD Somerville, MA</t>
  </si>
  <si>
    <t>50 INNER BELT RD Somerville, MA</t>
  </si>
  <si>
    <t>200 INNER BELT RD Somerville, MA</t>
  </si>
  <si>
    <t>121 INNER BELT RD Somerville, MA</t>
  </si>
  <si>
    <t>Count of Crash Number</t>
  </si>
  <si>
    <t>Row Labels</t>
  </si>
  <si>
    <t>Grand Total</t>
  </si>
  <si>
    <t>dark</t>
  </si>
  <si>
    <t>Count of Weather Conditions</t>
  </si>
  <si>
    <t>Day</t>
  </si>
  <si>
    <t>Night</t>
  </si>
  <si>
    <t>iced</t>
  </si>
  <si>
    <t>weted</t>
  </si>
  <si>
    <t>others</t>
  </si>
  <si>
    <t>road surface</t>
  </si>
  <si>
    <t>incidents</t>
  </si>
  <si>
    <t>dry</t>
  </si>
  <si>
    <t>wet</t>
  </si>
  <si>
    <t>ice</t>
  </si>
  <si>
    <t>other</t>
  </si>
  <si>
    <t>total</t>
  </si>
  <si>
    <t>otherss</t>
  </si>
  <si>
    <t>low visibility</t>
  </si>
  <si>
    <t>clear</t>
  </si>
  <si>
    <t xml:space="preserve">rain </t>
  </si>
  <si>
    <t>snow</t>
  </si>
  <si>
    <t>weather conditions</t>
  </si>
  <si>
    <t>Cloudy</t>
  </si>
  <si>
    <t xml:space="preserve">Sum of Count Fatal Injury </t>
  </si>
  <si>
    <t>Sum of Count Suspected Serious Injury</t>
  </si>
  <si>
    <t xml:space="preserve">Sum of Count Suspected Minor Injury </t>
  </si>
  <si>
    <t>Sum of Count Possible Injury</t>
  </si>
  <si>
    <t>Sum of Count No Apparent Injury</t>
  </si>
  <si>
    <t>Sum of Count Unknown Injury</t>
  </si>
  <si>
    <t>Sum of Count Not Reported Injury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</si>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</sst>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2D47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sz val="11"/>
        <color theme="1"/>
        <name val="Calibri"/>
        <family val="2"/>
        <scheme val="minor"/>
      </font>
      <fill>
        <patternFill>
          <bgColor theme="0" tint="-0.14996795556505021"/>
        </patternFill>
      </fill>
    </dxf>
    <dxf>
      <font>
        <color theme="0"/>
      </font>
      <fill>
        <patternFill patternType="solid">
          <fgColor theme="0"/>
          <bgColor theme="4" tint="0.39994506668294322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1" defaultTableStyle="TableStyleMedium2" defaultPivotStyle="PivotStyleLight16">
    <tableStyle name="Timeline Style 1" pivot="0" table="0" count="8" xr9:uid="{F3DF32ED-6A27-4CC6-AF30-8E4B57846A62}">
      <tableStyleElement type="wholeTable" dxfId="1"/>
      <tableStyleElement type="headerRow" dxfId="0"/>
    </tableStyle>
  </tableStyles>
  <colors>
    <mruColors>
      <color rgb="FF333463"/>
      <color rgb="FF332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3"/>
            </patternFill>
          </fill>
        </dxf>
        <dxf>
          <font>
            <sz val="9"/>
            <color theme="1"/>
            <name val="Calibri"/>
            <family val="2"/>
            <scheme val="minor"/>
          </font>
        </dxf>
        <dxf>
          <font>
            <sz val="9"/>
            <color theme="1" tint="0.499984740745262"/>
          </font>
        </dxf>
        <dxf>
          <font>
            <sz val="9"/>
            <color theme="1"/>
            <name val="Calibri"/>
            <family val="2"/>
            <scheme val="minor"/>
          </font>
        </dxf>
        <dxf>
          <font>
            <sz val="10"/>
            <color theme="1"/>
            <name val="Calibri"/>
            <family val="2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line Style 1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1/relationships/timelineCache" Target="timelineCaches/timelineCach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1">
                    <a:lumMod val="40000"/>
                    <a:lumOff val="60000"/>
                  </a:schemeClr>
                </a:solidFill>
              </a:rPr>
              <a:t>Incident</a:t>
            </a:r>
            <a:r>
              <a:rPr lang="en-US" b="1" baseline="0">
                <a:solidFill>
                  <a:schemeClr val="accent1">
                    <a:lumMod val="40000"/>
                    <a:lumOff val="60000"/>
                  </a:schemeClr>
                </a:solidFill>
              </a:rPr>
              <a:t>s Ocurred in Day and NIght</a:t>
            </a:r>
            <a:endParaRPr lang="en-US" b="1">
              <a:solidFill>
                <a:schemeClr val="accent1">
                  <a:lumMod val="40000"/>
                  <a:lumOff val="60000"/>
                </a:schemeClr>
              </a:solidFill>
            </a:endParaRPr>
          </a:p>
        </c:rich>
      </c:tx>
      <c:layout>
        <c:manualLayout>
          <c:xMode val="edge"/>
          <c:yMode val="edge"/>
          <c:x val="0.1619920243917704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593443904618307"/>
          <c:y val="0.29015905269905778"/>
          <c:w val="0.5140885687161445"/>
          <c:h val="0.55673186013038689"/>
        </c:manualLayout>
      </c:layout>
      <c:doughnutChart>
        <c:varyColors val="0"/>
        <c:ser>
          <c:idx val="0"/>
          <c:order val="0"/>
          <c:spPr>
            <a:solidFill>
              <a:schemeClr val="accent1"/>
            </a:solidFill>
            <a:ln w="19050">
              <a:noFill/>
            </a:ln>
            <a:effectLst/>
          </c:spPr>
          <c:dPt>
            <c:idx val="0"/>
            <c:bubble3D val="0"/>
            <c:spPr>
              <a:gradFill>
                <a:gsLst>
                  <a:gs pos="0">
                    <a:srgbClr val="0070C0"/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44E-4A3E-A7DD-68F18D45F269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chemeClr val="accent4">
                      <a:lumMod val="40000"/>
                      <a:lumOff val="60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44E-4A3E-A7DD-68F18D45F269}"/>
              </c:ext>
            </c:extLst>
          </c:dPt>
          <c:dLbls>
            <c:dLbl>
              <c:idx val="0"/>
              <c:layout>
                <c:manualLayout>
                  <c:x val="0.15305157168167122"/>
                  <c:y val="-9.8310052186944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44E-4A3E-A7DD-68F18D45F269}"/>
                </c:ext>
              </c:extLst>
            </c:dLbl>
            <c:dLbl>
              <c:idx val="1"/>
              <c:layout>
                <c:manualLayout>
                  <c:x val="-0.14175643187419776"/>
                  <c:y val="-8.60215364449023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44E-4A3E-A7DD-68F18D45F2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40000"/>
                        <a:lumOff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Sheet3!$D$5:$D$6</c:f>
              <c:strCache>
                <c:ptCount val="2"/>
                <c:pt idx="0">
                  <c:v>Day</c:v>
                </c:pt>
                <c:pt idx="1">
                  <c:v>Night</c:v>
                </c:pt>
              </c:strCache>
            </c:strRef>
          </c:cat>
          <c:val>
            <c:numRef>
              <c:f>Sheet3!$E$5:$E$6</c:f>
              <c:numCache>
                <c:formatCode>General</c:formatCode>
                <c:ptCount val="2"/>
                <c:pt idx="0">
                  <c:v>269</c:v>
                </c:pt>
                <c:pt idx="1">
                  <c:v>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4E-4A3E-A7DD-68F18D45F26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1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[Somerville Crashes data.xlsx]Sheet4!PivotTable4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1">
                    <a:lumMod val="40000"/>
                    <a:lumOff val="60000"/>
                  </a:schemeClr>
                </a:solidFill>
              </a:rPr>
              <a:t>Incidents With Respect to</a:t>
            </a:r>
            <a:r>
              <a:rPr lang="en-US" b="1" baseline="0">
                <a:solidFill>
                  <a:schemeClr val="accent1">
                    <a:lumMod val="40000"/>
                    <a:lumOff val="60000"/>
                  </a:schemeClr>
                </a:solidFill>
              </a:rPr>
              <a:t> Road Control Device</a:t>
            </a:r>
            <a:endParaRPr lang="en-US" b="1">
              <a:solidFill>
                <a:schemeClr val="accent1">
                  <a:lumMod val="40000"/>
                  <a:lumOff val="60000"/>
                </a:schemeClr>
              </a:solidFill>
            </a:endParaRPr>
          </a:p>
        </c:rich>
      </c:tx>
      <c:layout>
        <c:manualLayout>
          <c:xMode val="edge"/>
          <c:yMode val="edge"/>
          <c:x val="0.27208865714696839"/>
          <c:y val="7.41620098568515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EC0-454F-8C0A-1FC0649CDB2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EC0-454F-8C0A-1FC0649CDB2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EC0-454F-8C0A-1FC0649CDB2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EC0-454F-8C0A-1FC0649CDB2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EC0-454F-8C0A-1FC0649CDB26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EC0-454F-8C0A-1FC0649CDB26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EC0-454F-8C0A-1FC0649CDB26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EC0-454F-8C0A-1FC0649CDB2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40000"/>
                        <a:lumOff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Sheet4!$A$4:$A$12</c:f>
              <c:strCache>
                <c:ptCount val="8"/>
                <c:pt idx="0">
                  <c:v>FLASHING TRAFIC CONTROL SIGNAL</c:v>
                </c:pt>
                <c:pt idx="1">
                  <c:v>NO CONTROLS</c:v>
                </c:pt>
                <c:pt idx="2">
                  <c:v>SCHOOL ZONE SIGNS</c:v>
                </c:pt>
                <c:pt idx="3">
                  <c:v>STOP SIGNS</c:v>
                </c:pt>
                <c:pt idx="4">
                  <c:v>TRAFFIC CONTROL SIGNAL</c:v>
                </c:pt>
                <c:pt idx="5">
                  <c:v>UNKNOWN</c:v>
                </c:pt>
                <c:pt idx="6">
                  <c:v>WARNING SIGNS</c:v>
                </c:pt>
                <c:pt idx="7">
                  <c:v>YIELD SIGNS</c:v>
                </c:pt>
              </c:strCache>
            </c:strRef>
          </c:cat>
          <c:val>
            <c:numRef>
              <c:f>Sheet4!$B$4:$B$12</c:f>
              <c:numCache>
                <c:formatCode>General</c:formatCode>
                <c:ptCount val="8"/>
                <c:pt idx="0">
                  <c:v>12</c:v>
                </c:pt>
                <c:pt idx="1">
                  <c:v>241</c:v>
                </c:pt>
                <c:pt idx="2">
                  <c:v>1</c:v>
                </c:pt>
                <c:pt idx="3">
                  <c:v>52</c:v>
                </c:pt>
                <c:pt idx="4">
                  <c:v>64</c:v>
                </c:pt>
                <c:pt idx="5">
                  <c:v>8</c:v>
                </c:pt>
                <c:pt idx="6">
                  <c:v>2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99-46D9-A475-9BB4AEBF3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55655792"/>
        <c:axId val="1855651952"/>
      </c:barChart>
      <c:catAx>
        <c:axId val="1855655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651952"/>
        <c:crosses val="autoZero"/>
        <c:auto val="1"/>
        <c:lblAlgn val="ctr"/>
        <c:lblOffset val="100"/>
        <c:noMultiLvlLbl val="0"/>
      </c:catAx>
      <c:valAx>
        <c:axId val="185565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accent1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655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[Somerville Crashes data.xlsx]Sheet5!PivotTable5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1">
                    <a:lumMod val="40000"/>
                    <a:lumOff val="60000"/>
                  </a:schemeClr>
                </a:solidFill>
              </a:rPr>
              <a:t>Incidents</a:t>
            </a:r>
            <a:r>
              <a:rPr lang="en-US" b="1" baseline="0">
                <a:solidFill>
                  <a:schemeClr val="accent1">
                    <a:lumMod val="40000"/>
                    <a:lumOff val="60000"/>
                  </a:schemeClr>
                </a:solidFill>
              </a:rPr>
              <a:t> Session Wise </a:t>
            </a:r>
            <a:endParaRPr lang="en-US" b="1">
              <a:solidFill>
                <a:schemeClr val="accent1">
                  <a:lumMod val="40000"/>
                  <a:lumOff val="60000"/>
                </a:schemeClr>
              </a:solidFill>
            </a:endParaRPr>
          </a:p>
        </c:rich>
      </c:tx>
      <c:layout>
        <c:manualLayout>
          <c:xMode val="edge"/>
          <c:yMode val="edge"/>
          <c:x val="0.1656207366984993"/>
          <c:y val="6.345916402794801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5EF-4916-95C2-75E97BE6621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5EF-4916-95C2-75E97BE6621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5EF-4916-95C2-75E97BE662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40000"/>
                        <a:lumOff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Sheet5!$A$4:$A$7</c:f>
              <c:strCache>
                <c:ptCount val="3"/>
                <c:pt idx="0">
                  <c:v>Day Shift (8AM - 4PM)</c:v>
                </c:pt>
                <c:pt idx="1">
                  <c:v>First Half (4PM - Midnight)</c:v>
                </c:pt>
                <c:pt idx="2">
                  <c:v>Last Half (Midnight - 8AM)</c:v>
                </c:pt>
              </c:strCache>
            </c:strRef>
          </c:cat>
          <c:val>
            <c:numRef>
              <c:f>Sheet5!$B$4:$B$7</c:f>
              <c:numCache>
                <c:formatCode>General</c:formatCode>
                <c:ptCount val="3"/>
                <c:pt idx="0">
                  <c:v>189</c:v>
                </c:pt>
                <c:pt idx="1">
                  <c:v>130</c:v>
                </c:pt>
                <c:pt idx="2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28-40CD-B0CE-164B5743DD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55646672"/>
        <c:axId val="1855647152"/>
      </c:barChart>
      <c:catAx>
        <c:axId val="185564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647152"/>
        <c:crosses val="autoZero"/>
        <c:auto val="1"/>
        <c:lblAlgn val="ctr"/>
        <c:lblOffset val="100"/>
        <c:noMultiLvlLbl val="0"/>
      </c:catAx>
      <c:valAx>
        <c:axId val="1855647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646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1">
                    <a:lumMod val="20000"/>
                    <a:lumOff val="80000"/>
                  </a:schemeClr>
                </a:solidFill>
              </a:rPr>
              <a:t>Incidents with</a:t>
            </a:r>
            <a:r>
              <a:rPr lang="en-US" b="1" baseline="0">
                <a:solidFill>
                  <a:schemeClr val="accent1">
                    <a:lumMod val="20000"/>
                    <a:lumOff val="80000"/>
                  </a:schemeClr>
                </a:solidFill>
              </a:rPr>
              <a:t> Respect to Surface</a:t>
            </a:r>
            <a:endParaRPr lang="en-US" b="1">
              <a:solidFill>
                <a:schemeClr val="accent1">
                  <a:lumMod val="20000"/>
                  <a:lumOff val="80000"/>
                </a:schemeClr>
              </a:solidFill>
            </a:endParaRPr>
          </a:p>
        </c:rich>
      </c:tx>
      <c:layout>
        <c:manualLayout>
          <c:xMode val="edge"/>
          <c:yMode val="edge"/>
          <c:x val="0.1583974859589705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Sheet1!$E$4</c:f>
              <c:strCache>
                <c:ptCount val="1"/>
                <c:pt idx="0">
                  <c:v>incidents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2F8-4A2E-876B-A48F97EC7819}"/>
              </c:ext>
            </c:extLst>
          </c:dPt>
          <c:dPt>
            <c:idx val="1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2F8-4A2E-876B-A48F97EC78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2F8-4A2E-876B-A48F97EC7819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2F8-4A2E-876B-A48F97EC7819}"/>
              </c:ext>
            </c:extLst>
          </c:dPt>
          <c:dLbls>
            <c:dLbl>
              <c:idx val="0"/>
              <c:layout>
                <c:manualLayout>
                  <c:x val="5.5830829079726987E-2"/>
                  <c:y val="-2.542034392257112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2F8-4A2E-876B-A48F97EC7819}"/>
                </c:ext>
              </c:extLst>
            </c:dLbl>
            <c:dLbl>
              <c:idx val="1"/>
              <c:layout>
                <c:manualLayout>
                  <c:x val="-6.1605195219620004E-2"/>
                  <c:y val="2.4182488106599835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2F8-4A2E-876B-A48F97EC7819}"/>
                </c:ext>
              </c:extLst>
            </c:dLbl>
            <c:dLbl>
              <c:idx val="2"/>
              <c:layout>
                <c:manualLayout>
                  <c:x val="-3.8403966208178653E-2"/>
                  <c:y val="-6.7721244615124507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2F8-4A2E-876B-A48F97EC7819}"/>
                </c:ext>
              </c:extLst>
            </c:dLbl>
            <c:dLbl>
              <c:idx val="3"/>
              <c:layout>
                <c:manualLayout>
                  <c:x val="0.12135449073032167"/>
                  <c:y val="-3.168340732762293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2F8-4A2E-876B-A48F97EC781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Sheet1!$D$5:$D$8</c:f>
              <c:strCache>
                <c:ptCount val="4"/>
                <c:pt idx="0">
                  <c:v>dry</c:v>
                </c:pt>
                <c:pt idx="1">
                  <c:v>wet</c:v>
                </c:pt>
                <c:pt idx="2">
                  <c:v>ice</c:v>
                </c:pt>
                <c:pt idx="3">
                  <c:v>other</c:v>
                </c:pt>
              </c:strCache>
            </c:strRef>
          </c:cat>
          <c:val>
            <c:numRef>
              <c:f>Sheet1!$E$5:$E$8</c:f>
              <c:numCache>
                <c:formatCode>General</c:formatCode>
                <c:ptCount val="4"/>
                <c:pt idx="0">
                  <c:v>325</c:v>
                </c:pt>
                <c:pt idx="1">
                  <c:v>51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2F8-4A2E-876B-A48F97EC781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1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1">
                    <a:lumMod val="20000"/>
                    <a:lumOff val="80000"/>
                  </a:schemeClr>
                </a:solidFill>
              </a:rPr>
              <a:t>incidents According</a:t>
            </a:r>
            <a:r>
              <a:rPr lang="en-US" b="1" baseline="0">
                <a:solidFill>
                  <a:schemeClr val="accent1">
                    <a:lumMod val="20000"/>
                    <a:lumOff val="80000"/>
                  </a:schemeClr>
                </a:solidFill>
              </a:rPr>
              <a:t> to Weather Conditions</a:t>
            </a:r>
            <a:endParaRPr lang="en-US" b="1">
              <a:solidFill>
                <a:schemeClr val="accent1">
                  <a:lumMod val="20000"/>
                  <a:lumOff val="8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Sheet6!$E$4</c:f>
              <c:strCache>
                <c:ptCount val="1"/>
                <c:pt idx="0">
                  <c:v>incidents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079-4701-9049-C24C5E61F24F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079-4701-9049-C24C5E61F24F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079-4701-9049-C24C5E61F24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E3B-4837-AA5E-4822BA34A685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079-4701-9049-C24C5E61F2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Sheet6!$D$5:$D$9</c:f>
              <c:strCache>
                <c:ptCount val="5"/>
                <c:pt idx="0">
                  <c:v>clear</c:v>
                </c:pt>
                <c:pt idx="1">
                  <c:v>rain </c:v>
                </c:pt>
                <c:pt idx="2">
                  <c:v>snow</c:v>
                </c:pt>
                <c:pt idx="3">
                  <c:v>low visibility</c:v>
                </c:pt>
                <c:pt idx="4">
                  <c:v>Cloudy</c:v>
                </c:pt>
              </c:strCache>
            </c:strRef>
          </c:cat>
          <c:val>
            <c:numRef>
              <c:f>Sheet6!$E$5:$E$9</c:f>
              <c:numCache>
                <c:formatCode>General</c:formatCode>
                <c:ptCount val="5"/>
                <c:pt idx="0">
                  <c:v>296</c:v>
                </c:pt>
                <c:pt idx="1">
                  <c:v>35</c:v>
                </c:pt>
                <c:pt idx="2">
                  <c:v>4</c:v>
                </c:pt>
                <c:pt idx="3">
                  <c:v>6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9-4701-9049-C24C5E61F24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6491599"/>
        <c:axId val="166498799"/>
      </c:barChart>
      <c:catAx>
        <c:axId val="16649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98799"/>
        <c:crosses val="autoZero"/>
        <c:auto val="1"/>
        <c:lblAlgn val="ctr"/>
        <c:lblOffset val="100"/>
        <c:noMultiLvlLbl val="0"/>
      </c:catAx>
      <c:valAx>
        <c:axId val="166498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91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[Somerville Crashes data.xlsx]Sheet7!PivotTable9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1">
                    <a:lumMod val="20000"/>
                    <a:lumOff val="80000"/>
                  </a:schemeClr>
                </a:solidFill>
              </a:rPr>
              <a:t>Incidents</a:t>
            </a:r>
            <a:r>
              <a:rPr lang="en-US" b="1" baseline="0">
                <a:solidFill>
                  <a:schemeClr val="accent1">
                    <a:lumMod val="20000"/>
                    <a:lumOff val="80000"/>
                  </a:schemeClr>
                </a:solidFill>
              </a:rPr>
              <a:t> With Speed Limit Factor</a:t>
            </a:r>
            <a:endParaRPr lang="en-US" b="1">
              <a:solidFill>
                <a:schemeClr val="accent1">
                  <a:lumMod val="20000"/>
                  <a:lumOff val="8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20000"/>
                <a:lumOff val="8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20000"/>
                <a:lumOff val="8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6.8272478550335983E-2"/>
              <c:y val="-8.399091343854614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20000"/>
                <a:lumOff val="8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3.2836781039039697E-2"/>
              <c:y val="-0.139047845911777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7485719600381323E-2"/>
                  <c:h val="0.14479996057257385"/>
                </c:manualLayout>
              </c15:layout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chemeClr val="accent1">
                    <a:lumMod val="20000"/>
                    <a:lumOff val="80000"/>
                  </a:schemeClr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C81-4A7B-A4C0-C0F0FEBABE32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1">
                    <a:lumMod val="20000"/>
                    <a:lumOff val="80000"/>
                  </a:schemeClr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C81-4A7B-A4C0-C0F0FEBABE32}"/>
              </c:ext>
            </c:extLst>
          </c:dPt>
          <c:dLbls>
            <c:dLbl>
              <c:idx val="4"/>
              <c:layout>
                <c:manualLayout>
                  <c:x val="-6.8272478550335983E-2"/>
                  <c:y val="-8.39909134385461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C81-4A7B-A4C0-C0F0FEBABE32}"/>
                </c:ext>
              </c:extLst>
            </c:dLbl>
            <c:dLbl>
              <c:idx val="6"/>
              <c:layout>
                <c:manualLayout>
                  <c:x val="-3.2836781039039697E-2"/>
                  <c:y val="-0.139047845911777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1">
                          <a:lumMod val="20000"/>
                          <a:lumOff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7485719600381323E-2"/>
                      <c:h val="0.1447999605725738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FC81-4A7B-A4C0-C0F0FEBABE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Sheet7!$A$4:$A$12</c:f>
              <c:strCache>
                <c:ptCount val="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</c:strCache>
            </c:strRef>
          </c:cat>
          <c:val>
            <c:numRef>
              <c:f>Sheet7!$B$4:$B$12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6</c:v>
                </c:pt>
                <c:pt idx="4">
                  <c:v>113</c:v>
                </c:pt>
                <c:pt idx="5">
                  <c:v>246</c:v>
                </c:pt>
                <c:pt idx="6">
                  <c:v>7</c:v>
                </c:pt>
                <c:pt idx="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81-4A7B-A4C0-C0F0FEBABE3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42119423"/>
        <c:axId val="1842124703"/>
      </c:lineChart>
      <c:catAx>
        <c:axId val="1842119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1">
                        <a:lumMod val="20000"/>
                        <a:lumOff val="80000"/>
                      </a:schemeClr>
                    </a:solidFill>
                  </a:rPr>
                  <a:t>Speed</a:t>
                </a:r>
                <a:r>
                  <a:rPr lang="en-US" baseline="0">
                    <a:solidFill>
                      <a:schemeClr val="accent1">
                        <a:lumMod val="20000"/>
                        <a:lumOff val="80000"/>
                      </a:schemeClr>
                    </a:solidFill>
                  </a:rPr>
                  <a:t> Limit</a:t>
                </a:r>
                <a:endParaRPr lang="en-US">
                  <a:solidFill>
                    <a:schemeClr val="accent1">
                      <a:lumMod val="20000"/>
                      <a:lumOff val="8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1701030048906007"/>
              <c:y val="0.853925036780677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24703"/>
        <c:crosses val="autoZero"/>
        <c:auto val="1"/>
        <c:lblAlgn val="ctr"/>
        <c:lblOffset val="100"/>
        <c:noMultiLvlLbl val="0"/>
      </c:catAx>
      <c:valAx>
        <c:axId val="18421247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1">
                        <a:lumMod val="20000"/>
                        <a:lumOff val="80000"/>
                      </a:schemeClr>
                    </a:solidFill>
                  </a:rPr>
                  <a:t>Incidents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19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[Somerville Crashes data.xlsx]Sheet8!PivotTable11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1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1">
                    <a:lumMod val="20000"/>
                    <a:lumOff val="80000"/>
                  </a:schemeClr>
                </a:solidFill>
              </a:rPr>
              <a:t>Injury</a:t>
            </a:r>
            <a:r>
              <a:rPr lang="en-US" b="1" baseline="0">
                <a:solidFill>
                  <a:schemeClr val="accent1">
                    <a:lumMod val="20000"/>
                    <a:lumOff val="80000"/>
                  </a:schemeClr>
                </a:solidFill>
              </a:rPr>
              <a:t> Types</a:t>
            </a:r>
            <a:endParaRPr lang="en-US" b="1">
              <a:solidFill>
                <a:schemeClr val="accent1">
                  <a:lumMod val="20000"/>
                  <a:lumOff val="80000"/>
                </a:schemeClr>
              </a:solidFill>
            </a:endParaRPr>
          </a:p>
        </c:rich>
      </c:tx>
      <c:layout>
        <c:manualLayout>
          <c:xMode val="edge"/>
          <c:yMode val="edge"/>
          <c:x val="0.36808208328681918"/>
          <c:y val="1.82781327328255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1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Sheet8!$A$3</c:f>
              <c:strCache>
                <c:ptCount val="1"/>
                <c:pt idx="0">
                  <c:v>Sum of Count Fatal Injury 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Sheet8!$A$4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E6-486B-8B61-6C7B07A71A42}"/>
            </c:ext>
          </c:extLst>
        </c:ser>
        <c:ser>
          <c:idx val="1"/>
          <c:order val="1"/>
          <c:tx>
            <c:strRef>
              <c:f>Sheet8!$B$3</c:f>
              <c:strCache>
                <c:ptCount val="1"/>
                <c:pt idx="0">
                  <c:v>Sum of Count Suspected Serious Injury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Sheet8!$B$4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E6-486B-8B61-6C7B07A71A42}"/>
            </c:ext>
          </c:extLst>
        </c:ser>
        <c:ser>
          <c:idx val="2"/>
          <c:order val="2"/>
          <c:tx>
            <c:strRef>
              <c:f>Sheet8!$C$3</c:f>
              <c:strCache>
                <c:ptCount val="1"/>
                <c:pt idx="0">
                  <c:v>Sum of Count Suspected Minor Injury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Sheet8!$C$4</c:f>
              <c:numCache>
                <c:formatCode>General</c:formatCode>
                <c:ptCount val="1"/>
                <c:pt idx="0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E6-486B-8B61-6C7B07A71A42}"/>
            </c:ext>
          </c:extLst>
        </c:ser>
        <c:ser>
          <c:idx val="3"/>
          <c:order val="3"/>
          <c:tx>
            <c:strRef>
              <c:f>Sheet8!$D$3</c:f>
              <c:strCache>
                <c:ptCount val="1"/>
                <c:pt idx="0">
                  <c:v>Sum of Count Possible Injury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Sheet8!$D$4</c:f>
              <c:numCache>
                <c:formatCode>General</c:formatCode>
                <c:ptCount val="1"/>
                <c:pt idx="0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E6-486B-8B61-6C7B07A71A42}"/>
            </c:ext>
          </c:extLst>
        </c:ser>
        <c:ser>
          <c:idx val="4"/>
          <c:order val="4"/>
          <c:tx>
            <c:strRef>
              <c:f>Sheet8!$E$3</c:f>
              <c:strCache>
                <c:ptCount val="1"/>
                <c:pt idx="0">
                  <c:v>Sum of Count No Apparent Injury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Sheet8!$E$4</c:f>
              <c:numCache>
                <c:formatCode>General</c:formatCode>
                <c:ptCount val="1"/>
                <c:pt idx="0">
                  <c:v>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E6-486B-8B61-6C7B07A71A42}"/>
            </c:ext>
          </c:extLst>
        </c:ser>
        <c:ser>
          <c:idx val="5"/>
          <c:order val="5"/>
          <c:tx>
            <c:strRef>
              <c:f>Sheet8!$F$3</c:f>
              <c:strCache>
                <c:ptCount val="1"/>
                <c:pt idx="0">
                  <c:v>Sum of Count Unknown Injury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Sheet8!$F$4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E6-486B-8B61-6C7B07A71A42}"/>
            </c:ext>
          </c:extLst>
        </c:ser>
        <c:ser>
          <c:idx val="6"/>
          <c:order val="6"/>
          <c:tx>
            <c:strRef>
              <c:f>Sheet8!$G$3</c:f>
              <c:strCache>
                <c:ptCount val="1"/>
                <c:pt idx="0">
                  <c:v>Sum of Count Not Reported Injury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Sheet8!$G$4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E6-486B-8B61-6C7B07A71A4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55023295"/>
        <c:axId val="1755024735"/>
      </c:barChart>
      <c:catAx>
        <c:axId val="175502329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55024735"/>
        <c:crosses val="autoZero"/>
        <c:auto val="1"/>
        <c:lblAlgn val="ctr"/>
        <c:lblOffset val="100"/>
        <c:noMultiLvlLbl val="0"/>
      </c:catAx>
      <c:valAx>
        <c:axId val="1755024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02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881549161523695"/>
          <c:y val="8.901306718581041E-2"/>
          <c:w val="0.39279545167804253"/>
          <c:h val="0.889541549889707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1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[Somerville Crashes data.xlsx]Sheet9!PivotTable12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1">
                    <a:lumMod val="20000"/>
                    <a:lumOff val="80000"/>
                  </a:schemeClr>
                </a:solidFill>
              </a:rPr>
              <a:t>Incidents</a:t>
            </a:r>
            <a:r>
              <a:rPr lang="en-US" b="1" baseline="0">
                <a:solidFill>
                  <a:schemeClr val="accent1">
                    <a:lumMod val="20000"/>
                    <a:lumOff val="80000"/>
                  </a:schemeClr>
                </a:solidFill>
              </a:rPr>
              <a:t> with Physical Location</a:t>
            </a:r>
            <a:endParaRPr lang="en-US" b="1">
              <a:solidFill>
                <a:schemeClr val="accent1">
                  <a:lumMod val="20000"/>
                  <a:lumOff val="8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2"/>
        <c:spPr>
          <a:solidFill>
            <a:srgbClr val="FFC000"/>
          </a:solidFill>
          <a:ln w="19050">
            <a:noFill/>
          </a:ln>
          <a:effectLst/>
        </c:spPr>
      </c:pivotFmt>
      <c:pivotFmt>
        <c:idx val="3"/>
        <c:spPr>
          <a:solidFill>
            <a:srgbClr val="7030A0"/>
          </a:solidFill>
          <a:ln w="19050">
            <a:noFill/>
          </a:ln>
          <a:effectLst/>
        </c:spPr>
      </c:pivotFmt>
      <c:pivotFmt>
        <c:idx val="4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C000"/>
          </a:solidFill>
          <a:ln w="19050">
            <a:noFill/>
          </a:ln>
          <a:effectLst/>
        </c:spPr>
      </c:pivotFmt>
      <c:pivotFmt>
        <c:idx val="6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7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8"/>
        <c:spPr>
          <a:solidFill>
            <a:srgbClr val="7030A0"/>
          </a:solidFill>
          <a:ln w="19050">
            <a:noFill/>
          </a:ln>
          <a:effectLst/>
        </c:spPr>
      </c:pivotFmt>
      <c:pivotFmt>
        <c:idx val="9"/>
        <c:spPr>
          <a:solidFill>
            <a:schemeClr val="accent6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10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1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2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0070C0"/>
          </a:solidFill>
          <a:ln w="19050">
            <a:noFill/>
          </a:ln>
          <a:effectLst/>
        </c:spPr>
        <c:dLbl>
          <c:idx val="0"/>
          <c:layout>
            <c:manualLayout>
              <c:x val="4.0225021917111185E-2"/>
              <c:y val="3.37681239521729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noFill/>
          </a:ln>
          <a:effectLst/>
        </c:spPr>
        <c:dLbl>
          <c:idx val="0"/>
          <c:layout>
            <c:manualLayout>
              <c:x val="5.4090119522828974E-2"/>
              <c:y val="8.731277289559498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noFill/>
          </a:ln>
          <a:effectLst/>
        </c:spPr>
        <c:dLbl>
          <c:idx val="0"/>
          <c:layout>
            <c:manualLayout>
              <c:x val="6.2341975421267341E-2"/>
              <c:y val="7.87523720039057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7030A0"/>
          </a:solidFill>
          <a:ln w="19050">
            <a:noFill/>
          </a:ln>
          <a:effectLst/>
        </c:spPr>
        <c:dLbl>
          <c:idx val="0"/>
          <c:layout>
            <c:manualLayout>
              <c:x val="-1.9090425840708816E-2"/>
              <c:y val="0.1325365242543156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>
              <a:lumMod val="20000"/>
              <a:lumOff val="8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-2.96555836666491E-2"/>
              <c:y val="-0.1445135319368448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noFill/>
          </a:ln>
          <a:effectLst/>
        </c:spPr>
        <c:dLbl>
          <c:idx val="0"/>
          <c:layout>
            <c:manualLayout>
              <c:x val="4.1043786870172252E-2"/>
              <c:y val="-7.865703126439323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6">
              <a:lumMod val="40000"/>
              <a:lumOff val="6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2.3331523962217826E-2"/>
              <c:y val="1.623141546454429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0070C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76E-4C36-B2C9-456BF87ACC4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76E-4C36-B2C9-456BF87ACC4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76E-4C36-B2C9-456BF87ACC4A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76E-4C36-B2C9-456BF87ACC4A}"/>
              </c:ext>
            </c:extLst>
          </c:dPt>
          <c:dPt>
            <c:idx val="4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76E-4C36-B2C9-456BF87ACC4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76E-4C36-B2C9-456BF87ACC4A}"/>
              </c:ext>
            </c:extLst>
          </c:dPt>
          <c:dPt>
            <c:idx val="6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76E-4C36-B2C9-456BF87ACC4A}"/>
              </c:ext>
            </c:extLst>
          </c:dPt>
          <c:dLbls>
            <c:dLbl>
              <c:idx val="0"/>
              <c:layout>
                <c:manualLayout>
                  <c:x val="4.0225021917111185E-2"/>
                  <c:y val="3.3768123952172976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76E-4C36-B2C9-456BF87ACC4A}"/>
                </c:ext>
              </c:extLst>
            </c:dLbl>
            <c:dLbl>
              <c:idx val="1"/>
              <c:layout>
                <c:manualLayout>
                  <c:x val="5.4090119522828974E-2"/>
                  <c:y val="8.7312772895594984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76E-4C36-B2C9-456BF87ACC4A}"/>
                </c:ext>
              </c:extLst>
            </c:dLbl>
            <c:dLbl>
              <c:idx val="2"/>
              <c:layout>
                <c:manualLayout>
                  <c:x val="6.2341975421267341E-2"/>
                  <c:y val="7.875237200390575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76E-4C36-B2C9-456BF87ACC4A}"/>
                </c:ext>
              </c:extLst>
            </c:dLbl>
            <c:dLbl>
              <c:idx val="3"/>
              <c:layout>
                <c:manualLayout>
                  <c:x val="-1.9090425840708816E-2"/>
                  <c:y val="0.13253652425431567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76E-4C36-B2C9-456BF87ACC4A}"/>
                </c:ext>
              </c:extLst>
            </c:dLbl>
            <c:dLbl>
              <c:idx val="4"/>
              <c:layout>
                <c:manualLayout>
                  <c:x val="-2.96555836666491E-2"/>
                  <c:y val="-0.1445135319368448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76E-4C36-B2C9-456BF87ACC4A}"/>
                </c:ext>
              </c:extLst>
            </c:dLbl>
            <c:dLbl>
              <c:idx val="5"/>
              <c:layout>
                <c:manualLayout>
                  <c:x val="4.1043786870172252E-2"/>
                  <c:y val="-7.865703126439323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76E-4C36-B2C9-456BF87ACC4A}"/>
                </c:ext>
              </c:extLst>
            </c:dLbl>
            <c:dLbl>
              <c:idx val="6"/>
              <c:layout>
                <c:manualLayout>
                  <c:x val="2.3331523962217826E-2"/>
                  <c:y val="1.6231415464544298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76E-4C36-B2C9-456BF87ACC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Sheet9!$A$4:$A$11</c:f>
              <c:strCache>
                <c:ptCount val="7"/>
                <c:pt idx="0">
                  <c:v>MEDIAN</c:v>
                </c:pt>
                <c:pt idx="1">
                  <c:v>OUTSIDE ROADWAY</c:v>
                </c:pt>
                <c:pt idx="2">
                  <c:v>ROADSIDE</c:v>
                </c:pt>
                <c:pt idx="3">
                  <c:v>ROADWAY</c:v>
                </c:pt>
                <c:pt idx="4">
                  <c:v>SHOULDER - PAVED</c:v>
                </c:pt>
                <c:pt idx="5">
                  <c:v>SHOULDER - TRAVEL LANE</c:v>
                </c:pt>
                <c:pt idx="6">
                  <c:v>UNKNOWN</c:v>
                </c:pt>
              </c:strCache>
            </c:strRef>
          </c:cat>
          <c:val>
            <c:numRef>
              <c:f>Sheet9!$B$4:$B$11</c:f>
              <c:numCache>
                <c:formatCode>General</c:formatCode>
                <c:ptCount val="7"/>
                <c:pt idx="0">
                  <c:v>1</c:v>
                </c:pt>
                <c:pt idx="1">
                  <c:v>29</c:v>
                </c:pt>
                <c:pt idx="2">
                  <c:v>24</c:v>
                </c:pt>
                <c:pt idx="3">
                  <c:v>319</c:v>
                </c:pt>
                <c:pt idx="4">
                  <c:v>4</c:v>
                </c:pt>
                <c:pt idx="5">
                  <c:v>2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76E-4C36-B2C9-456BF87ACC4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75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100749012723582"/>
          <c:y val="0.20357366569023011"/>
          <c:w val="0.30854806042005561"/>
          <c:h val="0.745477532747471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accent1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Incident</a:t>
            </a:r>
            <a:r>
              <a:rPr lang="en-US" baseline="0"/>
              <a:t>s Ocurred in Day and NIght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1B-486E-9715-8D248989803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1B-486E-9715-8D2489898031}"/>
              </c:ext>
            </c:extLst>
          </c:dPt>
          <c:cat>
            <c:strRef>
              <c:f>Sheet3!$D$5:$D$6</c:f>
              <c:strCache>
                <c:ptCount val="2"/>
                <c:pt idx="0">
                  <c:v>Day</c:v>
                </c:pt>
                <c:pt idx="1">
                  <c:v>Night</c:v>
                </c:pt>
              </c:strCache>
            </c:strRef>
          </c:cat>
          <c:val>
            <c:numRef>
              <c:f>Sheet3!$E$5:$E$6</c:f>
              <c:numCache>
                <c:formatCode>General</c:formatCode>
                <c:ptCount val="2"/>
                <c:pt idx="0">
                  <c:v>269</c:v>
                </c:pt>
                <c:pt idx="1">
                  <c:v>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1B-486E-9715-8D2489898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[Somerville Crashes data.xlsx]Sheet4!PivotTable4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Incidents</a:t>
            </a:r>
            <a:r>
              <a:rPr lang="en-US" baseline="0"/>
              <a:t> Road Device wise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Sheet4!$A$4:$A$12</c:f>
              <c:strCache>
                <c:ptCount val="8"/>
                <c:pt idx="0">
                  <c:v>FLASHING TRAFIC CONTROL SIGNAL</c:v>
                </c:pt>
                <c:pt idx="1">
                  <c:v>NO CONTROLS</c:v>
                </c:pt>
                <c:pt idx="2">
                  <c:v>SCHOOL ZONE SIGNS</c:v>
                </c:pt>
                <c:pt idx="3">
                  <c:v>STOP SIGNS</c:v>
                </c:pt>
                <c:pt idx="4">
                  <c:v>TRAFFIC CONTROL SIGNAL</c:v>
                </c:pt>
                <c:pt idx="5">
                  <c:v>UNKNOWN</c:v>
                </c:pt>
                <c:pt idx="6">
                  <c:v>WARNING SIGNS</c:v>
                </c:pt>
                <c:pt idx="7">
                  <c:v>YIELD SIGNS</c:v>
                </c:pt>
              </c:strCache>
            </c:strRef>
          </c:cat>
          <c:val>
            <c:numRef>
              <c:f>Sheet4!$B$4:$B$12</c:f>
              <c:numCache>
                <c:formatCode>General</c:formatCode>
                <c:ptCount val="8"/>
                <c:pt idx="0">
                  <c:v>12</c:v>
                </c:pt>
                <c:pt idx="1">
                  <c:v>241</c:v>
                </c:pt>
                <c:pt idx="2">
                  <c:v>1</c:v>
                </c:pt>
                <c:pt idx="3">
                  <c:v>52</c:v>
                </c:pt>
                <c:pt idx="4">
                  <c:v>64</c:v>
                </c:pt>
                <c:pt idx="5">
                  <c:v>8</c:v>
                </c:pt>
                <c:pt idx="6">
                  <c:v>2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A-4D92-82BD-C237CAA82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55655792"/>
        <c:axId val="1855651952"/>
      </c:barChart>
      <c:catAx>
        <c:axId val="1855655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651952"/>
        <c:crosses val="autoZero"/>
        <c:auto val="1"/>
        <c:lblAlgn val="ctr"/>
        <c:lblOffset val="100"/>
        <c:noMultiLvlLbl val="0"/>
      </c:catAx>
      <c:valAx>
        <c:axId val="185565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65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[Somerville Crashes data.xlsx]Sheet5!PivotTable5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Incident</a:t>
            </a:r>
            <a:r>
              <a:rPr lang="en-US" baseline="0"/>
              <a:t> Occured Session Wise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Sheet5!$A$4:$A$7</c:f>
              <c:strCache>
                <c:ptCount val="3"/>
                <c:pt idx="0">
                  <c:v>Day Shift (8AM - 4PM)</c:v>
                </c:pt>
                <c:pt idx="1">
                  <c:v>First Half (4PM - Midnight)</c:v>
                </c:pt>
                <c:pt idx="2">
                  <c:v>Last Half (Midnight - 8AM)</c:v>
                </c:pt>
              </c:strCache>
            </c:strRef>
          </c:cat>
          <c:val>
            <c:numRef>
              <c:f>Sheet5!$B$4:$B$7</c:f>
              <c:numCache>
                <c:formatCode>General</c:formatCode>
                <c:ptCount val="3"/>
                <c:pt idx="0">
                  <c:v>189</c:v>
                </c:pt>
                <c:pt idx="1">
                  <c:v>130</c:v>
                </c:pt>
                <c:pt idx="2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694-AF64-80B088E2761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55646672"/>
        <c:axId val="1855647152"/>
      </c:barChart>
      <c:catAx>
        <c:axId val="185564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647152"/>
        <c:crosses val="autoZero"/>
        <c:auto val="1"/>
        <c:lblAlgn val="ctr"/>
        <c:lblOffset val="100"/>
        <c:noMultiLvlLbl val="0"/>
      </c:catAx>
      <c:valAx>
        <c:axId val="1855647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646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Sheet1!$E$4</c:f>
              <c:strCache>
                <c:ptCount val="1"/>
                <c:pt idx="0">
                  <c:v>incidents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C2-4DB2-98AA-E87A21B1023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CC2-4DB2-98AA-E87A21B1023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CC2-4DB2-98AA-E87A21B1023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CC2-4DB2-98AA-E87A21B10231}"/>
              </c:ext>
            </c:extLst>
          </c:dPt>
          <c:cat>
            <c:strRef>
              <c:f>Sheet1!$D$5:$D$8</c:f>
              <c:strCache>
                <c:ptCount val="4"/>
                <c:pt idx="0">
                  <c:v>dry</c:v>
                </c:pt>
                <c:pt idx="1">
                  <c:v>wet</c:v>
                </c:pt>
                <c:pt idx="2">
                  <c:v>ice</c:v>
                </c:pt>
                <c:pt idx="3">
                  <c:v>other</c:v>
                </c:pt>
              </c:strCache>
            </c:strRef>
          </c:cat>
          <c:val>
            <c:numRef>
              <c:f>Sheet1!$E$5:$E$8</c:f>
              <c:numCache>
                <c:formatCode>General</c:formatCode>
                <c:ptCount val="4"/>
                <c:pt idx="0">
                  <c:v>325</c:v>
                </c:pt>
                <c:pt idx="1">
                  <c:v>51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CC2-4DB2-98AA-E87A21B10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Sheet6!$E$4</c:f>
              <c:strCache>
                <c:ptCount val="1"/>
                <c:pt idx="0">
                  <c:v>incidents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Sheet6!$D$5:$D$9</c:f>
              <c:strCache>
                <c:ptCount val="5"/>
                <c:pt idx="0">
                  <c:v>clear</c:v>
                </c:pt>
                <c:pt idx="1">
                  <c:v>rain </c:v>
                </c:pt>
                <c:pt idx="2">
                  <c:v>snow</c:v>
                </c:pt>
                <c:pt idx="3">
                  <c:v>low visibility</c:v>
                </c:pt>
                <c:pt idx="4">
                  <c:v>Cloudy</c:v>
                </c:pt>
              </c:strCache>
            </c:strRef>
          </c:cat>
          <c:val>
            <c:numRef>
              <c:f>Sheet6!$E$5:$E$9</c:f>
              <c:numCache>
                <c:formatCode>General</c:formatCode>
                <c:ptCount val="5"/>
                <c:pt idx="0">
                  <c:v>296</c:v>
                </c:pt>
                <c:pt idx="1">
                  <c:v>35</c:v>
                </c:pt>
                <c:pt idx="2">
                  <c:v>4</c:v>
                </c:pt>
                <c:pt idx="3">
                  <c:v>6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99-48F5-9A5E-3DD7443D4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491599"/>
        <c:axId val="166498799"/>
      </c:barChart>
      <c:catAx>
        <c:axId val="16649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98799"/>
        <c:crosses val="autoZero"/>
        <c:auto val="1"/>
        <c:lblAlgn val="ctr"/>
        <c:lblOffset val="100"/>
        <c:noMultiLvlLbl val="0"/>
      </c:catAx>
      <c:valAx>
        <c:axId val="166498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91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[Somerville Crashes data.xlsx]Sheet7!PivotTable9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Incidents</a:t>
            </a:r>
            <a:r>
              <a:rPr lang="en-US" baseline="0"/>
              <a:t> With Speed Limit Factor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Sheet7!$A$4:$A$12</c:f>
              <c:strCache>
                <c:ptCount val="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</c:strCache>
            </c:strRef>
          </c:cat>
          <c:val>
            <c:numRef>
              <c:f>Sheet7!$B$4:$B$12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6</c:v>
                </c:pt>
                <c:pt idx="4">
                  <c:v>113</c:v>
                </c:pt>
                <c:pt idx="5">
                  <c:v>246</c:v>
                </c:pt>
                <c:pt idx="6">
                  <c:v>7</c:v>
                </c:pt>
                <c:pt idx="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9D-45C1-94BB-74F1C04DF01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42119423"/>
        <c:axId val="1842124703"/>
      </c:lineChart>
      <c:catAx>
        <c:axId val="1842119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 Limit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24703"/>
        <c:crosses val="autoZero"/>
        <c:auto val="1"/>
        <c:lblAlgn val="ctr"/>
        <c:lblOffset val="100"/>
        <c:noMultiLvlLbl val="0"/>
      </c:catAx>
      <c:valAx>
        <c:axId val="18421247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Incidents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19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[Somerville Crashes data.xlsx]Sheet8!PivotTable11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Injury</a:t>
            </a:r>
            <a:r>
              <a:rPr lang="en-US" baseline="0"/>
              <a:t> Types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Sheet8!$A$3</c:f>
              <c:strCache>
                <c:ptCount val="1"/>
                <c:pt idx="0">
                  <c:v>Sum of Count Fatal Injury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Sheet8!$A$4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6A-4DFF-BC64-8E18E51C1385}"/>
            </c:ext>
          </c:extLst>
        </c:ser>
        <c:ser>
          <c:idx val="1"/>
          <c:order val="1"/>
          <c:tx>
            <c:strRef>
              <c:f>Sheet8!$B$3</c:f>
              <c:strCache>
                <c:ptCount val="1"/>
                <c:pt idx="0">
                  <c:v>Sum of Count Suspected Serious Injury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Sheet8!$B$4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6A-4DFF-BC64-8E18E51C1385}"/>
            </c:ext>
          </c:extLst>
        </c:ser>
        <c:ser>
          <c:idx val="2"/>
          <c:order val="2"/>
          <c:tx>
            <c:strRef>
              <c:f>Sheet8!$C$3</c:f>
              <c:strCache>
                <c:ptCount val="1"/>
                <c:pt idx="0">
                  <c:v>Sum of Count Suspected Minor Injury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Sheet8!$C$4</c:f>
              <c:numCache>
                <c:formatCode>General</c:formatCode>
                <c:ptCount val="1"/>
                <c:pt idx="0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6A-4DFF-BC64-8E18E51C1385}"/>
            </c:ext>
          </c:extLst>
        </c:ser>
        <c:ser>
          <c:idx val="3"/>
          <c:order val="3"/>
          <c:tx>
            <c:strRef>
              <c:f>Sheet8!$D$3</c:f>
              <c:strCache>
                <c:ptCount val="1"/>
                <c:pt idx="0">
                  <c:v>Sum of Count Possible Injury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Sheet8!$D$4</c:f>
              <c:numCache>
                <c:formatCode>General</c:formatCode>
                <c:ptCount val="1"/>
                <c:pt idx="0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6A-4DFF-BC64-8E18E51C1385}"/>
            </c:ext>
          </c:extLst>
        </c:ser>
        <c:ser>
          <c:idx val="4"/>
          <c:order val="4"/>
          <c:tx>
            <c:strRef>
              <c:f>Sheet8!$E$3</c:f>
              <c:strCache>
                <c:ptCount val="1"/>
                <c:pt idx="0">
                  <c:v>Sum of Count No Apparent Injury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Sheet8!$E$4</c:f>
              <c:numCache>
                <c:formatCode>General</c:formatCode>
                <c:ptCount val="1"/>
                <c:pt idx="0">
                  <c:v>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6A-4DFF-BC64-8E18E51C1385}"/>
            </c:ext>
          </c:extLst>
        </c:ser>
        <c:ser>
          <c:idx val="5"/>
          <c:order val="5"/>
          <c:tx>
            <c:strRef>
              <c:f>Sheet8!$F$3</c:f>
              <c:strCache>
                <c:ptCount val="1"/>
                <c:pt idx="0">
                  <c:v>Sum of Count Unknown Injury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Sheet8!$F$4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6A-4DFF-BC64-8E18E51C1385}"/>
            </c:ext>
          </c:extLst>
        </c:ser>
        <c:ser>
          <c:idx val="6"/>
          <c:order val="6"/>
          <c:tx>
            <c:strRef>
              <c:f>Sheet8!$G$3</c:f>
              <c:strCache>
                <c:ptCount val="1"/>
                <c:pt idx="0">
                  <c:v>Sum of Count Not Reported Injury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Sheet8!$G$4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6A-4DFF-BC64-8E18E51C1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5023295"/>
        <c:axId val="1755024735"/>
      </c:barChart>
      <c:catAx>
        <c:axId val="175502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024735"/>
        <c:crosses val="autoZero"/>
        <c:auto val="1"/>
        <c:lblAlgn val="ctr"/>
        <c:lblOffset val="100"/>
        <c:noMultiLvlLbl val="0"/>
      </c:catAx>
      <c:valAx>
        <c:axId val="1755024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02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[Somerville Crashes data.xlsx]Sheet9!PivotTable12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2"/>
        <c:spPr>
          <a:solidFill>
            <a:srgbClr val="FFC000"/>
          </a:solidFill>
          <a:ln w="19050">
            <a:noFill/>
          </a:ln>
          <a:effectLst/>
        </c:spPr>
      </c:pivotFmt>
      <c:pivotFmt>
        <c:idx val="3"/>
        <c:spPr>
          <a:solidFill>
            <a:srgbClr val="7030A0"/>
          </a:solidFill>
          <a:ln w="19050">
            <a:noFill/>
          </a:ln>
          <a:effectLst/>
        </c:spPr>
      </c:pivotFmt>
      <c:pivotFmt>
        <c:idx val="4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C000"/>
          </a:solidFill>
          <a:ln w="19050">
            <a:noFill/>
          </a:ln>
          <a:effectLst/>
        </c:spPr>
      </c:pivotFmt>
      <c:pivotFmt>
        <c:idx val="6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7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8"/>
        <c:spPr>
          <a:solidFill>
            <a:srgbClr val="7030A0"/>
          </a:solidFill>
          <a:ln w="19050">
            <a:noFill/>
          </a:ln>
          <a:effectLst/>
        </c:spPr>
      </c:pivotFmt>
      <c:pivotFmt>
        <c:idx val="9"/>
        <c:spPr>
          <a:solidFill>
            <a:schemeClr val="accent6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10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1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2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C000"/>
          </a:solidFill>
          <a:ln w="19050">
            <a:noFill/>
          </a:ln>
          <a:effectLst/>
        </c:spPr>
      </c:pivotFmt>
      <c:pivotFmt>
        <c:idx val="14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5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6"/>
        <c:spPr>
          <a:solidFill>
            <a:srgbClr val="7030A0"/>
          </a:solidFill>
          <a:ln w="19050">
            <a:noFill/>
          </a:ln>
          <a:effectLst/>
        </c:spPr>
      </c:pivotFmt>
      <c:pivotFmt>
        <c:idx val="17"/>
        <c:spPr>
          <a:solidFill>
            <a:schemeClr val="accent6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18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9"/>
        <c:spPr>
          <a:solidFill>
            <a:schemeClr val="accent1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FFC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0C2-459A-A6DE-BC11210F2D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0C2-459A-A6DE-BC11210F2DF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0C2-459A-A6DE-BC11210F2DF4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0C2-459A-A6DE-BC11210F2DF4}"/>
              </c:ext>
            </c:extLst>
          </c:dPt>
          <c:dPt>
            <c:idx val="4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0C2-459A-A6DE-BC11210F2DF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0C2-459A-A6DE-BC11210F2DF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0C2-459A-A6DE-BC11210F2DF4}"/>
              </c:ext>
            </c:extLst>
          </c:dPt>
          <c:cat>
            <c:strRef>
              <c:f>Sheet9!$A$4:$A$11</c:f>
              <c:strCache>
                <c:ptCount val="7"/>
                <c:pt idx="0">
                  <c:v>MEDIAN</c:v>
                </c:pt>
                <c:pt idx="1">
                  <c:v>OUTSIDE ROADWAY</c:v>
                </c:pt>
                <c:pt idx="2">
                  <c:v>ROADSIDE</c:v>
                </c:pt>
                <c:pt idx="3">
                  <c:v>ROADWAY</c:v>
                </c:pt>
                <c:pt idx="4">
                  <c:v>SHOULDER - PAVED</c:v>
                </c:pt>
                <c:pt idx="5">
                  <c:v>SHOULDER - TRAVEL LANE</c:v>
                </c:pt>
                <c:pt idx="6">
                  <c:v>UNKNOWN</c:v>
                </c:pt>
              </c:strCache>
            </c:strRef>
          </c:cat>
          <c:val>
            <c:numRef>
              <c:f>Sheet9!$B$4:$B$11</c:f>
              <c:numCache>
                <c:formatCode>General</c:formatCode>
                <c:ptCount val="7"/>
                <c:pt idx="0">
                  <c:v>1</c:v>
                </c:pt>
                <c:pt idx="1">
                  <c:v>29</c:v>
                </c:pt>
                <c:pt idx="2">
                  <c:v>24</c:v>
                </c:pt>
                <c:pt idx="3">
                  <c:v>319</c:v>
                </c:pt>
                <c:pt idx="4">
                  <c:v>4</c:v>
                </c:pt>
                <c:pt idx="5">
                  <c:v>2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0C2-459A-A6DE-BC11210F2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75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Incident</a:t>
            </a:r>
            <a:r>
              <a:rPr lang="en-US" baseline="0"/>
              <a:t>s Ocurred in Day and NIght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C57-4542-AEEE-ACF17327DA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C57-4542-AEEE-ACF17327DAEA}"/>
              </c:ext>
            </c:extLst>
          </c:dPt>
          <c:cat>
            <c:strRef>
              <c:f>Sheet3!$D$5:$D$6</c:f>
              <c:strCache>
                <c:ptCount val="2"/>
                <c:pt idx="0">
                  <c:v>Day</c:v>
                </c:pt>
                <c:pt idx="1">
                  <c:v>Night</c:v>
                </c:pt>
              </c:strCache>
            </c:strRef>
          </c:cat>
          <c:val>
            <c:numRef>
              <c:f>Sheet3!$E$5:$E$6</c:f>
              <c:numCache>
                <c:formatCode>General</c:formatCode>
                <c:ptCount val="2"/>
                <c:pt idx="0">
                  <c:v>269</c:v>
                </c:pt>
                <c:pt idx="1">
                  <c:v>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44-49CE-9461-DB9262493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[Somerville Crashes data.xlsx]Sheet4!PivotTable4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Incidents</a:t>
            </a:r>
            <a:r>
              <a:rPr lang="en-US" baseline="0"/>
              <a:t> Road Device wise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Sheet4!$A$4:$A$12</c:f>
              <c:strCache>
                <c:ptCount val="8"/>
                <c:pt idx="0">
                  <c:v>FLASHING TRAFIC CONTROL SIGNAL</c:v>
                </c:pt>
                <c:pt idx="1">
                  <c:v>NO CONTROLS</c:v>
                </c:pt>
                <c:pt idx="2">
                  <c:v>SCHOOL ZONE SIGNS</c:v>
                </c:pt>
                <c:pt idx="3">
                  <c:v>STOP SIGNS</c:v>
                </c:pt>
                <c:pt idx="4">
                  <c:v>TRAFFIC CONTROL SIGNAL</c:v>
                </c:pt>
                <c:pt idx="5">
                  <c:v>UNKNOWN</c:v>
                </c:pt>
                <c:pt idx="6">
                  <c:v>WARNING SIGNS</c:v>
                </c:pt>
                <c:pt idx="7">
                  <c:v>YIELD SIGNS</c:v>
                </c:pt>
              </c:strCache>
            </c:strRef>
          </c:cat>
          <c:val>
            <c:numRef>
              <c:f>Sheet4!$B$4:$B$12</c:f>
              <c:numCache>
                <c:formatCode>General</c:formatCode>
                <c:ptCount val="8"/>
                <c:pt idx="0">
                  <c:v>12</c:v>
                </c:pt>
                <c:pt idx="1">
                  <c:v>241</c:v>
                </c:pt>
                <c:pt idx="2">
                  <c:v>1</c:v>
                </c:pt>
                <c:pt idx="3">
                  <c:v>52</c:v>
                </c:pt>
                <c:pt idx="4">
                  <c:v>64</c:v>
                </c:pt>
                <c:pt idx="5">
                  <c:v>8</c:v>
                </c:pt>
                <c:pt idx="6">
                  <c:v>2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2A-4878-928B-AF1E7FE1F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55655792"/>
        <c:axId val="1855651952"/>
      </c:barChart>
      <c:catAx>
        <c:axId val="1855655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651952"/>
        <c:crosses val="autoZero"/>
        <c:auto val="1"/>
        <c:lblAlgn val="ctr"/>
        <c:lblOffset val="100"/>
        <c:noMultiLvlLbl val="0"/>
      </c:catAx>
      <c:valAx>
        <c:axId val="185565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65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[Somerville Crashes data.xlsx]Sheet5!PivotTable5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Incident</a:t>
            </a:r>
            <a:r>
              <a:rPr lang="en-US" baseline="0"/>
              <a:t> Occured Session Wise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Sheet5!$A$4:$A$7</c:f>
              <c:strCache>
                <c:ptCount val="3"/>
                <c:pt idx="0">
                  <c:v>Day Shift (8AM - 4PM)</c:v>
                </c:pt>
                <c:pt idx="1">
                  <c:v>First Half (4PM - Midnight)</c:v>
                </c:pt>
                <c:pt idx="2">
                  <c:v>Last Half (Midnight - 8AM)</c:v>
                </c:pt>
              </c:strCache>
            </c:strRef>
          </c:cat>
          <c:val>
            <c:numRef>
              <c:f>Sheet5!$B$4:$B$7</c:f>
              <c:numCache>
                <c:formatCode>General</c:formatCode>
                <c:ptCount val="3"/>
                <c:pt idx="0">
                  <c:v>189</c:v>
                </c:pt>
                <c:pt idx="1">
                  <c:v>130</c:v>
                </c:pt>
                <c:pt idx="2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E8-4DCF-A2A7-38A46C56D3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55646672"/>
        <c:axId val="1855647152"/>
      </c:barChart>
      <c:catAx>
        <c:axId val="185564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647152"/>
        <c:crosses val="autoZero"/>
        <c:auto val="1"/>
        <c:lblAlgn val="ctr"/>
        <c:lblOffset val="100"/>
        <c:noMultiLvlLbl val="0"/>
      </c:catAx>
      <c:valAx>
        <c:axId val="1855647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646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Sheet1!$E$4</c:f>
              <c:strCache>
                <c:ptCount val="1"/>
                <c:pt idx="0">
                  <c:v>incidents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E10-48D7-B7C5-A80A35240E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E10-48D7-B7C5-A80A35240EB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E10-48D7-B7C5-A80A35240EB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E10-48D7-B7C5-A80A35240EB8}"/>
              </c:ext>
            </c:extLst>
          </c:dPt>
          <c:cat>
            <c:strRef>
              <c:f>Sheet1!$D$5:$D$8</c:f>
              <c:strCache>
                <c:ptCount val="4"/>
                <c:pt idx="0">
                  <c:v>dry</c:v>
                </c:pt>
                <c:pt idx="1">
                  <c:v>wet</c:v>
                </c:pt>
                <c:pt idx="2">
                  <c:v>ice</c:v>
                </c:pt>
                <c:pt idx="3">
                  <c:v>other</c:v>
                </c:pt>
              </c:strCache>
            </c:strRef>
          </c:cat>
          <c:val>
            <c:numRef>
              <c:f>Sheet1!$E$5:$E$8</c:f>
              <c:numCache>
                <c:formatCode>General</c:formatCode>
                <c:ptCount val="4"/>
                <c:pt idx="0">
                  <c:v>325</c:v>
                </c:pt>
                <c:pt idx="1">
                  <c:v>51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32-4897-9C48-8422F17D3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Sheet6!$E$4</c:f>
              <c:strCache>
                <c:ptCount val="1"/>
                <c:pt idx="0">
                  <c:v>incidents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Sheet6!$D$5:$D$9</c:f>
              <c:strCache>
                <c:ptCount val="5"/>
                <c:pt idx="0">
                  <c:v>clear</c:v>
                </c:pt>
                <c:pt idx="1">
                  <c:v>rain </c:v>
                </c:pt>
                <c:pt idx="2">
                  <c:v>snow</c:v>
                </c:pt>
                <c:pt idx="3">
                  <c:v>low visibility</c:v>
                </c:pt>
                <c:pt idx="4">
                  <c:v>Cloudy</c:v>
                </c:pt>
              </c:strCache>
            </c:strRef>
          </c:cat>
          <c:val>
            <c:numRef>
              <c:f>Sheet6!$E$5:$E$9</c:f>
              <c:numCache>
                <c:formatCode>General</c:formatCode>
                <c:ptCount val="5"/>
                <c:pt idx="0">
                  <c:v>296</c:v>
                </c:pt>
                <c:pt idx="1">
                  <c:v>35</c:v>
                </c:pt>
                <c:pt idx="2">
                  <c:v>4</c:v>
                </c:pt>
                <c:pt idx="3">
                  <c:v>6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3-485A-8B0C-DC1ED7E40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491599"/>
        <c:axId val="166498799"/>
      </c:barChart>
      <c:catAx>
        <c:axId val="16649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98799"/>
        <c:crosses val="autoZero"/>
        <c:auto val="1"/>
        <c:lblAlgn val="ctr"/>
        <c:lblOffset val="100"/>
        <c:noMultiLvlLbl val="0"/>
      </c:catAx>
      <c:valAx>
        <c:axId val="166498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91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[Somerville Crashes data.xlsx]Sheet7!PivotTable9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Incidents</a:t>
            </a:r>
            <a:r>
              <a:rPr lang="en-US" baseline="0"/>
              <a:t> With Speed Limit Factor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Sheet7!$A$4:$A$12</c:f>
              <c:strCache>
                <c:ptCount val="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</c:strCache>
            </c:strRef>
          </c:cat>
          <c:val>
            <c:numRef>
              <c:f>Sheet7!$B$4:$B$12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6</c:v>
                </c:pt>
                <c:pt idx="4">
                  <c:v>113</c:v>
                </c:pt>
                <c:pt idx="5">
                  <c:v>246</c:v>
                </c:pt>
                <c:pt idx="6">
                  <c:v>7</c:v>
                </c:pt>
                <c:pt idx="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2D-4018-A6CD-5D69FD5ACD9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42119423"/>
        <c:axId val="1842124703"/>
      </c:lineChart>
      <c:catAx>
        <c:axId val="1842119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 Limit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24703"/>
        <c:crosses val="autoZero"/>
        <c:auto val="1"/>
        <c:lblAlgn val="ctr"/>
        <c:lblOffset val="100"/>
        <c:noMultiLvlLbl val="0"/>
      </c:catAx>
      <c:valAx>
        <c:axId val="18421247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Incidents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19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[Somerville Crashes data.xlsx]Sheet8!PivotTable11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Injury</a:t>
            </a:r>
            <a:r>
              <a:rPr lang="en-US" baseline="0"/>
              <a:t> Types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Sheet8!$A$3</c:f>
              <c:strCache>
                <c:ptCount val="1"/>
                <c:pt idx="0">
                  <c:v>Sum of Count Fatal Injury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Sheet8!$A$4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FC-4ED2-A902-344F48D0EEE4}"/>
            </c:ext>
          </c:extLst>
        </c:ser>
        <c:ser>
          <c:idx val="1"/>
          <c:order val="1"/>
          <c:tx>
            <c:strRef>
              <c:f>Sheet8!$B$3</c:f>
              <c:strCache>
                <c:ptCount val="1"/>
                <c:pt idx="0">
                  <c:v>Sum of Count Suspected Serious Injury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Sheet8!$B$4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FC-4ED2-A902-344F48D0EEE4}"/>
            </c:ext>
          </c:extLst>
        </c:ser>
        <c:ser>
          <c:idx val="2"/>
          <c:order val="2"/>
          <c:tx>
            <c:strRef>
              <c:f>Sheet8!$C$3</c:f>
              <c:strCache>
                <c:ptCount val="1"/>
                <c:pt idx="0">
                  <c:v>Sum of Count Suspected Minor Injury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Sheet8!$C$4</c:f>
              <c:numCache>
                <c:formatCode>General</c:formatCode>
                <c:ptCount val="1"/>
                <c:pt idx="0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FC-4ED2-A902-344F48D0EEE4}"/>
            </c:ext>
          </c:extLst>
        </c:ser>
        <c:ser>
          <c:idx val="3"/>
          <c:order val="3"/>
          <c:tx>
            <c:strRef>
              <c:f>Sheet8!$D$3</c:f>
              <c:strCache>
                <c:ptCount val="1"/>
                <c:pt idx="0">
                  <c:v>Sum of Count Possible Injury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Sheet8!$D$4</c:f>
              <c:numCache>
                <c:formatCode>General</c:formatCode>
                <c:ptCount val="1"/>
                <c:pt idx="0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FC-4ED2-A902-344F48D0EEE4}"/>
            </c:ext>
          </c:extLst>
        </c:ser>
        <c:ser>
          <c:idx val="4"/>
          <c:order val="4"/>
          <c:tx>
            <c:strRef>
              <c:f>Sheet8!$E$3</c:f>
              <c:strCache>
                <c:ptCount val="1"/>
                <c:pt idx="0">
                  <c:v>Sum of Count No Apparent Injury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Sheet8!$E$4</c:f>
              <c:numCache>
                <c:formatCode>General</c:formatCode>
                <c:ptCount val="1"/>
                <c:pt idx="0">
                  <c:v>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FC-4ED2-A902-344F48D0EEE4}"/>
            </c:ext>
          </c:extLst>
        </c:ser>
        <c:ser>
          <c:idx val="5"/>
          <c:order val="5"/>
          <c:tx>
            <c:strRef>
              <c:f>Sheet8!$F$3</c:f>
              <c:strCache>
                <c:ptCount val="1"/>
                <c:pt idx="0">
                  <c:v>Sum of Count Unknown Injury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Sheet8!$F$4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FC-4ED2-A902-344F48D0EEE4}"/>
            </c:ext>
          </c:extLst>
        </c:ser>
        <c:ser>
          <c:idx val="6"/>
          <c:order val="6"/>
          <c:tx>
            <c:strRef>
              <c:f>Sheet8!$G$3</c:f>
              <c:strCache>
                <c:ptCount val="1"/>
                <c:pt idx="0">
                  <c:v>Sum of Count Not Reported Injury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Sheet8!$G$4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FC-4ED2-A902-344F48D0E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5023295"/>
        <c:axId val="1755024735"/>
      </c:barChart>
      <c:catAx>
        <c:axId val="175502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024735"/>
        <c:crosses val="autoZero"/>
        <c:auto val="1"/>
        <c:lblAlgn val="ctr"/>
        <c:lblOffset val="100"/>
        <c:noMultiLvlLbl val="0"/>
      </c:catAx>
      <c:valAx>
        <c:axId val="1755024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02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[Somerville Crashes data.xlsx]Sheet9!PivotTable12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2"/>
        <c:spPr>
          <a:solidFill>
            <a:srgbClr val="FFC000"/>
          </a:solidFill>
          <a:ln w="19050">
            <a:noFill/>
          </a:ln>
          <a:effectLst/>
        </c:spPr>
      </c:pivotFmt>
      <c:pivotFmt>
        <c:idx val="3"/>
        <c:spPr>
          <a:solidFill>
            <a:srgbClr val="7030A0"/>
          </a:solidFill>
          <a:ln w="19050">
            <a:noFill/>
          </a:ln>
          <a:effectLst/>
        </c:spPr>
      </c:pivotFmt>
      <c:pivotFmt>
        <c:idx val="4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5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6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7"/>
        <c:spPr>
          <a:solidFill>
            <a:schemeClr val="accent1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FFC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65D-474F-B6DD-BDC5047CFD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5FB-4D36-86DC-01124CB467E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5FB-4D36-86DC-01124CB467EF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65D-474F-B6DD-BDC5047CFD49}"/>
              </c:ext>
            </c:extLst>
          </c:dPt>
          <c:dPt>
            <c:idx val="4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65D-474F-B6DD-BDC5047CFD4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5FB-4D36-86DC-01124CB467E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5FB-4D36-86DC-01124CB467EF}"/>
              </c:ext>
            </c:extLst>
          </c:dPt>
          <c:cat>
            <c:strRef>
              <c:f>Sheet9!$A$4:$A$11</c:f>
              <c:strCache>
                <c:ptCount val="7"/>
                <c:pt idx="0">
                  <c:v>MEDIAN</c:v>
                </c:pt>
                <c:pt idx="1">
                  <c:v>OUTSIDE ROADWAY</c:v>
                </c:pt>
                <c:pt idx="2">
                  <c:v>ROADSIDE</c:v>
                </c:pt>
                <c:pt idx="3">
                  <c:v>ROADWAY</c:v>
                </c:pt>
                <c:pt idx="4">
                  <c:v>SHOULDER - PAVED</c:v>
                </c:pt>
                <c:pt idx="5">
                  <c:v>SHOULDER - TRAVEL LANE</c:v>
                </c:pt>
                <c:pt idx="6">
                  <c:v>UNKNOWN</c:v>
                </c:pt>
              </c:strCache>
            </c:strRef>
          </c:cat>
          <c:val>
            <c:numRef>
              <c:f>Sheet9!$B$4:$B$11</c:f>
              <c:numCache>
                <c:formatCode>General</c:formatCode>
                <c:ptCount val="7"/>
                <c:pt idx="0">
                  <c:v>1</c:v>
                </c:pt>
                <c:pt idx="1">
                  <c:v>29</c:v>
                </c:pt>
                <c:pt idx="2">
                  <c:v>24</c:v>
                </c:pt>
                <c:pt idx="3">
                  <c:v>319</c:v>
                </c:pt>
                <c:pt idx="4">
                  <c:v>4</c:v>
                </c:pt>
                <c:pt idx="5">
                  <c:v>2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5D-474F-B6DD-BDC5047CF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75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13" Type="http://schemas.openxmlformats.org/officeDocument/2006/relationships/chart" Target="../charts/chart8.xml"/><Relationship Id="rId3" Type="http://schemas.openxmlformats.org/officeDocument/2006/relationships/hyperlink" Target="https://openclipart.org/detail/79549/warning-icon-by-jhnri4" TargetMode="External"/><Relationship Id="rId7" Type="http://schemas.openxmlformats.org/officeDocument/2006/relationships/chart" Target="../charts/chart2.xml"/><Relationship Id="rId12" Type="http://schemas.openxmlformats.org/officeDocument/2006/relationships/chart" Target="../charts/chart7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hyperlink" Target="https://interviewquestionjava.blogspot.com/2013/03/sql-or-command.html" TargetMode="External"/><Relationship Id="rId11" Type="http://schemas.openxmlformats.org/officeDocument/2006/relationships/chart" Target="../charts/chart6.xml"/><Relationship Id="rId5" Type="http://schemas.openxmlformats.org/officeDocument/2006/relationships/image" Target="../media/image2.png"/><Relationship Id="rId15" Type="http://schemas.openxmlformats.org/officeDocument/2006/relationships/hyperlink" Target="https://www.cos.io/about/news/share-open-dataset-endless-possibilities" TargetMode="External"/><Relationship Id="rId10" Type="http://schemas.openxmlformats.org/officeDocument/2006/relationships/chart" Target="../charts/chart5.xml"/><Relationship Id="rId4" Type="http://schemas.openxmlformats.org/officeDocument/2006/relationships/hyperlink" Target="#Sheet2!A1"/><Relationship Id="rId9" Type="http://schemas.openxmlformats.org/officeDocument/2006/relationships/chart" Target="../charts/chart4.xml"/><Relationship Id="rId1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50053</xdr:colOff>
      <xdr:row>0</xdr:row>
      <xdr:rowOff>106829</xdr:rowOff>
    </xdr:from>
    <xdr:to>
      <xdr:col>14</xdr:col>
      <xdr:colOff>253253</xdr:colOff>
      <xdr:row>5</xdr:row>
      <xdr:rowOff>43329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8A5D342-01B4-FFD6-5B74-B2ADB8032A12}"/>
            </a:ext>
          </a:extLst>
        </xdr:cNvPr>
        <xdr:cNvSpPr/>
      </xdr:nvSpPr>
      <xdr:spPr>
        <a:xfrm>
          <a:off x="1275229" y="106829"/>
          <a:ext cx="7554259" cy="870324"/>
        </a:xfrm>
        <a:prstGeom prst="roundRect">
          <a:avLst>
            <a:gd name="adj" fmla="val 16667"/>
          </a:avLst>
        </a:prstGeom>
        <a:solidFill>
          <a:srgbClr val="333463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0</xdr:row>
      <xdr:rowOff>114300</xdr:rowOff>
    </xdr:from>
    <xdr:to>
      <xdr:col>1</xdr:col>
      <xdr:colOff>514350</xdr:colOff>
      <xdr:row>44</xdr:row>
      <xdr:rowOff>124239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3766E3F-FCEB-E98E-3FBA-E785C78EB889}"/>
            </a:ext>
          </a:extLst>
        </xdr:cNvPr>
        <xdr:cNvSpPr/>
      </xdr:nvSpPr>
      <xdr:spPr>
        <a:xfrm>
          <a:off x="95250" y="114300"/>
          <a:ext cx="1026491" cy="8209722"/>
        </a:xfrm>
        <a:prstGeom prst="roundRect">
          <a:avLst>
            <a:gd name="adj" fmla="val 15953"/>
          </a:avLst>
        </a:prstGeom>
        <a:solidFill>
          <a:srgbClr val="333463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361950</xdr:colOff>
      <xdr:row>1</xdr:row>
      <xdr:rowOff>44450</xdr:rowOff>
    </xdr:from>
    <xdr:to>
      <xdr:col>13</xdr:col>
      <xdr:colOff>596900</xdr:colOff>
      <xdr:row>4</xdr:row>
      <xdr:rowOff>120650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EBA2F6B-3E6E-EFB8-4F1E-195BE6D97D65}"/>
            </a:ext>
          </a:extLst>
        </xdr:cNvPr>
        <xdr:cNvSpPr txBox="1"/>
      </xdr:nvSpPr>
      <xdr:spPr>
        <a:xfrm>
          <a:off x="1581150" y="228600"/>
          <a:ext cx="6940550" cy="628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accent1">
                  <a:lumMod val="40000"/>
                  <a:lumOff val="60000"/>
                </a:schemeClr>
              </a:solidFill>
              <a:latin typeface="Bahnschrift SemiBold" panose="020B0502040204020203" pitchFamily="34" charset="0"/>
            </a:rPr>
            <a:t>Somerville, Bostan</a:t>
          </a:r>
          <a:r>
            <a:rPr lang="en-US" sz="2800" b="1" baseline="0">
              <a:solidFill>
                <a:schemeClr val="accent1">
                  <a:lumMod val="40000"/>
                  <a:lumOff val="60000"/>
                </a:schemeClr>
              </a:solidFill>
              <a:latin typeface="Bahnschrift SemiBold" panose="020B0502040204020203" pitchFamily="34" charset="0"/>
            </a:rPr>
            <a:t> Crash Data Analysis</a:t>
          </a:r>
          <a:endParaRPr lang="en-US" sz="2800" b="1">
            <a:solidFill>
              <a:schemeClr val="accent1">
                <a:lumMod val="40000"/>
                <a:lumOff val="60000"/>
              </a:schemeClr>
            </a:solidFill>
            <a:latin typeface="Bahnschrift SemiBold" panose="020B0502040204020203" pitchFamily="34" charset="0"/>
          </a:endParaRPr>
        </a:p>
      </xdr:txBody>
    </xdr:sp>
    <xdr:clientData/>
  </xdr:twoCellAnchor>
  <xdr:twoCellAnchor>
    <xdr:from>
      <xdr:col>14</xdr:col>
      <xdr:colOff>481853</xdr:colOff>
      <xdr:row>0</xdr:row>
      <xdr:rowOff>114300</xdr:rowOff>
    </xdr:from>
    <xdr:to>
      <xdr:col>19</xdr:col>
      <xdr:colOff>386603</xdr:colOff>
      <xdr:row>5</xdr:row>
      <xdr:rowOff>50800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5FF50813-84D7-4410-987A-1A6F5DA3C3E8}"/>
            </a:ext>
          </a:extLst>
        </xdr:cNvPr>
        <xdr:cNvSpPr/>
      </xdr:nvSpPr>
      <xdr:spPr>
        <a:xfrm>
          <a:off x="9058088" y="114300"/>
          <a:ext cx="2967691" cy="870324"/>
        </a:xfrm>
        <a:prstGeom prst="roundRect">
          <a:avLst>
            <a:gd name="adj" fmla="val 16667"/>
          </a:avLst>
        </a:prstGeom>
        <a:solidFill>
          <a:srgbClr val="333463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165100</xdr:colOff>
      <xdr:row>1</xdr:row>
      <xdr:rowOff>107950</xdr:rowOff>
    </xdr:from>
    <xdr:to>
      <xdr:col>18</xdr:col>
      <xdr:colOff>546100</xdr:colOff>
      <xdr:row>4</xdr:row>
      <xdr:rowOff>12700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4F818AC-1E01-1903-6764-B3E2BF190D83}"/>
            </a:ext>
          </a:extLst>
        </xdr:cNvPr>
        <xdr:cNvSpPr txBox="1"/>
      </xdr:nvSpPr>
      <xdr:spPr>
        <a:xfrm>
          <a:off x="9309100" y="292100"/>
          <a:ext cx="220980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accent1">
                  <a:lumMod val="40000"/>
                  <a:lumOff val="60000"/>
                </a:schemeClr>
              </a:solidFill>
            </a:rPr>
            <a:t>Total</a:t>
          </a:r>
          <a:r>
            <a:rPr lang="en-US" sz="2000" b="1" baseline="0">
              <a:solidFill>
                <a:schemeClr val="accent1">
                  <a:lumMod val="40000"/>
                  <a:lumOff val="60000"/>
                </a:schemeClr>
              </a:solidFill>
            </a:rPr>
            <a:t> Incidents -</a:t>
          </a:r>
          <a:endParaRPr lang="en-US" sz="2000" b="1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18</xdr:col>
      <xdr:colOff>127000</xdr:colOff>
      <xdr:row>1</xdr:row>
      <xdr:rowOff>75292</xdr:rowOff>
    </xdr:from>
    <xdr:to>
      <xdr:col>19</xdr:col>
      <xdr:colOff>355600</xdr:colOff>
      <xdr:row>4</xdr:row>
      <xdr:rowOff>18142</xdr:rowOff>
    </xdr:to>
    <xdr:sp macro="" textlink="Sheet2!B4">
      <xdr:nvSpPr>
        <xdr:cNvPr id="9" name="TextBox 8">
          <a:extLst>
            <a:ext uri="{FF2B5EF4-FFF2-40B4-BE49-F238E27FC236}">
              <a16:creationId xmlns:a16="http://schemas.microsoft.com/office/drawing/2014/main" id="{32B3DF13-AD27-B896-386D-DC98BF19F7C6}"/>
            </a:ext>
          </a:extLst>
        </xdr:cNvPr>
        <xdr:cNvSpPr txBox="1"/>
      </xdr:nvSpPr>
      <xdr:spPr>
        <a:xfrm>
          <a:off x="11090469" y="256721"/>
          <a:ext cx="837682" cy="48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D138D81-2E7D-4AFB-B434-77D435FC0E6C}" type="TxLink">
            <a:rPr lang="en-US" sz="2400" b="1" i="0" u="none" strike="noStrike">
              <a:solidFill>
                <a:schemeClr val="accent1">
                  <a:lumMod val="40000"/>
                  <a:lumOff val="60000"/>
                </a:schemeClr>
              </a:solidFill>
              <a:latin typeface="Calibri"/>
              <a:cs typeface="Calibri"/>
            </a:rPr>
            <a:pPr/>
            <a:t>386</a:t>
          </a:fld>
          <a:endParaRPr lang="en-US" sz="2400" b="1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2</xdr:col>
      <xdr:colOff>22915</xdr:colOff>
      <xdr:row>6</xdr:row>
      <xdr:rowOff>37969</xdr:rowOff>
    </xdr:from>
    <xdr:to>
      <xdr:col>5</xdr:col>
      <xdr:colOff>522356</xdr:colOff>
      <xdr:row>18</xdr:row>
      <xdr:rowOff>75421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41566C6B-7710-4A5C-E8B4-328AFD9D0FEB}"/>
            </a:ext>
          </a:extLst>
        </xdr:cNvPr>
        <xdr:cNvSpPr/>
      </xdr:nvSpPr>
      <xdr:spPr>
        <a:xfrm>
          <a:off x="1237698" y="1156121"/>
          <a:ext cx="2321615" cy="2273757"/>
        </a:xfrm>
        <a:prstGeom prst="roundRect">
          <a:avLst>
            <a:gd name="adj" fmla="val 6419"/>
          </a:avLst>
        </a:prstGeom>
        <a:solidFill>
          <a:srgbClr val="333463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159139</xdr:colOff>
      <xdr:row>6</xdr:row>
      <xdr:rowOff>160176</xdr:rowOff>
    </xdr:from>
    <xdr:to>
      <xdr:col>5</xdr:col>
      <xdr:colOff>568714</xdr:colOff>
      <xdr:row>18</xdr:row>
      <xdr:rowOff>20022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87572BD-2062-4F48-B898-64D8D9AA4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272223</xdr:colOff>
      <xdr:row>1</xdr:row>
      <xdr:rowOff>57702</xdr:rowOff>
    </xdr:from>
    <xdr:to>
      <xdr:col>1</xdr:col>
      <xdr:colOff>370172</xdr:colOff>
      <xdr:row>5</xdr:row>
      <xdr:rowOff>27609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5174743-F25A-9EE6-071A-206CA10FC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72223" y="244061"/>
          <a:ext cx="705340" cy="715341"/>
        </a:xfrm>
        <a:prstGeom prst="rect">
          <a:avLst/>
        </a:prstGeom>
      </xdr:spPr>
    </xdr:pic>
    <xdr:clientData/>
  </xdr:twoCellAnchor>
  <xdr:twoCellAnchor editAs="oneCell">
    <xdr:from>
      <xdr:col>0</xdr:col>
      <xdr:colOff>227221</xdr:colOff>
      <xdr:row>8</xdr:row>
      <xdr:rowOff>114852</xdr:rowOff>
    </xdr:from>
    <xdr:to>
      <xdr:col>1</xdr:col>
      <xdr:colOff>386522</xdr:colOff>
      <xdr:row>12</xdr:row>
      <xdr:rowOff>147095</xdr:rowOff>
    </xdr:to>
    <xdr:pic>
      <xdr:nvPicPr>
        <xdr:cNvPr id="15" name="Picture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C0BE0E8-EC15-301F-D9C0-950BD5799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27221" y="1605722"/>
          <a:ext cx="766692" cy="777677"/>
        </a:xfrm>
        <a:prstGeom prst="rect">
          <a:avLst/>
        </a:prstGeom>
      </xdr:spPr>
    </xdr:pic>
    <xdr:clientData/>
  </xdr:twoCellAnchor>
  <xdr:oneCellAnchor>
    <xdr:from>
      <xdr:col>6</xdr:col>
      <xdr:colOff>444500</xdr:colOff>
      <xdr:row>15</xdr:row>
      <xdr:rowOff>136929</xdr:rowOff>
    </xdr:from>
    <xdr:ext cx="1172856" cy="23320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BF7F991-D4D8-B513-6DE8-812D836A0622}"/>
            </a:ext>
          </a:extLst>
        </xdr:cNvPr>
        <xdr:cNvSpPr txBox="1"/>
      </xdr:nvSpPr>
      <xdr:spPr>
        <a:xfrm>
          <a:off x="4102100" y="2899179"/>
          <a:ext cx="117285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900"/>
        </a:p>
      </xdr:txBody>
    </xdr:sp>
    <xdr:clientData/>
  </xdr:oneCellAnchor>
  <xdr:twoCellAnchor>
    <xdr:from>
      <xdr:col>6</xdr:col>
      <xdr:colOff>127922</xdr:colOff>
      <xdr:row>6</xdr:row>
      <xdr:rowOff>11268</xdr:rowOff>
    </xdr:from>
    <xdr:to>
      <xdr:col>13</xdr:col>
      <xdr:colOff>576823</xdr:colOff>
      <xdr:row>18</xdr:row>
      <xdr:rowOff>47812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1A327324-3C80-A08C-4503-EE19C5DC599C}"/>
            </a:ext>
          </a:extLst>
        </xdr:cNvPr>
        <xdr:cNvSpPr/>
      </xdr:nvSpPr>
      <xdr:spPr>
        <a:xfrm>
          <a:off x="3772270" y="1129420"/>
          <a:ext cx="4700640" cy="2272849"/>
        </a:xfrm>
        <a:prstGeom prst="roundRect">
          <a:avLst>
            <a:gd name="adj" fmla="val 6419"/>
          </a:avLst>
        </a:prstGeom>
        <a:solidFill>
          <a:srgbClr val="333463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184098</xdr:colOff>
      <xdr:row>6</xdr:row>
      <xdr:rowOff>12924</xdr:rowOff>
    </xdr:from>
    <xdr:to>
      <xdr:col>19</xdr:col>
      <xdr:colOff>422159</xdr:colOff>
      <xdr:row>18</xdr:row>
      <xdr:rowOff>30029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FD13BAAC-3F8C-21A2-6867-680966210810}"/>
            </a:ext>
          </a:extLst>
        </xdr:cNvPr>
        <xdr:cNvSpPr/>
      </xdr:nvSpPr>
      <xdr:spPr>
        <a:xfrm>
          <a:off x="8760333" y="1133512"/>
          <a:ext cx="3301002" cy="2258282"/>
        </a:xfrm>
        <a:prstGeom prst="roundRect">
          <a:avLst>
            <a:gd name="adj" fmla="val 6419"/>
          </a:avLst>
        </a:prstGeom>
        <a:solidFill>
          <a:srgbClr val="333463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343418</xdr:colOff>
      <xdr:row>5</xdr:row>
      <xdr:rowOff>45357</xdr:rowOff>
    </xdr:from>
    <xdr:to>
      <xdr:col>13</xdr:col>
      <xdr:colOff>473010</xdr:colOff>
      <xdr:row>18</xdr:row>
      <xdr:rowOff>84235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BA1A6727-77F3-43FE-984C-4D97A21F9A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304541</xdr:colOff>
      <xdr:row>6</xdr:row>
      <xdr:rowOff>101989</xdr:rowOff>
    </xdr:from>
    <xdr:to>
      <xdr:col>19</xdr:col>
      <xdr:colOff>466530</xdr:colOff>
      <xdr:row>17</xdr:row>
      <xdr:rowOff>71276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80E3D832-A05B-4B4C-B5C3-04163ABE22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43621</xdr:colOff>
      <xdr:row>19</xdr:row>
      <xdr:rowOff>65643</xdr:rowOff>
    </xdr:from>
    <xdr:to>
      <xdr:col>5</xdr:col>
      <xdr:colOff>543062</xdr:colOff>
      <xdr:row>31</xdr:row>
      <xdr:rowOff>103095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DF5A032E-9C27-187F-1D7A-1CE02DCC0F44}"/>
            </a:ext>
          </a:extLst>
        </xdr:cNvPr>
        <xdr:cNvSpPr/>
      </xdr:nvSpPr>
      <xdr:spPr>
        <a:xfrm>
          <a:off x="1258404" y="3606458"/>
          <a:ext cx="2321615" cy="2273757"/>
        </a:xfrm>
        <a:prstGeom prst="roundRect">
          <a:avLst>
            <a:gd name="adj" fmla="val 6419"/>
          </a:avLst>
        </a:prstGeom>
        <a:solidFill>
          <a:srgbClr val="333463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224065</xdr:colOff>
      <xdr:row>19</xdr:row>
      <xdr:rowOff>129591</xdr:rowOff>
    </xdr:from>
    <xdr:to>
      <xdr:col>5</xdr:col>
      <xdr:colOff>511888</xdr:colOff>
      <xdr:row>31</xdr:row>
      <xdr:rowOff>123111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9C2D56-7BF0-49E1-9ED8-387E30F4C4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131435</xdr:colOff>
      <xdr:row>19</xdr:row>
      <xdr:rowOff>65643</xdr:rowOff>
    </xdr:from>
    <xdr:to>
      <xdr:col>13</xdr:col>
      <xdr:colOff>580336</xdr:colOff>
      <xdr:row>31</xdr:row>
      <xdr:rowOff>102187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B5F09DE8-AEF6-1B1C-0FC2-C652B66F4F89}"/>
            </a:ext>
          </a:extLst>
        </xdr:cNvPr>
        <xdr:cNvSpPr/>
      </xdr:nvSpPr>
      <xdr:spPr>
        <a:xfrm>
          <a:off x="3775783" y="3606458"/>
          <a:ext cx="4700640" cy="2272849"/>
        </a:xfrm>
        <a:prstGeom prst="roundRect">
          <a:avLst>
            <a:gd name="adj" fmla="val 6419"/>
          </a:avLst>
        </a:prstGeom>
        <a:solidFill>
          <a:srgbClr val="333463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296210</xdr:colOff>
      <xdr:row>19</xdr:row>
      <xdr:rowOff>56196</xdr:rowOff>
    </xdr:from>
    <xdr:to>
      <xdr:col>13</xdr:col>
      <xdr:colOff>577273</xdr:colOff>
      <xdr:row>30</xdr:row>
      <xdr:rowOff>173182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29F48B04-8EF6-4120-A0F9-34B9995283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177197</xdr:colOff>
      <xdr:row>19</xdr:row>
      <xdr:rowOff>65643</xdr:rowOff>
    </xdr:from>
    <xdr:to>
      <xdr:col>19</xdr:col>
      <xdr:colOff>415258</xdr:colOff>
      <xdr:row>31</xdr:row>
      <xdr:rowOff>82748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078DFC1C-0B6D-BB32-1F24-5EEA2DBCEB1C}"/>
            </a:ext>
          </a:extLst>
        </xdr:cNvPr>
        <xdr:cNvSpPr/>
      </xdr:nvSpPr>
      <xdr:spPr>
        <a:xfrm>
          <a:off x="8680675" y="3606458"/>
          <a:ext cx="3275018" cy="2253410"/>
        </a:xfrm>
        <a:prstGeom prst="roundRect">
          <a:avLst>
            <a:gd name="adj" fmla="val 6419"/>
          </a:avLst>
        </a:prstGeom>
        <a:solidFill>
          <a:srgbClr val="333463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177197</xdr:colOff>
      <xdr:row>19</xdr:row>
      <xdr:rowOff>65643</xdr:rowOff>
    </xdr:from>
    <xdr:to>
      <xdr:col>19</xdr:col>
      <xdr:colOff>365815</xdr:colOff>
      <xdr:row>31</xdr:row>
      <xdr:rowOff>20706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6ED93C20-FCE0-4714-9938-4103DDDACC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34805</xdr:colOff>
      <xdr:row>32</xdr:row>
      <xdr:rowOff>38035</xdr:rowOff>
    </xdr:from>
    <xdr:to>
      <xdr:col>9</xdr:col>
      <xdr:colOff>72571</xdr:colOff>
      <xdr:row>44</xdr:row>
      <xdr:rowOff>74579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8448BBF9-E454-2D56-C364-0FD634533B4C}"/>
            </a:ext>
          </a:extLst>
        </xdr:cNvPr>
        <xdr:cNvSpPr/>
      </xdr:nvSpPr>
      <xdr:spPr>
        <a:xfrm>
          <a:off x="1256424" y="5843749"/>
          <a:ext cx="4313433" cy="2213687"/>
        </a:xfrm>
        <a:prstGeom prst="roundRect">
          <a:avLst>
            <a:gd name="adj" fmla="val 6419"/>
          </a:avLst>
        </a:prstGeom>
        <a:solidFill>
          <a:srgbClr val="333463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138043</xdr:colOff>
      <xdr:row>32</xdr:row>
      <xdr:rowOff>124239</xdr:rowOff>
    </xdr:from>
    <xdr:to>
      <xdr:col>9</xdr:col>
      <xdr:colOff>6047</xdr:colOff>
      <xdr:row>43</xdr:row>
      <xdr:rowOff>158751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C1BAEEE5-ADFF-4F3B-8C4C-1BF4E5C213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270663</xdr:colOff>
      <xdr:row>32</xdr:row>
      <xdr:rowOff>21599</xdr:rowOff>
    </xdr:from>
    <xdr:to>
      <xdr:col>13</xdr:col>
      <xdr:colOff>597647</xdr:colOff>
      <xdr:row>44</xdr:row>
      <xdr:rowOff>59764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E1991437-4336-8999-2ED6-EB348D611802}"/>
            </a:ext>
          </a:extLst>
        </xdr:cNvPr>
        <xdr:cNvSpPr/>
      </xdr:nvSpPr>
      <xdr:spPr>
        <a:xfrm>
          <a:off x="5783957" y="5998070"/>
          <a:ext cx="2777337" cy="2279341"/>
        </a:xfrm>
        <a:prstGeom prst="roundRect">
          <a:avLst>
            <a:gd name="adj" fmla="val 6419"/>
          </a:avLst>
        </a:prstGeom>
        <a:solidFill>
          <a:srgbClr val="333463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107353</xdr:colOff>
      <xdr:row>32</xdr:row>
      <xdr:rowOff>164353</xdr:rowOff>
    </xdr:from>
    <xdr:to>
      <xdr:col>13</xdr:col>
      <xdr:colOff>575236</xdr:colOff>
      <xdr:row>43</xdr:row>
      <xdr:rowOff>134888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5203884F-0D96-42A7-A822-F70C60E7C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179294</xdr:colOff>
      <xdr:row>32</xdr:row>
      <xdr:rowOff>42333</xdr:rowOff>
    </xdr:from>
    <xdr:to>
      <xdr:col>19</xdr:col>
      <xdr:colOff>394866</xdr:colOff>
      <xdr:row>44</xdr:row>
      <xdr:rowOff>34102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09F8520F-829D-D280-00B5-488D7E3306B5}"/>
            </a:ext>
          </a:extLst>
        </xdr:cNvPr>
        <xdr:cNvSpPr/>
      </xdr:nvSpPr>
      <xdr:spPr>
        <a:xfrm>
          <a:off x="8755529" y="6018804"/>
          <a:ext cx="3278513" cy="2232945"/>
        </a:xfrm>
        <a:prstGeom prst="roundRect">
          <a:avLst>
            <a:gd name="adj" fmla="val 6419"/>
          </a:avLst>
        </a:prstGeom>
        <a:solidFill>
          <a:srgbClr val="333463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14</xdr:col>
      <xdr:colOff>215543</xdr:colOff>
      <xdr:row>34</xdr:row>
      <xdr:rowOff>10671</xdr:rowOff>
    </xdr:from>
    <xdr:to>
      <xdr:col>19</xdr:col>
      <xdr:colOff>358590</xdr:colOff>
      <xdr:row>40</xdr:row>
      <xdr:rowOff>179294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9" name="Date and Time of Crash 1">
              <a:extLst>
                <a:ext uri="{FF2B5EF4-FFF2-40B4-BE49-F238E27FC236}">
                  <a16:creationId xmlns:a16="http://schemas.microsoft.com/office/drawing/2014/main" id="{4C631F4C-A0AF-43AA-99EA-9822DDC453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e and Time of Crash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19021" y="6112193"/>
              <a:ext cx="3180004" cy="12453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224897</xdr:colOff>
      <xdr:row>15</xdr:row>
      <xdr:rowOff>10583</xdr:rowOff>
    </xdr:from>
    <xdr:to>
      <xdr:col>1</xdr:col>
      <xdr:colOff>444502</xdr:colOff>
      <xdr:row>18</xdr:row>
      <xdr:rowOff>137583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FE05590D-DC3C-1C8C-59D4-E50758C0F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5"/>
            </a:ext>
          </a:extLst>
        </a:blip>
        <a:stretch>
          <a:fillRect/>
        </a:stretch>
      </xdr:blipFill>
      <xdr:spPr>
        <a:xfrm>
          <a:off x="224897" y="2709333"/>
          <a:ext cx="833438" cy="666750"/>
        </a:xfrm>
        <a:prstGeom prst="rect">
          <a:avLst/>
        </a:prstGeom>
      </xdr:spPr>
    </xdr:pic>
    <xdr:clientData/>
  </xdr:twoCellAnchor>
  <xdr:oneCellAnchor>
    <xdr:from>
      <xdr:col>21</xdr:col>
      <xdr:colOff>52917</xdr:colOff>
      <xdr:row>20</xdr:row>
      <xdr:rowOff>36687</xdr:rowOff>
    </xdr:from>
    <xdr:ext cx="2167284" cy="233205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DD84FCCD-745B-73C9-52AC-1F8A171D9248}"/>
            </a:ext>
          </a:extLst>
        </xdr:cNvPr>
        <xdr:cNvSpPr txBox="1"/>
      </xdr:nvSpPr>
      <xdr:spPr>
        <a:xfrm>
          <a:off x="12943417" y="3635020"/>
          <a:ext cx="2167284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9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174625</xdr:colOff>
      <xdr:row>1</xdr:row>
      <xdr:rowOff>142875</xdr:rowOff>
    </xdr:from>
    <xdr:to>
      <xdr:col>11</xdr:col>
      <xdr:colOff>584200</xdr:colOff>
      <xdr:row>13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16A958-ECE8-4161-A738-4A97820CCB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546100</xdr:colOff>
      <xdr:row>15</xdr:row>
      <xdr:rowOff>136525</xdr:rowOff>
    </xdr:from>
    <xdr:to>
      <xdr:col>11</xdr:col>
      <xdr:colOff>101600</xdr:colOff>
      <xdr:row>30</xdr:row>
      <xdr:rowOff>117475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DFE08E-D0B3-4C89-9F38-2C65B2834A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425450</xdr:colOff>
      <xdr:row>6</xdr:row>
      <xdr:rowOff>161925</xdr:rowOff>
    </xdr:from>
    <xdr:to>
      <xdr:col>17</xdr:col>
      <xdr:colOff>120650</xdr:colOff>
      <xdr:row>21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195658-2AD7-4679-9DD7-CAE744CE3B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263525</xdr:colOff>
      <xdr:row>3</xdr:row>
      <xdr:rowOff>101600</xdr:rowOff>
    </xdr:from>
    <xdr:to>
      <xdr:col>24</xdr:col>
      <xdr:colOff>488950</xdr:colOff>
      <xdr:row>18</xdr:row>
      <xdr:rowOff>31750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739476-5565-4742-BB4B-554FCC9054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187325</xdr:colOff>
      <xdr:row>23</xdr:row>
      <xdr:rowOff>69850</xdr:rowOff>
    </xdr:from>
    <xdr:to>
      <xdr:col>20</xdr:col>
      <xdr:colOff>12700</xdr:colOff>
      <xdr:row>34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A5883A5-9314-439D-BD06-D0EEB22A5F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133350</xdr:colOff>
      <xdr:row>3</xdr:row>
      <xdr:rowOff>0</xdr:rowOff>
    </xdr:from>
    <xdr:to>
      <xdr:col>34</xdr:col>
      <xdr:colOff>184150</xdr:colOff>
      <xdr:row>17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1F864E-7DF5-4C6D-A180-07712BE513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584200</xdr:colOff>
      <xdr:row>41</xdr:row>
      <xdr:rowOff>95250</xdr:rowOff>
    </xdr:from>
    <xdr:to>
      <xdr:col>2</xdr:col>
      <xdr:colOff>1212850</xdr:colOff>
      <xdr:row>56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71C6E42-AF56-4042-9224-7404ED958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37</xdr:col>
      <xdr:colOff>342900</xdr:colOff>
      <xdr:row>3</xdr:row>
      <xdr:rowOff>69850</xdr:rowOff>
    </xdr:from>
    <xdr:to>
      <xdr:col>45</xdr:col>
      <xdr:colOff>38100</xdr:colOff>
      <xdr:row>18</xdr:row>
      <xdr:rowOff>50800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EA88522-2A39-424C-9FAA-B8267B04CD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10</xdr:col>
      <xdr:colOff>444500</xdr:colOff>
      <xdr:row>37</xdr:row>
      <xdr:rowOff>0</xdr:rowOff>
    </xdr:from>
    <xdr:to>
      <xdr:col>14</xdr:col>
      <xdr:colOff>349250</xdr:colOff>
      <xdr:row>44</xdr:row>
      <xdr:rowOff>82550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10" name="Date and Time of Crash">
              <a:extLst>
                <a:ext uri="{FF2B5EF4-FFF2-40B4-BE49-F238E27FC236}">
                  <a16:creationId xmlns:a16="http://schemas.microsoft.com/office/drawing/2014/main" id="{764D9D79-C2B9-41FB-3D25-AAB57A9DDD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e and Time of Crash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95150" y="6813550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174625</xdr:colOff>
      <xdr:row>1</xdr:row>
      <xdr:rowOff>142875</xdr:rowOff>
    </xdr:from>
    <xdr:to>
      <xdr:col>8</xdr:col>
      <xdr:colOff>584200</xdr:colOff>
      <xdr:row>13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C311B5-DC35-8EC9-968B-C92FCDD210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222250</xdr:colOff>
      <xdr:row>1</xdr:row>
      <xdr:rowOff>98425</xdr:rowOff>
    </xdr:from>
    <xdr:to>
      <xdr:col>9</xdr:col>
      <xdr:colOff>527050</xdr:colOff>
      <xdr:row>16</xdr:row>
      <xdr:rowOff>79375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A5B8EB-729F-3C2C-3817-45E9E9B476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7</xdr:row>
      <xdr:rowOff>123825</xdr:rowOff>
    </xdr:from>
    <xdr:to>
      <xdr:col>4</xdr:col>
      <xdr:colOff>546100</xdr:colOff>
      <xdr:row>22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69E3B9-4B09-3D2D-797E-CE6CBD2651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263525</xdr:colOff>
      <xdr:row>2</xdr:row>
      <xdr:rowOff>101600</xdr:rowOff>
    </xdr:from>
    <xdr:to>
      <xdr:col>6</xdr:col>
      <xdr:colOff>488950</xdr:colOff>
      <xdr:row>17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15A53A-0D42-C0F6-8CBA-D87D6D0F35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1</xdr:row>
      <xdr:rowOff>177800</xdr:rowOff>
    </xdr:from>
    <xdr:to>
      <xdr:col>8</xdr:col>
      <xdr:colOff>536575</xdr:colOff>
      <xdr:row>16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2EDB75-466E-9BFE-09B1-79FBFECA56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1</xdr:row>
      <xdr:rowOff>0</xdr:rowOff>
    </xdr:from>
    <xdr:to>
      <xdr:col>8</xdr:col>
      <xdr:colOff>184150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43F441-916A-E889-5881-21C1497DA3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584200</xdr:colOff>
      <xdr:row>5</xdr:row>
      <xdr:rowOff>95250</xdr:rowOff>
    </xdr:from>
    <xdr:to>
      <xdr:col>2</xdr:col>
      <xdr:colOff>1212850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ED4108-94AF-19F3-CC11-0C254FEC1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88900</xdr:colOff>
      <xdr:row>1</xdr:row>
      <xdr:rowOff>0</xdr:rowOff>
    </xdr:from>
    <xdr:to>
      <xdr:col>9</xdr:col>
      <xdr:colOff>393700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B246DD-6E5A-9FCC-73B3-79513403A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82.827710879632" createdVersion="8" refreshedVersion="8" minRefreshableVersion="3" recordCount="2428" xr:uid="{B86E111B-464B-458D-9857-02728C892F77}">
  <cacheSource type="worksheet">
    <worksheetSource ref="A1:AH2429" sheet="Somerville Crashes data"/>
  </cacheSource>
  <cacheFields count="32">
    <cacheField name="Crash Number" numFmtId="0">
      <sharedItems containsSemiMixedTypes="0" containsString="0" containsNumber="1" containsInteger="1" minValue="18019441" maxValue="1800000064" count="2428">
        <n v="22006150"/>
        <n v="21022828"/>
        <n v="18059739"/>
        <n v="19055357"/>
        <n v="18025234"/>
        <n v="23050446"/>
        <n v="18075042"/>
        <n v="21039397"/>
        <n v="22014366"/>
        <n v="19010530"/>
        <n v="19005617"/>
        <n v="22039369"/>
        <n v="20024802"/>
        <n v="23050673"/>
        <n v="23000697"/>
        <n v="23055523"/>
        <n v="18061372"/>
        <n v="21061655"/>
        <n v="23020424"/>
        <n v="22031695"/>
        <n v="19014338"/>
        <n v="19022096"/>
        <n v="21026033"/>
        <n v="20030814"/>
        <n v="20012534"/>
        <n v="19030592"/>
        <n v="23004687"/>
        <n v="19072453"/>
        <n v="21040653"/>
        <n v="23034660"/>
        <n v="19016076"/>
        <n v="22002706"/>
        <n v="18032687"/>
        <n v="18061618"/>
        <n v="23050942"/>
        <n v="22071917"/>
        <n v="19029356"/>
        <n v="19013129"/>
        <n v="21041046"/>
        <n v="20049232"/>
        <n v="18031576"/>
        <n v="24015249"/>
        <n v="21014034"/>
        <n v="19042520"/>
        <n v="23024687"/>
        <n v="24016153"/>
        <n v="23030536"/>
        <n v="22048557"/>
        <n v="22049494"/>
        <n v="18024718"/>
        <n v="20004992"/>
        <n v="22008809"/>
        <n v="23030248"/>
        <n v="19046848"/>
        <n v="22039628"/>
        <n v="20009301"/>
        <n v="20005608"/>
        <n v="21047412"/>
        <n v="23046103"/>
        <n v="22062299"/>
        <n v="22031631"/>
        <n v="23015610"/>
        <n v="19039585"/>
        <n v="24006115"/>
        <n v="22040958"/>
        <n v="18060625"/>
        <n v="19050156"/>
        <n v="23031869"/>
        <n v="23021531"/>
        <n v="23008987"/>
        <n v="20011345"/>
        <n v="18037232"/>
        <n v="23070605"/>
        <n v="23049110"/>
        <n v="19066628"/>
        <n v="23004745"/>
        <n v="20008255"/>
        <n v="18074881"/>
        <n v="22017312"/>
        <n v="20060014"/>
        <n v="22057936"/>
        <n v="21036836"/>
        <n v="23059641"/>
        <n v="18055326"/>
        <n v="18061811"/>
        <n v="18076274"/>
        <n v="22065787"/>
        <n v="21037477"/>
        <n v="22040113"/>
        <n v="20012124"/>
        <n v="20032412"/>
        <n v="22041245"/>
        <n v="23069013"/>
        <n v="23027262"/>
        <n v="22003813"/>
        <n v="19040145"/>
        <n v="19016305"/>
        <n v="18063525"/>
        <n v="20012203"/>
        <n v="23012819"/>
        <n v="20060451"/>
        <n v="22072621"/>
        <n v="19065790"/>
        <n v="20001237"/>
        <n v="22072076"/>
        <n v="22005906"/>
        <n v="19069498"/>
        <n v="22011834"/>
        <n v="21019444"/>
        <n v="22023284"/>
        <n v="20044875"/>
        <n v="23045451"/>
        <n v="22016230"/>
        <n v="21048200"/>
        <n v="22065118"/>
        <n v="18037272"/>
        <n v="22069543"/>
        <n v="20051023"/>
        <n v="20010060"/>
        <n v="22064946"/>
        <n v="23024896"/>
        <n v="18027690"/>
        <n v="19069642"/>
        <n v="22000943"/>
        <n v="18072209"/>
        <n v="21058643"/>
        <n v="24016904"/>
        <n v="22051513"/>
        <n v="21007152"/>
        <n v="19059986"/>
        <n v="19056637"/>
        <n v="19059491"/>
        <n v="23026758"/>
        <n v="23001006"/>
        <n v="19048839"/>
        <n v="24017746"/>
        <n v="23021630"/>
        <n v="21017678"/>
        <n v="22032853"/>
        <n v="19060083"/>
        <n v="22064378"/>
        <n v="18059404"/>
        <n v="22050850"/>
        <n v="19071352"/>
        <n v="18075219"/>
        <n v="20001293"/>
        <n v="21034140"/>
        <n v="21002140"/>
        <n v="19069016"/>
        <n v="21025030"/>
        <n v="19054363"/>
        <n v="23001813"/>
        <n v="21063362"/>
        <n v="24004260"/>
        <n v="18032127"/>
        <n v="22036871"/>
        <n v="20031391"/>
        <n v="23014726"/>
        <n v="19055349"/>
        <n v="18029750"/>
        <n v="22007398"/>
        <n v="21033716"/>
        <n v="23009370"/>
        <n v="22072186"/>
        <n v="23070623"/>
        <n v="24001556"/>
        <n v="22006667"/>
        <n v="20016990"/>
        <n v="20031946"/>
        <n v="23050379"/>
        <n v="20034254"/>
        <n v="20055318"/>
        <n v="21000900"/>
        <n v="20018967"/>
        <n v="22019575"/>
        <n v="24002624"/>
        <n v="18073278"/>
        <n v="21020393"/>
        <n v="18062755"/>
        <n v="24017363"/>
        <n v="20049540"/>
        <n v="22057509"/>
        <n v="21017303"/>
        <n v="20001342"/>
        <n v="20010805"/>
        <n v="24007589"/>
        <n v="19016062"/>
        <n v="19062381"/>
        <n v="22068412"/>
        <n v="21012885"/>
        <n v="22020675"/>
        <n v="20048922"/>
        <n v="18030205"/>
        <n v="19041481"/>
        <n v="23045002"/>
        <n v="22038608"/>
        <n v="23049696"/>
        <n v="22065137"/>
        <n v="21061787"/>
        <n v="20004349"/>
        <n v="22047190"/>
        <n v="22063075"/>
        <n v="23014155"/>
        <n v="22034238"/>
        <n v="20011014"/>
        <n v="22014623"/>
        <n v="19053103"/>
        <n v="19011260"/>
        <n v="22034435"/>
        <n v="19057567"/>
        <n v="23019183"/>
        <n v="22069375"/>
        <n v="19071341"/>
        <n v="19050599"/>
        <n v="19032871"/>
        <n v="22024819"/>
        <n v="22053942"/>
        <n v="22026755"/>
        <n v="20043315"/>
        <n v="20054650"/>
        <n v="19025977"/>
        <n v="20062577"/>
        <n v="21013704"/>
        <n v="22046881"/>
        <n v="19013153"/>
        <n v="19051985"/>
        <n v="19013086"/>
        <n v="22034169"/>
        <n v="19003957"/>
        <n v="18054764"/>
        <n v="23037557"/>
        <n v="20037991"/>
        <n v="20041476"/>
        <n v="22001125"/>
        <n v="23015678"/>
        <n v="18059618"/>
        <n v="19036030"/>
        <n v="20043652"/>
        <n v="22065487"/>
        <n v="19048777"/>
        <n v="18061267"/>
        <n v="24003547"/>
        <n v="18062351"/>
        <n v="19064954"/>
        <n v="21004392"/>
        <n v="23039598"/>
        <n v="20018929"/>
        <n v="23006249"/>
        <n v="22003849"/>
        <n v="23069568"/>
        <n v="20043969"/>
        <n v="22051926"/>
        <n v="19064418"/>
        <n v="20009373"/>
        <n v="19052459"/>
        <n v="19065197"/>
        <n v="19044781"/>
        <n v="22036253"/>
        <n v="22017868"/>
        <n v="20053751"/>
        <n v="20040961"/>
        <n v="23057370"/>
        <n v="22059179"/>
        <n v="23067571"/>
        <n v="19054181"/>
        <n v="18056033"/>
        <n v="21057877"/>
        <n v="21022083"/>
        <n v="22008309"/>
        <n v="23059285"/>
        <n v="24013169"/>
        <n v="22024621"/>
        <n v="19005985"/>
        <n v="20042215"/>
        <n v="21042122"/>
        <n v="23006119"/>
        <n v="19011061"/>
        <n v="23012274"/>
        <n v="19057111"/>
        <n v="22047659"/>
        <n v="19052755"/>
        <n v="21057833"/>
        <n v="19046921"/>
        <n v="18047967"/>
        <n v="23048739"/>
        <n v="21014775"/>
        <n v="22068245"/>
        <n v="22035715"/>
        <n v="23004151"/>
        <n v="21055679"/>
        <n v="20038425"/>
        <n v="22045485"/>
        <n v="24009970"/>
        <n v="22020662"/>
        <n v="19054983"/>
        <n v="22011910"/>
        <n v="20041121"/>
        <n v="19052914"/>
        <n v="19054121"/>
        <n v="22029202"/>
        <n v="22055588"/>
        <n v="20045469"/>
        <n v="20060315"/>
        <n v="18076030"/>
        <n v="22041099"/>
        <n v="20041172"/>
        <n v="19002133"/>
        <n v="20034680"/>
        <n v="19058452"/>
        <n v="23033992"/>
        <n v="22063846"/>
        <n v="23005588"/>
        <n v="20056487"/>
        <n v="24003531"/>
        <n v="18032116"/>
        <n v="21042813"/>
        <n v="21057120"/>
        <n v="23059441"/>
        <n v="22005647"/>
        <n v="23007871"/>
        <n v="21030898"/>
        <n v="23036426"/>
        <n v="20028597"/>
        <n v="19034027"/>
        <n v="23023880"/>
        <n v="23016998"/>
        <n v="19065813"/>
        <n v="19069111"/>
        <n v="21051309"/>
        <n v="23065830"/>
        <n v="22056524"/>
        <n v="21060318"/>
        <n v="21044660"/>
        <n v="23012176"/>
        <n v="19044370"/>
        <n v="18046930"/>
        <n v="24000153"/>
        <n v="19066375"/>
        <n v="23008411"/>
        <n v="19042490"/>
        <n v="22055318"/>
        <n v="23018623"/>
        <n v="24019531"/>
        <n v="21034588"/>
        <n v="22031690"/>
        <n v="21013104"/>
        <n v="22004892"/>
        <n v="19043627"/>
        <n v="23018863"/>
        <n v="18050269"/>
        <n v="18065912"/>
        <n v="18069998"/>
        <n v="23032528"/>
        <n v="20052720"/>
        <n v="18065534"/>
        <n v="18053557"/>
        <n v="22002708"/>
        <n v="23052979"/>
        <n v="19038007"/>
        <n v="19054088"/>
        <n v="19069126"/>
        <n v="23046168"/>
        <n v="23059878"/>
        <n v="23003049"/>
        <n v="23045557"/>
        <n v="21061389"/>
        <n v="23006003"/>
        <n v="19048321"/>
        <n v="19058650"/>
        <n v="20003211"/>
        <n v="22007918"/>
        <n v="21014159"/>
        <n v="19063201"/>
        <n v="23043236"/>
        <n v="19067718"/>
        <n v="22031678"/>
        <n v="22047626"/>
        <n v="19072323"/>
        <n v="22002744"/>
        <n v="20061663"/>
        <n v="18056260"/>
        <n v="20018508"/>
        <n v="18035125"/>
        <n v="21043362"/>
        <n v="18075248"/>
        <n v="18066563"/>
        <n v="22063989"/>
        <n v="21033292"/>
        <n v="21032686"/>
        <n v="22012453"/>
        <n v="22065975"/>
        <n v="19044948"/>
        <n v="23055398"/>
        <n v="21021654"/>
        <n v="23021701"/>
        <n v="20061022"/>
        <n v="23018555"/>
        <n v="20008168"/>
        <n v="20036969"/>
        <n v="23006812"/>
        <n v="19040249"/>
        <n v="24014954"/>
        <n v="21006477"/>
        <n v="21015683"/>
        <n v="22016639"/>
        <n v="24015181"/>
        <n v="23072645"/>
        <n v="20023711"/>
        <n v="19055377"/>
        <n v="23051978"/>
        <n v="19059766"/>
        <n v="23055348"/>
        <n v="20019184"/>
        <n v="23074162"/>
        <n v="22055510"/>
        <n v="19035382"/>
        <n v="21039221"/>
        <n v="22068802"/>
        <n v="22000950"/>
        <n v="19065334"/>
        <n v="19052265"/>
        <n v="19071544"/>
        <n v="24015308"/>
        <n v="22014466"/>
        <n v="23013718"/>
        <n v="18059189"/>
        <n v="21008447"/>
        <n v="20025145"/>
        <n v="22070855"/>
        <n v="20035423"/>
        <n v="20062863"/>
        <n v="21030403"/>
        <n v="21010935"/>
        <n v="18071139"/>
        <n v="22019034"/>
        <n v="19055830"/>
        <n v="23025782"/>
        <n v="22051970"/>
        <n v="18043554"/>
        <n v="21001017"/>
        <n v="23018837"/>
        <n v="23054806"/>
        <n v="19034329"/>
        <n v="23012340"/>
        <n v="18065351"/>
        <n v="20010117"/>
        <n v="21064732"/>
        <n v="24008482"/>
        <n v="23039667"/>
        <n v="22031941"/>
        <n v="19051798"/>
        <n v="19055921"/>
        <n v="20004608"/>
        <n v="22031825"/>
        <n v="20056063"/>
        <n v="24006793"/>
        <n v="22043595"/>
        <n v="23049788"/>
        <n v="18059138"/>
        <n v="21062058"/>
        <n v="22055236"/>
        <n v="19014528"/>
        <n v="22015418"/>
        <n v="21005973"/>
        <n v="19057935"/>
        <n v="23005662"/>
        <n v="22013176"/>
        <n v="23070435"/>
        <n v="23047257"/>
        <n v="21006126"/>
        <n v="19008039"/>
        <n v="21008523"/>
        <n v="20001010"/>
        <n v="19041052"/>
        <n v="22031619"/>
        <n v="20008878"/>
        <n v="19028456"/>
        <n v="19046247"/>
        <n v="19024472"/>
        <n v="20054145"/>
        <n v="22053850"/>
        <n v="19011161"/>
        <n v="24003811"/>
        <n v="20000564"/>
        <n v="18062994"/>
        <n v="22062318"/>
        <n v="22039064"/>
        <n v="23063352"/>
        <n v="22014144"/>
        <n v="18074402"/>
        <n v="19067734"/>
        <n v="21037586"/>
        <n v="20050245"/>
        <n v="23021863"/>
        <n v="18057112"/>
        <n v="18063864"/>
        <n v="18066129"/>
        <n v="22008452"/>
        <n v="19033138"/>
        <n v="23045063"/>
        <n v="22022534"/>
        <n v="19073232"/>
        <n v="20031483"/>
        <n v="19058529"/>
        <n v="23050499"/>
        <n v="22032427"/>
        <n v="18034922"/>
        <n v="21024128"/>
        <n v="23012813"/>
        <n v="19017453"/>
        <n v="18026964"/>
        <n v="21021225"/>
        <n v="21010020"/>
        <n v="19046263"/>
        <n v="21010132"/>
        <n v="23069672"/>
        <n v="21031585"/>
        <n v="21052337"/>
        <n v="21014850"/>
        <n v="21036371"/>
        <n v="20055136"/>
        <n v="23052775"/>
        <n v="18030351"/>
        <n v="21044750"/>
        <n v="21050092"/>
        <n v="19048013"/>
        <n v="20062544"/>
        <n v="18052163"/>
        <n v="22053940"/>
        <n v="20054417"/>
        <n v="21043392"/>
        <n v="22014456"/>
        <n v="21034596"/>
        <n v="23044962"/>
        <n v="22071256"/>
        <n v="18026389"/>
        <n v="19001660"/>
        <n v="21004980"/>
        <n v="23022979"/>
        <n v="19021017"/>
        <n v="20055023"/>
        <n v="19019253"/>
        <n v="19013804"/>
        <n v="19065976"/>
        <n v="21007325"/>
        <n v="23034618"/>
        <n v="20010262"/>
        <n v="18025687"/>
        <n v="20062738"/>
        <n v="20036905"/>
        <n v="21047492"/>
        <n v="18034192"/>
        <n v="23061781"/>
        <n v="20008103"/>
        <n v="21013393"/>
        <n v="22031281"/>
        <n v="18055917"/>
        <n v="24001316"/>
        <n v="20047011"/>
        <n v="20018753"/>
        <n v="23026969"/>
        <n v="20047598"/>
        <n v="21033582"/>
        <n v="20061430"/>
        <n v="20030571"/>
        <n v="19060586"/>
        <n v="20053345"/>
        <n v="20029248"/>
        <n v="20008292"/>
        <n v="19006713"/>
        <n v="23045967"/>
        <n v="20032738"/>
        <n v="21020529"/>
        <n v="19002478"/>
        <n v="20036509"/>
        <n v="21056724"/>
        <n v="19049342"/>
        <n v="18034967"/>
        <n v="20008987"/>
        <n v="21019021"/>
        <n v="19033228"/>
        <n v="23008670"/>
        <n v="21005076"/>
        <n v="23042594"/>
        <n v="19045194"/>
        <n v="22051720"/>
        <n v="19019189"/>
        <n v="22045430"/>
        <n v="21026522"/>
        <n v="18065168"/>
        <n v="22025242"/>
        <n v="20056595"/>
        <n v="19072962"/>
        <n v="23047549"/>
        <n v="19002751"/>
        <n v="19018958"/>
        <n v="21020145"/>
        <n v="22072070"/>
        <n v="22063512"/>
        <n v="21065786"/>
        <n v="18033671"/>
        <n v="18066550"/>
        <n v="23056268"/>
        <n v="22051766"/>
        <n v="20012467"/>
        <n v="21006983"/>
        <n v="19057911"/>
        <n v="22016504"/>
        <n v="20032386"/>
        <n v="19003060"/>
        <n v="20044178"/>
        <n v="23012978"/>
        <n v="23046238"/>
        <n v="20012249"/>
        <n v="20052322"/>
        <n v="20011020"/>
        <n v="22045834"/>
        <n v="19002784"/>
        <n v="22044937"/>
        <n v="21061369"/>
        <n v="19067197"/>
        <n v="18060658"/>
        <n v="21063678"/>
        <n v="21062728"/>
        <n v="22003400"/>
        <n v="21042716"/>
        <n v="20001426"/>
        <n v="21046121"/>
        <n v="18038577"/>
        <n v="21032058"/>
        <n v="18061858"/>
        <n v="19009589"/>
        <n v="20057205"/>
        <n v="19057264"/>
        <n v="19023403"/>
        <n v="23060785"/>
        <n v="21056192"/>
        <n v="21045232"/>
        <n v="22061770"/>
        <n v="24000529"/>
        <n v="19071733"/>
        <n v="24008425"/>
        <n v="21030464"/>
        <n v="18024216"/>
        <n v="23035906"/>
        <n v="19012320"/>
        <n v="23003197"/>
        <n v="19003884"/>
        <n v="19021877"/>
        <n v="20034600"/>
        <n v="23048229"/>
        <n v="18034282"/>
        <n v="21047004"/>
        <n v="23008261"/>
        <n v="18066276"/>
        <n v="21035152"/>
        <n v="19005496"/>
        <n v="19050922"/>
        <n v="23030951"/>
        <n v="23040379"/>
        <n v="21040149"/>
        <n v="19055217"/>
        <n v="18047038"/>
        <n v="21005595"/>
        <n v="20030671"/>
        <n v="19069563"/>
        <n v="19003468"/>
        <n v="23027321"/>
        <n v="18022528"/>
        <n v="20003809"/>
        <n v="22030343"/>
        <n v="23064221"/>
        <n v="22044929"/>
        <n v="21058949"/>
        <n v="19010497"/>
        <n v="18066402"/>
        <n v="18056080"/>
        <n v="19027627"/>
        <n v="18070397"/>
        <n v="22010191"/>
        <n v="22011231"/>
        <n v="20048338"/>
        <n v="23071759"/>
        <n v="22034506"/>
        <n v="18073581"/>
        <n v="23058437"/>
        <n v="19021199"/>
        <n v="22054896"/>
        <n v="18033381"/>
        <n v="22007888"/>
        <n v="22004311"/>
        <n v="22001090"/>
        <n v="21014617"/>
        <n v="23048691"/>
        <n v="22009504"/>
        <n v="23039396"/>
        <n v="20013637"/>
        <n v="23032593"/>
        <n v="24004411"/>
        <n v="23018569"/>
        <n v="22007400"/>
        <n v="19007825"/>
        <n v="20055818"/>
        <n v="23043319"/>
        <n v="22010542"/>
        <n v="21062678"/>
        <n v="21031513"/>
        <n v="18050300"/>
        <n v="19054161"/>
        <n v="18026688"/>
        <n v="20050391"/>
        <n v="19026786"/>
        <n v="22045635"/>
        <n v="23033793"/>
        <n v="21026974"/>
        <n v="23027203"/>
        <n v="20017221"/>
        <n v="20049652"/>
        <n v="22054055"/>
        <n v="21044969"/>
        <n v="24006158"/>
        <n v="18066037"/>
        <n v="20034847"/>
        <n v="22002214"/>
        <n v="21057374"/>
        <n v="19024845"/>
        <n v="19066013"/>
        <n v="19054681"/>
        <n v="21045253"/>
        <n v="19002602"/>
        <n v="21053187"/>
        <n v="20012393"/>
        <n v="20039628"/>
        <n v="22002892"/>
        <n v="19022276"/>
        <n v="18060093"/>
        <n v="21055431"/>
        <n v="18052942"/>
        <n v="21061894"/>
        <n v="18053925"/>
        <n v="19003444"/>
        <n v="18051037"/>
        <n v="19069671"/>
        <n v="23017433"/>
        <n v="19004102"/>
        <n v="24002273"/>
        <n v="21055681"/>
        <n v="23011184"/>
        <n v="22031179"/>
        <n v="21015192"/>
        <n v="23053410"/>
        <n v="21054691"/>
        <n v="24014539"/>
        <n v="21018171"/>
        <n v="22007682"/>
        <n v="18060961"/>
        <n v="22068051"/>
        <n v="20046208"/>
        <n v="21037929"/>
        <n v="21006829"/>
        <n v="21029556"/>
        <n v="21064260"/>
        <n v="23048523"/>
        <n v="22070336"/>
        <n v="18028136"/>
        <n v="22056163"/>
        <n v="20060428"/>
        <n v="22005920"/>
        <n v="19006801"/>
        <n v="18033538"/>
        <n v="22023349"/>
        <n v="20039813"/>
        <n v="1800000059"/>
        <n v="23001179"/>
        <n v="19027386"/>
        <n v="19022399"/>
        <n v="19059735"/>
        <n v="19072913"/>
        <n v="19042453"/>
        <n v="20062404"/>
        <n v="23067267"/>
        <n v="19006962"/>
        <n v="19003353"/>
        <n v="23068587"/>
        <n v="19058744"/>
        <n v="19005516"/>
        <n v="21065530"/>
        <n v="18025004"/>
        <n v="19021464"/>
        <n v="20004002"/>
        <n v="21051185"/>
        <n v="21019999"/>
        <n v="18034713"/>
        <n v="18032697"/>
        <n v="19030521"/>
        <n v="19044584"/>
        <n v="24017180"/>
        <n v="21063573"/>
        <n v="19036899"/>
        <n v="22056415"/>
        <n v="22031526"/>
        <n v="21030687"/>
        <n v="19062398"/>
        <n v="21043653"/>
        <n v="19021866"/>
        <n v="21024663"/>
        <n v="23048320"/>
        <n v="21046080"/>
        <n v="18052582"/>
        <n v="20034744"/>
        <n v="19065404"/>
        <n v="21061534"/>
        <n v="18060039"/>
        <n v="22013286"/>
        <n v="20060122"/>
        <n v="21007020"/>
        <n v="23009839"/>
        <n v="23003005"/>
        <n v="19061263"/>
        <n v="23007136"/>
        <n v="19018481"/>
        <n v="20053261"/>
        <n v="23001220"/>
        <n v="21003896"/>
        <n v="21051148"/>
        <n v="18027681"/>
        <n v="22045361"/>
        <n v="21062894"/>
        <n v="19062830"/>
        <n v="19063866"/>
        <n v="19020691"/>
        <n v="18024192"/>
        <n v="22019366"/>
        <n v="23009154"/>
        <n v="24009703"/>
        <n v="23032480"/>
        <n v="19073531"/>
        <n v="22045426"/>
        <n v="22009180"/>
        <n v="19032903"/>
        <n v="19067343"/>
        <n v="23036046"/>
        <n v="20044174"/>
        <n v="22069476"/>
        <n v="18072357"/>
        <n v="23054737"/>
        <n v="20053400"/>
        <n v="22051622"/>
        <n v="24001177"/>
        <n v="19056744"/>
        <n v="18058770"/>
        <n v="22070963"/>
        <n v="22019505"/>
        <n v="20010833"/>
        <n v="23007410"/>
        <n v="20046910"/>
        <n v="20029322"/>
        <n v="23059255"/>
        <n v="24010518"/>
        <n v="22066655"/>
        <n v="19006504"/>
        <n v="22072806"/>
        <n v="22066737"/>
        <n v="20031959"/>
        <n v="20012073"/>
        <n v="19049405"/>
        <n v="22015331"/>
        <n v="18069042"/>
        <n v="23062570"/>
        <n v="24007409"/>
        <n v="22055090"/>
        <n v="22003210"/>
        <n v="21053601"/>
        <n v="24004043"/>
        <n v="21043417"/>
        <n v="21019017"/>
        <n v="21064218"/>
        <n v="21049892"/>
        <n v="24018156"/>
        <n v="20032484"/>
        <n v="20000421"/>
        <n v="19006553"/>
        <n v="23017865"/>
        <n v="20014971"/>
        <n v="24004049"/>
        <n v="20023363"/>
        <n v="18049576"/>
        <n v="19059512"/>
        <n v="23047479"/>
        <n v="20006228"/>
        <n v="19022032"/>
        <n v="20042260"/>
        <n v="21023298"/>
        <n v="23009531"/>
        <n v="19038582"/>
        <n v="23041449"/>
        <n v="20031784"/>
        <n v="19040761"/>
        <n v="21033047"/>
        <n v="19061858"/>
        <n v="18031824"/>
        <n v="22044876"/>
        <n v="23016374"/>
        <n v="22068806"/>
        <n v="19055081"/>
        <n v="18063225"/>
        <n v="22040547"/>
        <n v="23014236"/>
        <n v="19067125"/>
        <n v="24012425"/>
        <n v="22065260"/>
        <n v="22041458"/>
        <n v="18056293"/>
        <n v="21007170"/>
        <n v="18070423"/>
        <n v="20002744"/>
        <n v="22022380"/>
        <n v="21007173"/>
        <n v="19011267"/>
        <n v="19053354"/>
        <n v="23006024"/>
        <n v="20044685"/>
        <n v="23068471"/>
        <n v="21023181"/>
        <n v="19070163"/>
        <n v="21033119"/>
        <n v="22065244"/>
        <n v="21042630"/>
        <n v="21005345"/>
        <n v="21029682"/>
        <n v="22055587"/>
        <n v="21052449"/>
        <n v="22042845"/>
        <n v="20045248"/>
        <n v="22054268"/>
        <n v="20055164"/>
        <n v="20057993"/>
        <n v="19000128"/>
        <n v="21035606"/>
        <n v="23012836"/>
        <n v="20024917"/>
        <n v="23070114"/>
        <n v="23059311"/>
        <n v="18032512"/>
        <n v="22030637"/>
        <n v="20050288"/>
        <n v="21011448"/>
        <n v="20043221"/>
        <n v="22051684"/>
        <n v="20054435"/>
        <n v="23009918"/>
        <n v="23027667"/>
        <n v="23028025"/>
        <n v="23022123"/>
        <n v="24001325"/>
        <n v="20012559"/>
        <n v="19023994"/>
        <n v="20041012"/>
        <n v="21008812"/>
        <n v="19055676"/>
        <n v="18073959"/>
        <n v="18060921"/>
        <n v="21044787"/>
        <n v="24011219"/>
        <n v="23057145"/>
        <n v="22044869"/>
        <n v="19070789"/>
        <n v="23000328"/>
        <n v="18064480"/>
        <n v="20052887"/>
        <n v="23054327"/>
        <n v="18059874"/>
        <n v="23058205"/>
        <n v="23002379"/>
        <n v="18061250"/>
        <n v="21064574"/>
        <n v="18071079"/>
        <n v="20040846"/>
        <n v="19024290"/>
        <n v="23046794"/>
        <n v="22053948"/>
        <n v="18033814"/>
        <n v="18060230"/>
        <n v="20025126"/>
        <n v="24007962"/>
        <n v="23000947"/>
        <n v="19068189"/>
        <n v="21066785"/>
        <n v="19051337"/>
        <n v="21058951"/>
        <n v="20037631"/>
        <n v="22004897"/>
        <n v="22027164"/>
        <n v="23068041"/>
        <n v="19036320"/>
        <n v="18056856"/>
        <n v="22034133"/>
        <n v="19028729"/>
        <n v="22045260"/>
        <n v="23051206"/>
        <n v="23023795"/>
        <n v="24006983"/>
        <n v="20024335"/>
        <n v="22004433"/>
        <n v="23040966"/>
        <n v="23026490"/>
        <n v="19007639"/>
        <n v="19050911"/>
        <n v="19073231"/>
        <n v="22041411"/>
        <n v="22067832"/>
        <n v="20019378"/>
        <n v="21056858"/>
        <n v="19045349"/>
        <n v="19031622"/>
        <n v="18051422"/>
        <n v="21041722"/>
        <n v="23038696"/>
        <n v="20019621"/>
        <n v="20052119"/>
        <n v="20006963"/>
        <n v="24007973"/>
        <n v="22032681"/>
        <n v="23017738"/>
        <n v="19050787"/>
        <n v="21020645"/>
        <n v="19035391"/>
        <n v="22046753"/>
        <n v="21001174"/>
        <n v="19040141"/>
        <n v="20008013"/>
        <n v="20061926"/>
        <n v="21031548"/>
        <n v="22029465"/>
        <n v="23009905"/>
        <n v="22053815"/>
        <n v="24004986"/>
        <n v="21050258"/>
        <n v="21004295"/>
        <n v="19023435"/>
        <n v="21007350"/>
        <n v="22034281"/>
        <n v="23049808"/>
        <n v="18045088"/>
        <n v="24007612"/>
        <n v="23067456"/>
        <n v="21031671"/>
        <n v="18068873"/>
        <n v="23061252"/>
        <n v="21021531"/>
        <n v="21004412"/>
        <n v="21065751"/>
        <n v="18075939"/>
        <n v="23066902"/>
        <n v="21030426"/>
        <n v="18057820"/>
        <n v="20002528"/>
        <n v="21057144"/>
        <n v="19007978"/>
        <n v="18027986"/>
        <n v="24007481"/>
        <n v="19052150"/>
        <n v="23026130"/>
        <n v="21003620"/>
        <n v="21021393"/>
        <n v="19059498"/>
        <n v="23017405"/>
        <n v="18067053"/>
        <n v="21010943"/>
        <n v="18069838"/>
        <n v="22050551"/>
        <n v="19011860"/>
        <n v="19053350"/>
        <n v="19040307"/>
        <n v="22044733"/>
        <n v="19072427"/>
        <n v="21013308"/>
        <n v="20006980"/>
        <n v="19066377"/>
        <n v="22020657"/>
        <n v="20037368"/>
        <n v="20022040"/>
        <n v="19007867"/>
        <n v="22047684"/>
        <n v="19018576"/>
        <n v="23034632"/>
        <n v="23062952"/>
        <n v="20039263"/>
        <n v="23017674"/>
        <n v="22072117"/>
        <n v="24005619"/>
        <n v="22031429"/>
        <n v="20048972"/>
        <n v="18072031"/>
        <n v="21040585"/>
        <n v="20014213"/>
        <n v="1800000062"/>
        <n v="21020659"/>
        <n v="21012388"/>
        <n v="22066980"/>
        <n v="21023426"/>
        <n v="19065033"/>
        <n v="20003950"/>
        <n v="20058344"/>
        <n v="23041406"/>
        <n v="19025944"/>
        <n v="20062244"/>
        <n v="18034122"/>
        <n v="21006344"/>
        <n v="23040779"/>
        <n v="19024275"/>
        <n v="23048191"/>
        <n v="24016023"/>
        <n v="21011759"/>
        <n v="19001387"/>
        <n v="20046986"/>
        <n v="20060670"/>
        <n v="19007861"/>
        <n v="19005991"/>
        <n v="21055255"/>
        <n v="21061214"/>
        <n v="22037332"/>
        <n v="20027590"/>
        <n v="20037094"/>
        <n v="19019989"/>
        <n v="24012244"/>
        <n v="23050086"/>
        <n v="21066245"/>
        <n v="23003242"/>
        <n v="21042233"/>
        <n v="23049931"/>
        <n v="18034111"/>
        <n v="22005546"/>
        <n v="22034290"/>
        <n v="20014825"/>
        <n v="22001255"/>
        <n v="21062573"/>
        <n v="19063012"/>
        <n v="24005081"/>
        <n v="18032354"/>
        <n v="23047389"/>
        <n v="22064728"/>
        <n v="21061053"/>
        <n v="20034559"/>
        <n v="18059568"/>
        <n v="19017789"/>
        <n v="20008135"/>
        <n v="19013539"/>
        <n v="23032419"/>
        <n v="19065377"/>
        <n v="18057336"/>
        <n v="20009554"/>
        <n v="18057917"/>
        <n v="20039520"/>
        <n v="21060580"/>
        <n v="23015472"/>
        <n v="20009184"/>
        <n v="20005900"/>
        <n v="18044327"/>
        <n v="18057673"/>
        <n v="23018432"/>
        <n v="20041604"/>
        <n v="21066163"/>
        <n v="19068851"/>
        <n v="21021463"/>
        <n v="20036895"/>
        <n v="20042370"/>
        <n v="21054187"/>
        <n v="19001999"/>
        <n v="18062651"/>
        <n v="19038668"/>
        <n v="19063272"/>
        <n v="22043466"/>
        <n v="20008527"/>
        <n v="19001203"/>
        <n v="22046181"/>
        <n v="20048214"/>
        <n v="22022933"/>
        <n v="23062560"/>
        <n v="18062204"/>
        <n v="20026720"/>
        <n v="19021128"/>
        <n v="19053674"/>
        <n v="22005496"/>
        <n v="20048399"/>
        <n v="23045572"/>
        <n v="19007854"/>
        <n v="20051571"/>
        <n v="23051453"/>
        <n v="21034373"/>
        <n v="21029267"/>
        <n v="23049994"/>
        <n v="19065587"/>
        <n v="23074956"/>
        <n v="22027077"/>
        <n v="20029888"/>
        <n v="19053085"/>
        <n v="19062962"/>
        <n v="20062904"/>
        <n v="19052783"/>
        <n v="19026471"/>
        <n v="19052766"/>
        <n v="22061914"/>
        <n v="22058517"/>
        <n v="20016800"/>
        <n v="19005022"/>
        <n v="21063134"/>
        <n v="20005783"/>
        <n v="22043223"/>
        <n v="22001239"/>
        <n v="19013336"/>
        <n v="22006577"/>
        <n v="20041163"/>
        <n v="23026716"/>
        <n v="23001130"/>
        <n v="22020098"/>
        <n v="22024841"/>
        <n v="19006750"/>
        <n v="22011620"/>
        <n v="23072903"/>
        <n v="22056588"/>
        <n v="24006890"/>
        <n v="19038856"/>
        <n v="21016631"/>
        <n v="19046034"/>
        <n v="19005900"/>
        <n v="22030246"/>
        <n v="20053095"/>
        <n v="22025873"/>
        <n v="19058999"/>
        <n v="21035285"/>
        <n v="19000590"/>
        <n v="23026617"/>
        <n v="18070899"/>
        <n v="18059424"/>
        <n v="23072959"/>
        <n v="21063450"/>
        <n v="18070042"/>
        <n v="19003899"/>
        <n v="21016375"/>
        <n v="23054554"/>
        <n v="23034542"/>
        <n v="23030643"/>
        <n v="23048987"/>
        <n v="18028661"/>
        <n v="19013155"/>
        <n v="23025500"/>
        <n v="19017852"/>
        <n v="22012553"/>
        <n v="21053100"/>
        <n v="22056817"/>
        <n v="19052742"/>
        <n v="22037048"/>
        <n v="19031141"/>
        <n v="22046920"/>
        <n v="20019607"/>
        <n v="22070563"/>
        <n v="21012664"/>
        <n v="19016552"/>
        <n v="21048376"/>
        <n v="19053100"/>
        <n v="20062396"/>
        <n v="20057183"/>
        <n v="21045299"/>
        <n v="20042115"/>
        <n v="23007675"/>
        <n v="19061294"/>
        <n v="21023655"/>
        <n v="20058746"/>
        <n v="18039026"/>
        <n v="19072964"/>
        <n v="22011953"/>
        <n v="20055181"/>
        <n v="23028141"/>
        <n v="23027312"/>
        <n v="19025695"/>
        <n v="22027668"/>
        <n v="19004721"/>
        <n v="24003706"/>
        <n v="19070579"/>
        <n v="19006763"/>
        <n v="20009683"/>
        <n v="20057161"/>
        <n v="18043752"/>
        <n v="21045490"/>
        <n v="19041769"/>
        <n v="21045267"/>
        <n v="19032601"/>
        <n v="20037413"/>
        <n v="20002451"/>
        <n v="23056498"/>
        <n v="18047073"/>
        <n v="19012188"/>
        <n v="22072009"/>
        <n v="18033859"/>
        <n v="24009001"/>
        <n v="19061002"/>
        <n v="23015955"/>
        <n v="19035365"/>
        <n v="23016396"/>
        <n v="20023131"/>
        <n v="24002941"/>
        <n v="22040772"/>
        <n v="21042856"/>
        <n v="18060270"/>
        <n v="19049055"/>
        <n v="19069484"/>
        <n v="19034070"/>
        <n v="20036364"/>
        <n v="19022256"/>
        <n v="23040996"/>
        <n v="19026622"/>
        <n v="18029133"/>
        <n v="18021080"/>
        <n v="22029014"/>
        <n v="19054866"/>
        <n v="21012783"/>
        <n v="23018685"/>
        <n v="18031823"/>
        <n v="22041418"/>
        <n v="23038515"/>
        <n v="23002252"/>
        <n v="19023149"/>
        <n v="19065623"/>
        <n v="21009428"/>
        <n v="21044852"/>
        <n v="19014426"/>
        <n v="18068869"/>
        <n v="18025730"/>
        <n v="21020185"/>
        <n v="20061764"/>
        <n v="19029076"/>
        <n v="23019485"/>
        <n v="20050048"/>
        <n v="23053737"/>
        <n v="19004407"/>
        <n v="20053193"/>
        <n v="20009306"/>
        <n v="24018285"/>
        <n v="22027991"/>
        <n v="23036049"/>
        <n v="21049277"/>
        <n v="19025594"/>
        <n v="18066229"/>
        <n v="19069287"/>
        <n v="19054200"/>
        <n v="21060775"/>
        <n v="23056752"/>
        <n v="23047353"/>
        <n v="18066392"/>
        <n v="19066948"/>
        <n v="21035999"/>
        <n v="19008279"/>
        <n v="18059756"/>
        <n v="21047489"/>
        <n v="22030953"/>
        <n v="21036392"/>
        <n v="19047643"/>
        <n v="21029100"/>
        <n v="20060492"/>
        <n v="20009907"/>
        <n v="19067929"/>
        <n v="19061983"/>
        <n v="24012216"/>
        <n v="21033376"/>
        <n v="18045493"/>
        <n v="19067428"/>
        <n v="21031501"/>
        <n v="20052710"/>
        <n v="23034626"/>
        <n v="21033146"/>
        <n v="19030956"/>
        <n v="24014087"/>
        <n v="20004879"/>
        <n v="21004017"/>
        <n v="18026134"/>
        <n v="23004276"/>
        <n v="22066832"/>
        <n v="23003646"/>
        <n v="19071710"/>
        <n v="21030724"/>
        <n v="19005798"/>
        <n v="18034332"/>
        <n v="21022425"/>
        <n v="18070539"/>
        <n v="22011192"/>
        <n v="21023555"/>
        <n v="19026915"/>
        <n v="19068296"/>
        <n v="22001821"/>
        <n v="19023565"/>
        <n v="21064742"/>
        <n v="19037377"/>
        <n v="19005596"/>
        <n v="21019251"/>
        <n v="19026206"/>
        <n v="23005231"/>
        <n v="18058655"/>
        <n v="21028817"/>
        <n v="22050853"/>
        <n v="21055147"/>
        <n v="20015174"/>
        <n v="20047391"/>
        <n v="22069900"/>
        <n v="20003532"/>
        <n v="19005544"/>
        <n v="21016409"/>
        <n v="19073633"/>
        <n v="20014041"/>
        <n v="19066372"/>
        <n v="21021096"/>
        <n v="20041479"/>
        <n v="20011449"/>
        <n v="19022063"/>
        <n v="18058644"/>
        <n v="20043120"/>
        <n v="21027021"/>
        <n v="23058971"/>
        <n v="19072668"/>
        <n v="22033819"/>
        <n v="20057867"/>
        <n v="19037643"/>
        <n v="19054163"/>
        <n v="19050486"/>
        <n v="22068441"/>
        <n v="23071767"/>
        <n v="22006039"/>
        <n v="19062135"/>
        <n v="21030915"/>
        <n v="22000281"/>
        <n v="20033173"/>
        <n v="19024953"/>
        <n v="19004754"/>
        <n v="19018697"/>
        <n v="22030278"/>
        <n v="18032194"/>
        <n v="20036251"/>
        <n v="23068218"/>
        <n v="20044299"/>
        <n v="21043935"/>
        <n v="23003934"/>
        <n v="22036016"/>
        <n v="20044297"/>
        <n v="20021040"/>
        <n v="22022816"/>
        <n v="21055539"/>
        <n v="21037518"/>
        <n v="23033711"/>
        <n v="22060698"/>
        <n v="21037969"/>
        <n v="19055511"/>
        <n v="18066765"/>
        <n v="20034622"/>
        <n v="24013481"/>
        <n v="21021350"/>
        <n v="19021044"/>
        <n v="21060275"/>
        <n v="22008852"/>
        <n v="18061673"/>
        <n v="23035823"/>
        <n v="18028681"/>
        <n v="21066723"/>
        <n v="19067037"/>
        <n v="23055760"/>
        <n v="22051046"/>
        <n v="18075033"/>
        <n v="21008763"/>
        <n v="18062132"/>
        <n v="19034084"/>
        <n v="18030538"/>
        <n v="18039089"/>
        <n v="18035480"/>
        <n v="22050588"/>
        <n v="18064540"/>
        <n v="19067036"/>
        <n v="19032762"/>
        <n v="23031177"/>
        <n v="18043486"/>
        <n v="23048198"/>
        <n v="20027095"/>
        <n v="21016355"/>
        <n v="18026355"/>
        <n v="24001704"/>
        <n v="21066363"/>
        <n v="23029745"/>
        <n v="24002764"/>
        <n v="24002773"/>
        <n v="18070365"/>
        <n v="19040222"/>
        <n v="22001100"/>
        <n v="24002769"/>
        <n v="23026313"/>
        <n v="21047349"/>
        <n v="20055487"/>
        <n v="18063857"/>
        <n v="19046827"/>
        <n v="18019441"/>
        <n v="1800000006"/>
        <n v="20032801"/>
        <n v="19067108"/>
        <n v="23038139"/>
        <n v="21004056"/>
        <n v="19013027"/>
        <n v="21027586"/>
        <n v="23053065"/>
        <n v="20007141"/>
        <n v="19036914"/>
        <n v="19015872"/>
        <n v="19030631"/>
        <n v="22043362"/>
        <n v="23053904"/>
        <n v="21016228"/>
        <n v="21063128"/>
        <n v="18065664"/>
        <n v="18059288"/>
        <n v="23053326"/>
        <n v="19035778"/>
        <n v="21044292"/>
        <n v="22061364"/>
        <n v="19004644"/>
        <n v="20048208"/>
        <n v="19056828"/>
        <n v="24013207"/>
        <n v="21052048"/>
        <n v="21030030"/>
        <n v="23027836"/>
        <n v="19010285"/>
        <n v="23011993"/>
        <n v="22051862"/>
        <n v="24003761"/>
        <n v="21013159"/>
        <n v="19063228"/>
        <n v="19033356"/>
        <n v="23042317"/>
        <n v="21060667"/>
        <n v="23062001"/>
        <n v="22067807"/>
        <n v="22050547"/>
        <n v="22064589"/>
        <n v="19056666"/>
        <n v="22034241"/>
        <n v="19011011"/>
        <n v="22064492"/>
        <n v="20034761"/>
        <n v="18050124"/>
        <n v="20041778"/>
        <n v="21032288"/>
        <n v="21031720"/>
        <n v="24007770"/>
        <n v="20054880"/>
        <n v="22052184"/>
        <n v="24002739"/>
        <n v="22072614"/>
        <n v="21066530"/>
        <n v="23072828"/>
        <n v="18071045"/>
        <n v="23044511"/>
        <n v="21012042"/>
        <n v="21020187"/>
        <n v="23009675"/>
        <n v="21056170"/>
        <n v="18057619"/>
        <n v="22050205"/>
        <n v="18063854"/>
        <n v="22053050"/>
        <n v="23000347"/>
        <n v="19055579"/>
        <n v="24005165"/>
        <n v="21028582"/>
        <n v="23054748"/>
        <n v="23003185"/>
        <n v="20038234"/>
        <n v="20058951"/>
        <n v="19042503"/>
        <n v="22043211"/>
        <n v="20041434"/>
        <n v="23049268"/>
        <n v="24009368"/>
        <n v="18067455"/>
        <n v="22052257"/>
        <n v="21057078"/>
        <n v="22007602"/>
        <n v="22032084"/>
        <n v="19012281"/>
        <n v="21046912"/>
        <n v="21049391"/>
        <n v="21008952"/>
        <n v="19022921"/>
        <n v="22034260"/>
        <n v="19000775"/>
        <n v="21026251"/>
        <n v="19003586"/>
        <n v="21057227"/>
        <n v="21056048"/>
        <n v="23004017"/>
        <n v="19012657"/>
        <n v="19062838"/>
        <n v="19007411"/>
        <n v="21039378"/>
        <n v="22001670"/>
        <n v="19042995"/>
        <n v="20046275"/>
        <n v="23061919"/>
        <n v="19052490"/>
        <n v="20060406"/>
        <n v="22062454"/>
        <n v="20007505"/>
        <n v="19005409"/>
        <n v="23032722"/>
        <n v="21031042"/>
        <n v="20052473"/>
        <n v="19006798"/>
        <n v="20030635"/>
        <n v="20031245"/>
        <n v="21045660"/>
        <n v="22053784"/>
        <n v="23053400"/>
        <n v="21000583"/>
        <n v="22042580"/>
        <n v="18050570"/>
        <n v="21057335"/>
        <n v="23039982"/>
        <n v="1800000041"/>
        <n v="19033334"/>
        <n v="19054268"/>
        <n v="20007085"/>
        <n v="20057284"/>
        <n v="23029876"/>
        <n v="22016574"/>
        <n v="20030331"/>
        <n v="21029829"/>
        <n v="21063407"/>
        <n v="24019713"/>
        <n v="19004328"/>
        <n v="20058815"/>
        <n v="21028151"/>
        <n v="23066086"/>
        <n v="24010833"/>
        <n v="19039464"/>
        <n v="22063157"/>
        <n v="21063383"/>
        <n v="21031535"/>
        <n v="21036628"/>
        <n v="21038814"/>
        <n v="23030807"/>
        <n v="19053524"/>
        <n v="18057936"/>
        <n v="23062603"/>
        <n v="19031438"/>
        <n v="19008789"/>
        <n v="19060144"/>
        <n v="22015315"/>
        <n v="24015156"/>
        <n v="21029622"/>
        <n v="23039009"/>
        <n v="24002690"/>
        <n v="21024342"/>
        <n v="19067371"/>
        <n v="21057490"/>
        <n v="20038983"/>
        <n v="19005866"/>
        <n v="22029228"/>
        <n v="23056410"/>
        <n v="20002429"/>
        <n v="20061809"/>
        <n v="21010982"/>
        <n v="21008797"/>
        <n v="18064783"/>
        <n v="22008784"/>
        <n v="22073315"/>
        <n v="22006119"/>
        <n v="18063625"/>
        <n v="18076607"/>
        <n v="20055928"/>
        <n v="22065470"/>
        <n v="22025617"/>
        <n v="19027352"/>
        <n v="19071224"/>
        <n v="19027300"/>
        <n v="23005801"/>
        <n v="23001811"/>
        <n v="23063326"/>
        <n v="20002333"/>
        <n v="23049697"/>
        <n v="21031750"/>
        <n v="19014594"/>
        <n v="19013902"/>
        <n v="21055896"/>
        <n v="23004829"/>
        <n v="19010363"/>
        <n v="18037416"/>
        <n v="21031282"/>
        <n v="20052144"/>
        <n v="22024094"/>
        <n v="20012072"/>
        <n v="21035603"/>
        <n v="23027455"/>
        <n v="18060010"/>
        <n v="18060712"/>
        <n v="22023208"/>
        <n v="23061082"/>
        <n v="20052549"/>
        <n v="22033796"/>
        <n v="19022985"/>
        <n v="23033190"/>
        <n v="20004754"/>
        <n v="21038363"/>
        <n v="22000143"/>
        <n v="21062449"/>
        <n v="20054315"/>
        <n v="21060956"/>
        <n v="18027618"/>
        <n v="19000406"/>
        <n v="22070443"/>
        <n v="19073522"/>
        <n v="18060987"/>
        <n v="18060648"/>
        <n v="20037877"/>
        <n v="19013163"/>
        <n v="22051087"/>
        <n v="23042940"/>
        <n v="18069343"/>
        <n v="22042067"/>
        <n v="23026867"/>
        <n v="20002324"/>
        <n v="19007129"/>
        <n v="23024800"/>
        <n v="23020343"/>
        <n v="22034284"/>
        <n v="19054731"/>
        <n v="22050318"/>
        <n v="22053317"/>
        <n v="22063444"/>
        <n v="18058178"/>
        <n v="18063104"/>
        <n v="20018924"/>
        <n v="19046374"/>
        <n v="20047575"/>
        <n v="22023128"/>
        <n v="23014767"/>
        <n v="21064894"/>
        <n v="20049731"/>
        <n v="20040784"/>
        <n v="19036793"/>
        <n v="19028800"/>
        <n v="19037541"/>
        <n v="20010920"/>
        <n v="20062256"/>
        <n v="19022392"/>
        <n v="19031208"/>
        <n v="22004829"/>
        <n v="19032275"/>
        <n v="23067448"/>
        <n v="19062075"/>
        <n v="19070090"/>
        <n v="21010673"/>
        <n v="20057230"/>
        <n v="19057812"/>
        <n v="23069546"/>
        <n v="23035514"/>
        <n v="22066517"/>
        <n v="18058619"/>
        <n v="18067640"/>
        <n v="18032129"/>
        <n v="18029532"/>
        <n v="21035271"/>
        <n v="20013975"/>
        <n v="18060810"/>
        <n v="18025349"/>
        <n v="19026022"/>
        <n v="18068058"/>
        <n v="24008303"/>
        <n v="18069921"/>
        <n v="22061780"/>
        <n v="20038960"/>
        <n v="24005205"/>
        <n v="24017418"/>
        <n v="21015585"/>
        <n v="24003238"/>
        <n v="24003237"/>
        <n v="20009891"/>
        <n v="19062448"/>
        <n v="22051442"/>
        <n v="22010448"/>
        <n v="18028575"/>
        <n v="19025988"/>
        <n v="23033499"/>
        <n v="19052924"/>
        <n v="20062084"/>
        <n v="19065223"/>
        <n v="23051833"/>
        <n v="22054272"/>
        <n v="19018648"/>
        <n v="22047204"/>
        <n v="19064908"/>
        <n v="19031175"/>
        <n v="20034187"/>
        <n v="21018366"/>
        <n v="18050227"/>
        <n v="19038390"/>
        <n v="20061035"/>
        <n v="19002679"/>
        <n v="24002760"/>
        <n v="23028812"/>
        <n v="19061077"/>
        <n v="22023337"/>
        <n v="20054136"/>
        <n v="20045186"/>
        <n v="21065965"/>
        <n v="19028952"/>
        <n v="1800000051"/>
        <n v="23071560"/>
        <n v="20025121"/>
        <n v="19042725"/>
        <n v="21018436"/>
        <n v="18031444"/>
        <n v="22040339"/>
        <n v="19055518"/>
        <n v="21008851"/>
        <n v="23049863"/>
        <n v="19055803"/>
        <n v="21054464"/>
        <n v="22067495"/>
        <n v="23032659"/>
        <n v="18037216"/>
        <n v="23007290"/>
        <n v="22040303"/>
        <n v="23051834"/>
        <n v="21054584"/>
        <n v="19056096"/>
        <n v="19017165"/>
        <n v="19004081"/>
        <n v="21066096"/>
        <n v="22018710"/>
        <n v="18061840"/>
        <n v="18034002"/>
        <n v="23057249"/>
        <n v="21048235"/>
        <n v="22065263"/>
        <n v="20044290"/>
        <n v="23018613"/>
        <n v="18073601"/>
        <n v="23040608"/>
        <n v="19006234"/>
        <n v="22064442"/>
        <n v="23011568"/>
        <n v="19069420"/>
        <n v="21048812"/>
        <n v="20050045"/>
        <n v="23000962"/>
        <n v="23057639"/>
        <n v="23007339"/>
        <n v="18058977"/>
        <n v="18073898"/>
        <n v="23008256"/>
        <n v="18033457"/>
        <n v="21035034"/>
        <n v="21025875"/>
        <n v="19015865"/>
        <n v="19038542"/>
        <n v="20048664"/>
        <n v="18061479"/>
        <n v="19008174"/>
        <n v="18047040"/>
        <n v="20059926"/>
        <n v="23018692"/>
        <n v="19052555"/>
        <n v="23064059"/>
        <n v="19018323"/>
        <n v="22052467"/>
        <n v="18028888"/>
        <n v="20062991"/>
        <n v="20037528"/>
        <n v="20008218"/>
        <n v="23025506"/>
        <n v="23004874"/>
        <n v="20052973"/>
        <n v="20003780"/>
        <n v="22064871"/>
        <n v="21020536"/>
        <n v="18059972"/>
        <n v="19048948"/>
        <n v="22014794"/>
        <n v="19045570"/>
        <n v="22071254"/>
        <n v="19048120"/>
        <n v="20053923"/>
        <n v="19060989"/>
        <n v="19071896"/>
        <n v="23062590"/>
        <n v="19027197"/>
        <n v="21043183"/>
        <n v="22040709"/>
        <n v="22070438"/>
        <n v="23042293"/>
        <n v="21058438"/>
        <n v="19059357"/>
        <n v="18064384"/>
        <n v="22026178"/>
        <n v="18058751"/>
        <n v="21041437"/>
        <n v="19058224"/>
        <n v="20036862"/>
        <n v="21032786"/>
        <n v="22060147"/>
        <n v="18031796"/>
        <n v="20046769"/>
        <n v="18025865"/>
        <n v="24015531"/>
        <n v="20028568"/>
        <n v="23027536"/>
        <n v="19065945"/>
        <n v="19059397"/>
        <n v="21047221"/>
        <n v="22011828"/>
        <n v="20008499"/>
        <n v="19064209"/>
        <n v="23023062"/>
        <n v="20053960"/>
        <n v="18054308"/>
        <n v="22072231"/>
        <n v="18047688"/>
        <n v="21022487"/>
        <n v="21009050"/>
        <n v="23068822"/>
        <n v="23068454"/>
        <n v="19015380"/>
        <n v="20032514"/>
        <n v="23038496"/>
        <n v="21015505"/>
        <n v="24001603"/>
        <n v="19070215"/>
        <n v="18053313"/>
        <n v="21011577"/>
        <n v="20008187"/>
        <n v="21065047"/>
        <n v="20024302"/>
        <n v="23059805"/>
        <n v="21050882"/>
        <n v="19007054"/>
        <n v="23011747"/>
        <n v="21064069"/>
        <n v="23009677"/>
        <n v="21007677"/>
        <n v="21005653"/>
        <n v="18073800"/>
        <n v="19059815"/>
        <n v="21047934"/>
        <n v="19018371"/>
        <n v="19013543"/>
        <n v="19058765"/>
        <n v="20039705"/>
        <n v="22008104"/>
        <n v="21003854"/>
        <n v="22029977"/>
        <n v="21006468"/>
        <n v="19011819"/>
        <n v="20001551"/>
        <n v="19023187"/>
        <n v="22050935"/>
        <n v="19036735"/>
        <n v="23068062"/>
        <n v="20054156"/>
        <n v="20016642"/>
        <n v="23049124"/>
        <n v="19015899"/>
        <n v="19051312"/>
        <n v="21041784"/>
        <n v="20022054"/>
        <n v="20009666"/>
        <n v="20059595"/>
        <n v="19061299"/>
        <n v="19052977"/>
        <n v="19044020"/>
        <n v="19008927"/>
        <n v="22061609"/>
        <n v="20038942"/>
        <n v="18032674"/>
        <n v="21039007"/>
        <n v="19068301"/>
        <n v="20044686"/>
        <n v="20008069"/>
        <n v="19053686"/>
        <n v="19057595"/>
        <n v="24015619"/>
        <n v="19030733"/>
        <n v="19034226"/>
        <n v="21044284"/>
        <n v="23016407"/>
        <n v="19052656"/>
        <n v="23042252"/>
        <n v="20049574"/>
        <n v="23019996"/>
        <n v="19014760"/>
        <n v="18068803"/>
        <n v="19020200"/>
        <n v="23025562"/>
        <n v="23038625"/>
        <n v="22009588"/>
        <n v="23001329"/>
        <n v="20001745"/>
        <n v="19062404"/>
        <n v="19009368"/>
        <n v="21036243"/>
        <n v="19063931"/>
        <n v="18060664"/>
        <n v="19069200"/>
        <n v="22010873"/>
        <n v="20044936"/>
        <n v="18076519"/>
        <n v="18054712"/>
        <n v="18060221"/>
        <n v="19003510"/>
        <n v="22048927"/>
        <n v="18066476"/>
        <n v="24016103"/>
        <n v="23006194"/>
        <n v="20003188"/>
        <n v="20060941"/>
        <n v="20047232"/>
        <n v="19010972"/>
        <n v="19050914"/>
        <n v="19009233"/>
        <n v="19065327"/>
        <n v="21008661"/>
        <n v="22065461"/>
        <n v="20052347"/>
        <n v="22019882"/>
        <n v="18023035"/>
        <n v="21004545"/>
        <n v="22051890"/>
        <n v="18068786"/>
        <n v="22068516"/>
        <n v="23048364"/>
        <n v="22049419"/>
        <n v="18032928"/>
        <n v="22036234"/>
        <n v="20058613"/>
        <n v="20018236"/>
        <n v="19069092"/>
        <n v="22066251"/>
        <n v="20032373"/>
        <n v="23039775"/>
        <n v="22041669"/>
        <n v="22054708"/>
        <n v="23009174"/>
        <n v="19011132"/>
        <n v="21055687"/>
        <n v="20015720"/>
        <n v="18058826"/>
        <n v="21000934"/>
        <n v="23038006"/>
        <n v="20049632"/>
        <n v="18052787"/>
        <n v="19063647"/>
        <n v="22003826"/>
        <n v="19060595"/>
        <n v="19046409"/>
        <n v="20036239"/>
        <n v="19020118"/>
        <n v="20053458"/>
        <n v="23039194"/>
        <n v="23042048"/>
        <n v="21048799"/>
        <n v="21022128"/>
        <n v="20018241"/>
        <n v="20045576"/>
        <n v="22011554"/>
        <n v="23027187"/>
        <n v="20025566"/>
        <n v="23057246"/>
        <n v="23003978"/>
        <n v="22003257"/>
        <n v="19057971"/>
        <n v="21022234"/>
        <n v="22007567"/>
        <n v="18057084"/>
        <n v="21006781"/>
        <n v="21061321"/>
        <n v="19068016"/>
        <n v="22015870"/>
        <n v="23045098"/>
        <n v="18073850"/>
        <n v="22002511"/>
        <n v="23037981"/>
        <n v="19005839"/>
        <n v="22014771"/>
        <n v="19057083"/>
        <n v="23037786"/>
        <n v="19063511"/>
        <n v="20058892"/>
        <n v="23065693"/>
        <n v="23068136"/>
        <n v="23055964"/>
        <n v="20031915"/>
        <n v="22063292"/>
        <n v="23005182"/>
        <n v="22005010"/>
        <n v="22002710"/>
        <n v="22026458"/>
        <n v="20005021"/>
        <n v="19042193"/>
        <n v="23028665"/>
        <n v="19041078"/>
        <n v="20048995"/>
        <n v="23014517"/>
        <n v="22025710"/>
        <n v="21059912"/>
        <n v="21008835"/>
        <n v="23053014"/>
        <n v="19029093"/>
        <n v="18033898"/>
        <n v="21052578"/>
        <n v="19040301"/>
        <n v="18029251"/>
        <n v="19032589"/>
        <n v="19034188"/>
        <n v="21057909"/>
        <n v="23035620"/>
        <n v="18053235"/>
        <n v="21018841"/>
        <n v="20034071"/>
        <n v="24015650"/>
        <n v="23014307"/>
        <n v="23061677"/>
        <n v="23005204"/>
        <n v="23044738"/>
        <n v="22046014"/>
        <n v="18032457"/>
        <n v="22004276"/>
        <n v="23007706"/>
        <n v="19058071"/>
        <n v="20042801"/>
        <n v="22004123"/>
        <n v="20062219"/>
        <n v="22004952"/>
        <n v="19011088"/>
        <n v="22037561"/>
        <n v="21008385"/>
        <n v="18037051"/>
        <n v="22027640"/>
        <n v="1800000063"/>
        <n v="23067404"/>
        <n v="18030433"/>
        <n v="21015598"/>
        <n v="20016285"/>
        <n v="19027794"/>
        <n v="22034286"/>
        <n v="19027825"/>
        <n v="23065298"/>
        <n v="18067867"/>
        <n v="21040410"/>
        <n v="18030153"/>
        <n v="18060458"/>
        <n v="19042551"/>
        <n v="20023768"/>
        <n v="22040678"/>
        <n v="21047980"/>
        <n v="18046431"/>
        <n v="23012621"/>
        <n v="20036512"/>
        <n v="20015698"/>
        <n v="19034317"/>
        <n v="23011670"/>
        <n v="23032398"/>
        <n v="19024183"/>
        <n v="22060382"/>
        <n v="19040067"/>
        <n v="19070160"/>
        <n v="22020277"/>
        <n v="19061438"/>
        <n v="18059679"/>
        <n v="19068303"/>
        <n v="19012372"/>
        <n v="18028950"/>
        <n v="22019674"/>
        <n v="20036689"/>
        <n v="19054938"/>
        <n v="19058464"/>
        <n v="20013611"/>
        <n v="20061719"/>
        <n v="19021133"/>
        <n v="19001190"/>
        <n v="22038884"/>
        <n v="24000475"/>
        <n v="23032473"/>
        <n v="19068440"/>
        <n v="20001667"/>
        <n v="20036006"/>
        <n v="22027676"/>
        <n v="20050382"/>
        <n v="19027791"/>
        <n v="22069897"/>
        <n v="19061336"/>
        <n v="22069885"/>
        <n v="21045127"/>
        <n v="21008841"/>
        <n v="23035091"/>
        <n v="18058621"/>
        <n v="21050670"/>
        <n v="20061079"/>
        <n v="22052216"/>
        <n v="18032774"/>
        <n v="21028528"/>
        <n v="24004908"/>
        <n v="20032485"/>
        <n v="21009402"/>
        <n v="22070755"/>
        <n v="18035486"/>
        <n v="23022329"/>
        <n v="20031373"/>
        <n v="21054517"/>
        <n v="22068035"/>
        <n v="21045958"/>
        <n v="22012877"/>
        <n v="20026157"/>
        <n v="22019435"/>
        <n v="23001827"/>
        <n v="19046595"/>
        <n v="18071302"/>
        <n v="19066408"/>
        <n v="18075098"/>
        <n v="22054506"/>
        <n v="20050171"/>
        <n v="19071755"/>
        <n v="22024352"/>
        <n v="21020355"/>
        <n v="22007181"/>
        <n v="21049688"/>
        <n v="22072633"/>
        <n v="20043461"/>
        <n v="24016660"/>
        <n v="22002953"/>
        <n v="23003966"/>
        <n v="23033344"/>
        <n v="19057793"/>
        <n v="21021858"/>
        <n v="18034120"/>
        <n v="23074811"/>
        <n v="22011661"/>
        <n v="19020841"/>
        <n v="23028583"/>
        <n v="22068640"/>
        <n v="22060128"/>
        <n v="20056165"/>
        <n v="20023481"/>
        <n v="21050580"/>
        <n v="20012689"/>
        <n v="19068281"/>
        <n v="23009252"/>
        <n v="1800000064"/>
        <n v="23029301"/>
        <n v="22046324"/>
        <n v="19072693"/>
        <n v="20007029"/>
        <n v="23064997"/>
        <n v="21035036"/>
        <n v="21054921"/>
        <n v="18032379"/>
        <n v="22057079"/>
        <n v="22070618"/>
        <n v="19007903"/>
        <n v="19045406"/>
        <n v="22051280"/>
        <n v="21066660"/>
        <n v="22021108"/>
        <n v="18058437"/>
        <n v="21047251"/>
        <n v="23041837"/>
        <n v="18062239"/>
        <n v="21002348"/>
        <n v="21061169"/>
        <n v="20010512"/>
        <n v="23063933"/>
        <n v="21037029"/>
        <n v="20047048"/>
        <n v="23014390"/>
        <n v="18063851"/>
        <n v="22042741"/>
        <n v="21057747"/>
        <n v="21024173"/>
        <n v="20050814"/>
        <n v="19045956"/>
        <n v="19027149"/>
        <n v="21056878"/>
        <n v="19021143"/>
        <n v="18033779"/>
        <n v="21023485"/>
        <n v="23068894"/>
        <n v="23073746"/>
        <n v="20039385"/>
        <n v="19033311"/>
        <n v="23068976"/>
        <n v="22048871"/>
        <n v="21015118"/>
        <n v="18031865"/>
        <n v="22020808"/>
        <n v="24007872"/>
        <n v="18066654"/>
        <n v="19044386"/>
        <n v="19057827"/>
        <n v="20045603"/>
        <n v="24001212"/>
        <n v="19019432"/>
        <n v="22055652"/>
        <n v="24015866"/>
        <n v="18032725"/>
        <n v="22051780"/>
        <n v="18037087"/>
        <n v="20040728"/>
        <n v="19067990"/>
        <n v="21052377"/>
        <n v="21021632"/>
        <n v="21041789"/>
        <n v="19054889"/>
        <n v="20056035"/>
        <n v="19036658"/>
        <n v="21000855"/>
        <n v="22057657"/>
        <n v="20060010"/>
        <n v="22013666"/>
        <n v="18068857"/>
        <n v="23043393"/>
        <n v="23010737"/>
        <n v="20027864"/>
        <n v="21054286"/>
        <n v="19026833"/>
        <n v="23010915"/>
        <n v="24007188"/>
        <n v="22071048"/>
        <n v="20015013"/>
        <n v="18065958"/>
        <n v="18074912"/>
        <n v="19029251"/>
        <n v="21062349"/>
        <n v="19063798"/>
        <n v="23033639"/>
        <n v="24013520"/>
        <n v="19010886"/>
        <n v="24008878"/>
        <n v="21043312"/>
        <n v="1800000055"/>
        <n v="21057994"/>
        <n v="23023529"/>
        <n v="23053252"/>
        <n v="18070233"/>
        <n v="23063440"/>
        <n v="21018737"/>
        <n v="20040213"/>
        <n v="22054229"/>
        <n v="21062772"/>
        <n v="19052992"/>
        <n v="20013497"/>
        <n v="21028551"/>
        <n v="18070671"/>
        <n v="20018712"/>
        <n v="19066776"/>
        <n v="18028360"/>
        <n v="20056876"/>
        <n v="19048949"/>
        <n v="18073102"/>
        <n v="21040711"/>
        <n v="22029445"/>
        <n v="22055497"/>
        <n v="20061028"/>
        <n v="19070266"/>
        <n v="21005429"/>
        <n v="19042900"/>
        <n v="23012533"/>
        <n v="19071335"/>
        <n v="22069472"/>
        <n v="22008418"/>
        <n v="19012241"/>
        <n v="21028625"/>
        <n v="18033807"/>
        <n v="21012427"/>
        <n v="18042694"/>
        <n v="22057042"/>
        <n v="20027884"/>
        <n v="21046800"/>
        <n v="20005250"/>
        <n v="21021868"/>
        <n v="19027530"/>
        <n v="23007528"/>
        <n v="22063235"/>
        <n v="20009049"/>
        <n v="24015218"/>
        <n v="22058478"/>
        <n v="21030689"/>
        <n v="21040121"/>
        <n v="22001849"/>
        <n v="18048786"/>
        <n v="23022857"/>
        <n v="19047351"/>
        <n v="22066289"/>
        <n v="22064096"/>
        <n v="22016659"/>
        <n v="23066361"/>
        <n v="20060775"/>
        <n v="18049836"/>
        <n v="19067978"/>
        <n v="23072748"/>
        <n v="24016986"/>
        <n v="23007168"/>
        <n v="18060399"/>
        <n v="23013571"/>
        <n v="23063444"/>
        <n v="23071707"/>
        <n v="18030133"/>
        <n v="21006607"/>
        <n v="20036018"/>
        <n v="23015855"/>
        <n v="22029468"/>
        <n v="21012892"/>
        <n v="21055314"/>
        <n v="22034361"/>
        <n v="22012381"/>
        <n v="22059206"/>
        <n v="21004863"/>
        <n v="22030010"/>
        <n v="23042850"/>
        <n v="23004720"/>
        <n v="23041016"/>
        <n v="21043920"/>
        <n v="20037504"/>
        <n v="23028955"/>
        <n v="19010247"/>
        <n v="19022684"/>
      </sharedItems>
    </cacheField>
    <cacheField name="Date and Time of Crash" numFmtId="0">
      <sharedItems containsSemiMixedTypes="0" containsNonDate="0" containsDate="1" containsString="0" minDate="2018-03-23T11:03:00" maxDate="2024-04-09T12:37:00" count="2426">
        <d v="2022-02-07T18:04:00"/>
        <d v="2021-05-07T13:58:00"/>
        <d v="2018-10-07T10:37:00"/>
        <d v="2019-09-26T06:51:00"/>
        <d v="2018-04-29T15:48:00"/>
        <d v="2023-09-03T16:59:00"/>
        <d v="2018-12-21T17:41:00"/>
        <d v="2021-07-30T18:00:00"/>
        <d v="2022-03-18T16:29:00"/>
        <d v="2019-02-25T20:16:00"/>
        <d v="2019-01-31T09:37:00"/>
        <d v="2022-07-15T03:39:00"/>
        <d v="2020-05-14T17:15:00"/>
        <d v="2023-09-04T18:32:00"/>
        <d v="2023-01-05T08:45:00"/>
        <d v="2023-09-27T17:32:00"/>
        <d v="2018-10-15T08:30:00"/>
        <d v="2021-11-26T17:18:00"/>
        <d v="2023-04-16T00:38:00"/>
        <d v="2022-06-06T17:02:00"/>
        <d v="2019-03-15T13:32:00"/>
        <d v="2019-04-22T19:10:00"/>
        <d v="2021-05-24T14:32:00"/>
        <d v="2020-06-19T11:41:00"/>
        <d v="2020-03-04T13:47:00"/>
        <d v="2019-06-01T16:00:00"/>
        <d v="2023-01-27T09:53:00"/>
        <d v="2019-12-23T13:09:00"/>
        <d v="2021-08-06T06:59:00"/>
        <d v="2023-06-21T13:00:00"/>
        <d v="2019-03-23T19:37:00"/>
        <d v="2022-01-18T14:11:00"/>
        <d v="2018-06-01T11:30:00"/>
        <d v="2018-10-16T13:47:00"/>
        <d v="2023-09-06T00:47:00"/>
        <d v="2022-12-22T14:09:00"/>
        <d v="2019-05-27T10:10:00"/>
        <d v="2019-03-10T01:58:00"/>
        <d v="2021-08-08T01:54:00"/>
        <d v="2020-10-11T17:04:00"/>
        <d v="2018-05-28T12:29:00"/>
        <d v="2024-03-18T15:10:00"/>
        <d v="2021-03-19T08:24:00"/>
        <d v="2019-07-26T18:48:00"/>
        <d v="2023-05-06T14:29:00"/>
        <d v="2024-03-22T20:59:00"/>
        <d v="2023-06-02T07:26:00"/>
        <d v="2022-08-29T10:09:00"/>
        <d v="2022-09-02T08:46:00"/>
        <d v="2018-04-26T23:19:00"/>
        <d v="2020-01-28T11:22:00"/>
        <d v="2022-02-20T17:09:00"/>
        <d v="2023-06-01T05:35:00"/>
        <d v="2019-08-16T11:46:00"/>
        <d v="2022-07-16T14:34:00"/>
        <d v="2020-02-18T18:05:00"/>
        <d v="2020-01-31T13:30:00"/>
        <d v="2021-09-10T16:17:00"/>
        <d v="2023-08-14T23:25:00"/>
        <d v="2022-10-30T17:16:00"/>
        <d v="2022-06-06T11:31:00"/>
        <d v="2023-03-25T16:13:00"/>
        <d v="2019-07-12T20:07:00"/>
        <d v="2024-02-02T13:48:00"/>
        <d v="2022-07-23T15:10:00"/>
        <d v="2018-10-11T14:54:00"/>
        <d v="2019-08-31T19:38:00"/>
        <d v="2023-06-08T14:20:00"/>
        <d v="2023-04-21T11:26:00"/>
        <d v="2023-02-17T20:03:00"/>
        <d v="2020-02-28T08:16:00"/>
        <d v="2018-06-22T13:52:00"/>
        <d v="2023-12-08T12:59:00"/>
        <d v="2023-08-28T16:22:00"/>
        <d v="2019-11-21T22:35:00"/>
        <d v="2023-01-27T16:26:00"/>
        <d v="2020-02-13T09:23:00"/>
        <d v="2018-12-21T00:16:00"/>
        <d v="2022-04-01T13:36:00"/>
        <d v="2020-12-12T19:42:00"/>
        <d v="2022-10-09T18:20:00"/>
        <d v="2021-07-18T10:40:00"/>
        <d v="2023-10-15T20:58:00"/>
        <d v="2018-09-15T19:35:00"/>
        <d v="2018-10-17T14:39:00"/>
        <d v="2018-12-29T09:20:00"/>
        <d v="2022-11-17T11:18:00"/>
        <d v="2021-07-21T14:25:00"/>
        <d v="2022-07-19T08:52:00"/>
        <d v="2020-03-02T16:42:00"/>
        <d v="2020-06-29T13:41:00"/>
        <d v="2022-07-25T13:46:00"/>
        <d v="2023-12-01T02:38:00"/>
        <d v="2023-05-17T21:02:00"/>
        <d v="2022-01-24T23:31:00"/>
        <d v="2019-07-15T14:16:00"/>
        <d v="2019-03-25T07:37:00"/>
        <d v="2018-10-26T11:51:00"/>
        <d v="2020-03-03T01:10:00"/>
        <d v="2023-03-12T12:19:00"/>
        <d v="2020-12-15T12:15:00"/>
        <d v="2022-12-27T14:01:00"/>
        <d v="2019-11-17T17:11:00"/>
        <d v="2020-01-08T16:14:00"/>
        <d v="2022-12-23T13:57:00"/>
        <d v="2022-02-06T14:00:00"/>
        <d v="2019-12-07T19:08:00"/>
        <d v="2022-03-07T08:47:00"/>
        <d v="2021-04-19T12:34:00"/>
        <d v="2022-04-29T20:12:00"/>
        <d v="2020-09-18T20:21:00"/>
        <d v="2023-08-11T14:52:00"/>
        <d v="2022-03-27T10:01:00"/>
        <d v="2021-09-14T16:30:00"/>
        <d v="2022-11-13T16:50:00"/>
        <d v="2018-06-22T17:48:00"/>
        <d v="2022-12-09T19:17:00"/>
        <d v="2020-10-21T15:44:00"/>
        <d v="2020-02-22T17:11:00"/>
        <d v="2022-11-12T14:50:00"/>
        <d v="2023-05-07T14:07:00"/>
        <d v="2018-05-10T13:49:00"/>
        <d v="2019-12-08T15:53:00"/>
        <d v="2022-01-07T09:34:00"/>
        <d v="2018-12-07T22:27:00"/>
        <d v="2021-11-07T17:04:00"/>
        <d v="2024-03-26T19:18:00"/>
        <d v="2022-09-11T15:24:00"/>
        <d v="2021-02-08T16:00:00"/>
        <d v="2019-10-18T20:18:00"/>
        <d v="2019-10-02T10:50:00"/>
        <d v="2019-10-16T18:49:00"/>
        <d v="2023-05-15T17:39:00"/>
        <d v="2023-01-07T00:28:00"/>
        <d v="2019-08-26T07:31:00"/>
        <d v="2024-03-31T01:33:00"/>
        <d v="2023-04-22T00:29:00"/>
        <d v="2021-04-08T10:50:00"/>
        <d v="2022-06-11T17:26:00"/>
        <d v="2019-10-19T10:27:00"/>
        <d v="2022-11-09T16:23:00"/>
        <d v="2018-10-05T09:53:00"/>
        <d v="2022-09-08T18:49:00"/>
        <d v="2019-12-17T12:22:00"/>
        <d v="2018-12-22T19:16:00"/>
        <d v="2020-01-09T01:29:00"/>
        <d v="2021-07-05T19:22:00"/>
        <d v="2021-01-14T18:24:00"/>
        <d v="2019-12-05T10:27:00"/>
        <d v="2021-05-19T12:32:00"/>
        <d v="2019-09-21T14:15:00"/>
        <d v="2023-01-11T17:10:00"/>
        <d v="2021-12-07T16:41:00"/>
        <d v="2024-01-24T13:16:00"/>
        <d v="2018-05-30T10:15:00"/>
        <d v="2022-07-02T12:22:00"/>
        <d v="2020-06-23T11:06:00"/>
        <d v="2023-03-21T14:12:00"/>
        <d v="2019-09-26T04:11:00"/>
        <d v="2018-05-19T14:29:00"/>
        <d v="2022-02-13T21:11:00"/>
        <d v="2021-07-03T08:38:00"/>
        <d v="2023-02-20T10:43:00"/>
        <d v="2022-12-23T23:59:00"/>
        <d v="2023-12-08T14:15:00"/>
        <d v="2024-01-09T18:11:00"/>
        <d v="2022-02-10T08:24:00"/>
        <d v="2020-03-29T17:26:00"/>
        <d v="2020-06-26T14:48:00"/>
        <d v="2023-09-03T10:06:00"/>
        <d v="2020-07-11T12:22:00"/>
        <d v="2020-11-14T14:02:00"/>
        <d v="2021-01-07T15:06:00"/>
        <d v="2020-04-10T15:48:00"/>
        <d v="2022-04-12T14:51:00"/>
        <d v="2024-01-15T15:15:00"/>
        <d v="2018-12-13T10:51:00"/>
        <d v="2021-04-24T21:16:00"/>
        <d v="2018-10-22T17:23:00"/>
        <d v="2024-03-29T02:01:00"/>
        <d v="2020-10-13T11:27:00"/>
        <d v="2022-10-07T20:41:00"/>
        <d v="2021-04-06T14:16:00"/>
        <d v="2020-01-09T11:08:00"/>
        <d v="2020-02-26T00:59:00"/>
        <d v="2024-02-10T01:00:00"/>
        <d v="2019-03-23T18:51:00"/>
        <d v="2019-10-31T07:31:00"/>
        <d v="2022-12-03T11:38:00"/>
        <d v="2021-03-12T19:46:00"/>
        <d v="2022-04-17T18:16:00"/>
        <d v="2020-10-10T00:27:00"/>
        <d v="2018-05-21T21:13:00"/>
        <d v="2019-07-21T19:17:00"/>
        <d v="2023-08-09T11:37:00"/>
        <d v="2022-07-11T17:44:00"/>
        <d v="2023-08-31T09:02:00"/>
        <d v="2022-11-13T18:07:00"/>
        <d v="2021-11-27T18:52:00"/>
        <d v="2020-01-24T20:50:00"/>
        <d v="2022-08-23T10:29:00"/>
        <d v="2022-11-03T10:52:00"/>
        <d v="2023-03-19T05:12:00"/>
        <d v="2022-06-18T08:27:00"/>
        <d v="2020-02-26T18:39:00"/>
        <d v="2022-03-20T00:24:00"/>
        <d v="2019-09-15T15:14:00"/>
        <d v="2019-03-01T11:21:00"/>
        <d v="2022-06-19T11:13:00"/>
        <d v="2019-10-07T04:18:00"/>
        <d v="2023-04-11T04:30:00"/>
        <d v="2022-12-08T19:35:00"/>
        <d v="2019-12-17T10:51:00"/>
        <d v="2019-09-03T01:18:00"/>
        <d v="2019-06-12T08:06:00"/>
        <d v="2022-05-06T14:02:00"/>
        <d v="2022-09-22T09:08:00"/>
        <d v="2022-05-14T21:01:00"/>
        <d v="2020-09-08T18:44:00"/>
        <d v="2020-11-10T10:25:00"/>
        <d v="2019-05-11T18:09:00"/>
        <d v="2020-12-28T17:26:00"/>
        <d v="2021-03-17T14:11:00"/>
        <d v="2022-08-22T06:16:00"/>
        <d v="2019-03-10T09:35:00"/>
        <d v="2019-09-09T16:11:00"/>
        <d v="2019-03-09T22:45:00"/>
        <d v="2022-06-17T22:15:00"/>
        <d v="2019-01-22T15:18:00"/>
        <d v="2018-09-13T09:11:00"/>
        <d v="2023-07-05T16:18:00"/>
        <d v="2020-08-04T23:39:00"/>
        <d v="2020-08-27T17:47:00"/>
        <d v="2022-01-08T14:46:00"/>
        <d v="2023-03-26T00:48:00"/>
        <d v="2018-10-06T14:37:00"/>
        <d v="2019-06-26T16:00:00"/>
        <d v="2020-09-10T20:07:00"/>
        <d v="2022-11-15T17:25:00"/>
        <d v="2019-08-25T21:24:00"/>
        <d v="2018-10-14T19:43:00"/>
        <d v="2024-01-20T14:07:00"/>
        <d v="2018-10-20T12:05:00"/>
        <d v="2019-11-13T11:49:00"/>
        <d v="2021-01-22T16:05:00"/>
        <d v="2023-07-15T10:29:00"/>
        <d v="2020-04-10T10:25:00"/>
        <d v="2023-02-04T18:30:00"/>
        <d v="2022-01-25T07:30:00"/>
        <d v="2023-12-03T16:46:00"/>
        <d v="2020-09-12T22:01:00"/>
        <d v="2022-09-13T14:32:00"/>
        <d v="2019-11-10T15:16:00"/>
        <d v="2020-02-19T12:39:00"/>
        <d v="2019-09-12T00:01:00"/>
        <d v="2019-11-14T15:35:00"/>
        <d v="2019-08-06T08:18:00"/>
        <d v="2022-06-29T09:43:00"/>
        <d v="2022-04-04T13:00:00"/>
        <d v="2020-11-05T11:28:00"/>
        <d v="2020-08-24T13:09:00"/>
        <d v="2023-10-06T15:23:00"/>
        <d v="2022-10-15T14:37:00"/>
        <d v="2023-11-22T16:58:00"/>
        <d v="2019-09-20T17:03:00"/>
        <d v="2018-09-19T14:09:00"/>
        <d v="2021-11-03T08:07:00"/>
        <d v="2021-05-03T15:12:00"/>
        <d v="2022-02-18T07:58:00"/>
        <d v="2023-10-14T12:53:00"/>
        <d v="2024-03-08T16:56:00"/>
        <d v="2022-05-05T18:25:00"/>
        <d v="2019-02-02T10:48:00"/>
        <d v="2020-09-01T13:41:00"/>
        <d v="2021-08-13T17:58:00"/>
        <d v="2023-02-04T12:14:00"/>
        <d v="2019-02-28T15:39:00"/>
        <d v="2023-03-09T07:27:00"/>
        <d v="2019-10-04T18:55:00"/>
        <d v="2022-08-25T09:37:00"/>
        <d v="2019-09-13T17:06:00"/>
        <d v="2021-11-03T01:22:00"/>
        <d v="2019-08-16T18:03:00"/>
        <d v="2018-08-12T20:09:00"/>
        <d v="2023-08-26T21:03:00"/>
        <d v="2021-03-23T14:23:00"/>
        <d v="2022-12-02T14:58:00"/>
        <d v="2022-06-26T07:07:00"/>
        <d v="2023-01-24T15:25:00"/>
        <d v="2021-10-22T18:35:00"/>
        <d v="2020-08-07T14:37:00"/>
        <d v="2022-08-15T18:06:00"/>
        <d v="2024-02-22T08:36:00"/>
        <d v="2022-04-17T16:51:00"/>
        <d v="2019-09-24T11:15:00"/>
        <d v="2022-03-07T15:36:00"/>
        <d v="2020-08-25T11:59:00"/>
        <d v="2019-09-14T16:23:00"/>
        <d v="2019-09-20T11:23:00"/>
        <d v="2022-05-25T13:49:00"/>
        <d v="2022-09-29T14:28:00"/>
        <d v="2020-09-22T22:15:00"/>
        <d v="2020-12-14T16:39:00"/>
        <d v="2018-12-27T18:25:00"/>
        <d v="2022-07-24T17:59:00"/>
        <d v="2020-08-25T18:38:00"/>
        <d v="2019-01-13T02:08:00"/>
        <d v="2020-07-14T05:08:00"/>
        <d v="2019-10-11T13:51:00"/>
        <d v="2023-06-18T02:01:00"/>
        <d v="2022-11-07T08:28:00"/>
        <d v="2023-02-01T14:21:00"/>
        <d v="2020-11-21T00:15:00"/>
        <d v="2024-01-20T11:52:00"/>
        <d v="2018-05-30T09:59:00"/>
        <d v="2021-08-17T17:47:00"/>
        <d v="2021-10-30T15:53:00"/>
        <d v="2023-10-15T01:08:00"/>
        <d v="2022-02-04T18:03:00"/>
        <d v="2023-02-12T12:03:00"/>
        <d v="2021-06-19T06:47:00"/>
        <d v="2023-06-29T19:44:00"/>
        <d v="2020-06-05T18:09:00"/>
        <d v="2019-06-17T13:47:00"/>
        <d v="2023-05-02T18:04:00"/>
        <d v="2023-04-01T05:26:00"/>
        <d v="2019-11-17T20:09:00"/>
        <d v="2019-12-05T18:42:00"/>
        <d v="2021-09-29T10:01:00"/>
        <d v="2023-11-13T14:14:00"/>
        <d v="2022-10-03T17:47:00"/>
        <d v="2021-11-17T19:29:00"/>
        <d v="2021-08-27T09:46:00"/>
        <d v="2023-03-08T17:29:00"/>
        <d v="2019-08-03T23:08:00"/>
        <d v="2018-08-07T21:40:00"/>
        <d v="2024-01-02T01:30:00"/>
        <d v="2019-11-20T19:41:00"/>
        <d v="2023-02-15T10:32:00"/>
        <d v="2019-07-26T16:51:00"/>
        <d v="2022-09-28T12:27:00"/>
        <d v="2023-04-08T10:09:00"/>
        <d v="2024-04-08T18:17:00"/>
        <d v="2021-07-07T14:30:00"/>
        <d v="2022-06-06T16:39:00"/>
        <d v="2021-03-13T21:56:00"/>
        <d v="2022-01-31T16:07:00"/>
        <d v="2019-07-31T20:48:00"/>
        <d v="2023-04-09T17:47:00"/>
        <d v="2018-08-23T11:42:00"/>
        <d v="2018-11-06T01:36:00"/>
        <d v="2018-11-27T00:02:00"/>
        <d v="2023-06-11T16:49:00"/>
        <d v="2020-10-30T15:36:00"/>
        <d v="2018-11-04T01:33:00"/>
        <d v="2018-09-07T17:55:00"/>
        <d v="2022-01-18T14:20:00"/>
        <d v="2023-09-15T09:58:00"/>
        <d v="2019-07-05T16:12:00"/>
        <d v="2019-09-20T09:00:00"/>
        <d v="2019-12-05T21:08:00"/>
        <d v="2023-08-15T08:15:00"/>
        <d v="2023-10-16T17:13:00"/>
        <d v="2023-01-18T18:22:00"/>
        <d v="2023-08-12T05:02:00"/>
        <d v="2021-11-24T13:24:00"/>
        <d v="2023-02-03T20:01:00"/>
        <d v="2019-08-23T20:09:00"/>
        <d v="2019-10-12T15:29:00"/>
        <d v="2020-01-19T00:17:00"/>
        <d v="2022-02-16T13:27:00"/>
        <d v="2021-03-19T22:37:00"/>
        <d v="2019-11-04T07:01:00"/>
        <d v="2023-07-31T19:46:00"/>
        <d v="2019-11-27T15:34:00"/>
        <d v="2022-06-06T15:31:00"/>
        <d v="2022-08-25T06:24:00"/>
        <d v="2019-12-22T17:42:00"/>
        <d v="2022-01-18T17:58:00"/>
        <d v="2020-12-22T09:52:00"/>
        <d v="2018-09-20T13:35:00"/>
        <d v="2020-04-07T17:47:00"/>
        <d v="2018-06-12T23:16:00"/>
        <d v="2021-08-20T11:05:00"/>
        <d v="2018-12-22T21:50:00"/>
        <d v="2018-11-09T07:37:00"/>
        <d v="2022-11-07T22:18:00"/>
        <d v="2021-07-01T13:09:00"/>
        <d v="2021-06-28T18:15:00"/>
        <d v="2022-03-09T18:22:00"/>
        <d v="2022-11-18T15:02:00"/>
        <d v="2019-08-07T06:54:00"/>
        <d v="2023-09-27T08:17:00"/>
        <d v="2021-05-01T14:00:00"/>
        <d v="2023-04-22T10:03:00"/>
        <d v="2020-12-18T10:08:00"/>
        <d v="2023-04-08T01:28:00"/>
        <d v="2020-02-12T21:58:00"/>
        <d v="2020-07-29T19:07:00"/>
        <d v="2023-02-06T22:45:00"/>
        <d v="2019-07-15T23:09:00"/>
        <d v="2024-03-16T20:59:00"/>
        <d v="2021-02-04T09:42:00"/>
        <d v="2021-03-28T10:34:00"/>
        <d v="2022-03-29T11:50:00"/>
        <d v="2024-03-18T09:37:00"/>
        <d v="2023-12-18T09:01:00"/>
        <d v="2020-05-07T18:07:00"/>
        <d v="2019-09-26T07:47:00"/>
        <d v="2023-09-10T16:50:00"/>
        <d v="2019-10-17T17:24:00"/>
        <d v="2023-09-26T23:00:00"/>
        <d v="2020-04-12T01:11:00"/>
        <d v="2023-12-25T23:24:00"/>
        <d v="2022-09-29T09:11:00"/>
        <d v="2019-06-23T16:42:00"/>
        <d v="2021-07-29T19:18:00"/>
        <d v="2022-12-05T17:34:00"/>
        <d v="2022-01-07T10:15:00"/>
        <d v="2019-11-15T08:02:00"/>
        <d v="2019-09-11T08:16:00"/>
        <d v="2019-12-18T14:50:00"/>
        <d v="2024-03-18T20:24:00"/>
        <d v="2022-03-19T01:27:00"/>
        <d v="2023-03-17T02:28:00"/>
        <d v="2018-10-04T08:56:00"/>
        <d v="2021-02-17T09:22:00"/>
        <d v="2020-05-16T17:52:00"/>
        <d v="2022-12-17T00:00:00"/>
        <d v="2020-07-19T01:39:00"/>
        <d v="2020-12-30T13:18:00"/>
        <d v="2021-06-16T13:59:00"/>
        <d v="2021-03-03T09:30:00"/>
        <d v="2018-12-02T03:25:00"/>
        <d v="2022-04-09T20:33:00"/>
        <d v="2019-09-28T08:28:00"/>
        <d v="2023-05-11T11:07:00"/>
        <d v="2022-09-13T17:56:00"/>
        <d v="2018-07-22T16:19:00"/>
        <d v="2021-01-08T08:41:00"/>
        <d v="2023-04-09T14:32:00"/>
        <d v="2023-09-24T00:53:00"/>
        <d v="2019-06-18T16:46:00"/>
        <d v="2023-03-09T15:18:00"/>
        <d v="2018-11-03T10:50:00"/>
        <d v="2020-02-22T23:10:00"/>
        <d v="2021-12-16T15:46:00"/>
        <d v="2024-02-14T19:37:00"/>
        <d v="2023-07-15T16:15:00"/>
        <d v="2022-06-07T15:02:00"/>
        <d v="2019-09-08T19:52:00"/>
        <d v="2019-09-28T18:04:00"/>
        <d v="2020-01-26T10:57:00"/>
        <d v="2022-06-07T06:50:00"/>
        <d v="2020-11-18T16:04:00"/>
        <d v="2024-02-06T12:20:00"/>
        <d v="2022-08-06T08:48:00"/>
        <d v="2023-08-31T14:26:00"/>
        <d v="2018-10-04T01:09:00"/>
        <d v="2021-11-29T13:48:00"/>
        <d v="2022-09-28T07:12:00"/>
        <d v="2019-03-16T09:23:00"/>
        <d v="2022-03-23T15:29:00"/>
        <d v="2021-02-01T14:49:00"/>
        <d v="2019-10-08T19:46:00"/>
        <d v="2023-02-01T23:24:00"/>
        <d v="2022-03-13T08:31:00"/>
        <d v="2023-12-07T16:56:00"/>
        <d v="2023-08-20T01:54:00"/>
        <d v="2021-02-02T05:37:00"/>
        <d v="2019-02-13T15:24:00"/>
        <d v="2021-02-17T17:56:00"/>
        <d v="2020-01-07T09:50:00"/>
        <d v="2019-07-19T14:20:00"/>
        <d v="2022-06-06T10:19:00"/>
        <d v="2020-02-16T11:55:00"/>
        <d v="2019-05-23T09:13:00"/>
        <d v="2019-08-13T16:32:00"/>
        <d v="2019-05-04T08:57:00"/>
        <d v="2020-11-07T17:23:00"/>
        <d v="2022-09-21T21:04:00"/>
        <d v="2019-02-28T23:34:00"/>
        <d v="2024-01-22T07:28:00"/>
        <d v="2020-01-04T11:03:00"/>
        <d v="2018-10-24T01:21:00"/>
        <d v="2022-10-30T19:18:00"/>
        <d v="2022-07-13T17:24:00"/>
        <d v="2023-11-01T13:24:00"/>
        <d v="2022-03-17T17:15:00"/>
        <d v="2018-12-18T16:43:00"/>
        <d v="2019-11-27T16:55:00"/>
        <d v="2021-07-21T22:03:00"/>
        <d v="2020-10-17T06:43:00"/>
        <d v="2023-04-23T03:05:00"/>
        <d v="2018-09-24T15:09:00"/>
        <d v="2018-10-27T21:28:00"/>
        <d v="2018-11-07T10:00:00"/>
        <d v="2022-02-18T20:51:00"/>
        <d v="2019-06-13T08:54:00"/>
        <d v="2023-08-09T16:40:00"/>
        <d v="2022-04-26T15:21:00"/>
        <d v="2019-12-29T10:33:00"/>
        <d v="2020-06-23T18:11:00"/>
        <d v="2019-10-11T21:49:00"/>
        <d v="2023-09-03T20:30:00"/>
        <d v="2022-06-09T18:35:00"/>
        <d v="2018-06-11T23:50:00"/>
        <d v="2021-05-14T18:14:00"/>
        <d v="2023-03-12T11:17:00"/>
        <d v="2019-03-30T16:58:00"/>
        <d v="2018-05-07T07:42:00"/>
        <d v="2021-04-29T11:21:00"/>
        <d v="2021-02-26T21:17:00"/>
        <d v="2019-08-13T17:37:00"/>
        <d v="2021-02-27T11:42:00"/>
        <d v="2023-12-04T06:41:00"/>
        <d v="2021-06-23T01:51:00"/>
        <d v="2021-10-04T17:54:00"/>
        <d v="2021-03-23T22:40:00"/>
        <d v="2021-07-16T08:12:00"/>
        <d v="2020-11-13T11:03:00"/>
        <d v="2023-09-14T15:15:00"/>
        <d v="2018-05-22T14:38:00"/>
        <d v="2021-08-27T20:19:00"/>
        <d v="2021-09-23T11:10:00"/>
        <d v="2019-08-22T10:07:00"/>
        <d v="2020-12-28T12:50:00"/>
        <d v="2018-09-01T04:02:00"/>
        <d v="2022-09-22T08:54:00"/>
        <d v="2020-11-09T08:28:00"/>
        <d v="2021-08-20T13:56:00"/>
        <d v="2022-03-19T01:04:00"/>
        <d v="2021-07-07T15:25:00"/>
        <d v="2023-08-09T07:39:00"/>
        <d v="2022-12-19T08:21:00"/>
        <d v="2018-05-04T14:01:00"/>
        <d v="2019-01-10T09:19:00"/>
        <d v="2021-01-26T05:42:00"/>
        <d v="2023-04-28T07:13:00"/>
        <d v="2019-04-17T13:17:00"/>
        <d v="2020-11-12T15:46:00"/>
        <d v="2019-04-08T15:40:00"/>
        <d v="2019-03-13T12:31:00"/>
        <d v="2019-11-18T16:54:00"/>
        <d v="2021-02-09T15:18:00"/>
        <d v="2023-06-21T09:13:00"/>
        <d v="2020-02-23T17:42:00"/>
        <d v="2018-05-01T12:37:00"/>
        <d v="2020-12-29T17:39:00"/>
        <d v="2020-07-29T11:28:00"/>
        <d v="2021-09-10T23:17:00"/>
        <d v="2018-06-08T19:42:00"/>
        <d v="2023-10-25T08:43:00"/>
        <d v="2020-02-12T14:38:00"/>
        <d v="2021-03-15T21:03:00"/>
        <d v="2022-06-04T19:37:00"/>
        <d v="2018-09-18T21:15:00"/>
        <d v="2024-01-08T11:20:00"/>
        <d v="2020-09-30T11:27:00"/>
        <d v="2020-04-09T03:48:00"/>
        <d v="2023-05-16T17:12:00"/>
        <d v="2020-10-03T13:24:00"/>
        <d v="2021-07-02T15:32:00"/>
        <d v="2020-12-20T20:18:00"/>
        <d v="2020-06-18T06:03:00"/>
        <d v="2019-10-21T19:18:00"/>
        <d v="2020-11-03T07:42:00"/>
        <d v="2020-06-10T01:17:00"/>
        <d v="2020-02-13T11:36:00"/>
        <d v="2019-02-06T11:28:00"/>
        <d v="2023-08-14T10:16:00"/>
        <d v="2020-07-01T12:11:00"/>
        <d v="2021-04-25T14:35:00"/>
        <d v="2019-01-14T21:03:00"/>
        <d v="2020-07-26T16:13:00"/>
        <d v="2021-10-28T13:21:00"/>
        <d v="2019-08-28T12:19:00"/>
        <d v="2018-06-12T12:00:00"/>
        <d v="2020-02-17T02:48:00"/>
        <d v="2021-04-16T13:47:00"/>
        <d v="2019-06-13T17:26:00"/>
        <d v="2023-02-16T13:10:00"/>
        <d v="2021-01-26T16:36:00"/>
        <d v="2023-07-28T17:21:00"/>
        <d v="2019-08-08T14:23:00"/>
        <d v="2022-09-12T15:15:00"/>
        <d v="2019-04-08T08:33:00"/>
        <d v="2022-08-15T13:18:00"/>
        <d v="2021-05-26T19:52:00"/>
        <d v="2018-11-02T15:06:00"/>
        <d v="2022-05-08T11:35:00"/>
        <d v="2020-11-21T15:51:00"/>
        <d v="2019-12-27T09:43:00"/>
        <d v="2023-08-21T15:48:00"/>
        <d v="2019-01-16T10:09:00"/>
        <d v="2019-04-07T02:30:00"/>
        <d v="2021-04-23T13:47:00"/>
        <d v="2022-12-23T13:26:00"/>
        <d v="2022-11-05T15:04:00"/>
        <d v="2021-12-23T10:44:00"/>
        <d v="2018-06-06T08:03:00"/>
        <d v="2018-11-09T06:49:00"/>
        <d v="2023-10-01T15:31:00"/>
        <d v="2022-09-12T19:41:00"/>
        <d v="2020-03-04T07:19:00"/>
        <d v="2021-02-07T15:47:00"/>
        <d v="2019-10-08T17:56:00"/>
        <d v="2022-03-28T17:58:00"/>
        <d v="2020-06-29T12:15:00"/>
        <d v="2019-01-17T22:32:00"/>
        <d v="2020-09-14T12:56:00"/>
        <d v="2023-03-13T09:49:00"/>
        <d v="2023-08-15T13:56:00"/>
        <d v="2020-03-03T08:08:00"/>
        <d v="2020-10-28T15:32:00"/>
        <d v="2020-02-26T19:13:00"/>
        <d v="2022-08-17T06:22:00"/>
        <d v="2019-01-16T12:58:00"/>
        <d v="2022-08-12T17:26:00"/>
        <d v="2021-11-24T10:15:00"/>
        <d v="2019-11-25T07:47:00"/>
        <d v="2018-10-11T18:09:00"/>
        <d v="2021-12-09T17:55:00"/>
        <d v="2021-12-03T18:40:00"/>
        <d v="2022-01-22T14:48:00"/>
        <d v="2021-08-17T07:30:00"/>
        <d v="2020-01-09T19:01:00"/>
        <d v="2021-09-03T13:57:00"/>
        <d v="2018-06-28T18:01:00"/>
        <d v="2021-06-25T12:15:00"/>
        <d v="2018-10-17T18:36:00"/>
        <d v="2019-02-21T10:45:00"/>
        <d v="2020-11-25T10:52:00"/>
        <d v="2019-10-05T11:42:00"/>
        <d v="2019-04-29T06:54:00"/>
        <d v="2023-10-20T14:12:00"/>
        <d v="2021-10-25T17:23:00"/>
        <d v="2021-08-30T14:40:00"/>
        <d v="2022-10-28T07:54:00"/>
        <d v="2024-01-04T07:49:00"/>
        <d v="2019-12-19T14:47:00"/>
        <d v="2024-02-14T13:48:00"/>
        <d v="2021-06-16T21:47:00"/>
        <d v="2018-04-24T17:24:00"/>
        <d v="2023-06-27T15:53:00"/>
        <d v="2019-03-06T10:16:00"/>
        <d v="2023-01-19T14:19:00"/>
        <d v="2019-01-22T09:57:00"/>
        <d v="2019-04-21T15:43:00"/>
        <d v="2020-07-13T15:28:00"/>
        <d v="2023-08-24T13:29:00"/>
        <d v="2018-06-09T09:45:00"/>
        <d v="2021-09-08T11:01:00"/>
        <d v="2023-02-14T16:16:00"/>
        <d v="2018-11-07T23:29:00"/>
        <d v="2021-07-09T22:22:00"/>
        <d v="2019-01-30T15:58:00"/>
        <d v="2019-09-04T15:11:00"/>
        <d v="2023-06-04T00:18:00"/>
        <d v="2023-07-18T21:30:00"/>
        <d v="2021-08-03T19:31:00"/>
        <d v="2019-09-25T13:33:00"/>
        <d v="2018-08-08T13:28:00"/>
        <d v="2021-01-29T21:08:00"/>
        <d v="2020-06-18T17:32:00"/>
        <d v="2019-12-08T00:37:00"/>
        <d v="2019-01-19T18:25:00"/>
        <d v="2023-05-18T07:31:00"/>
        <d v="2018-04-16T23:38:00"/>
        <d v="2020-01-22T13:00:00"/>
        <d v="2022-05-31T15:17:00"/>
        <d v="2023-11-05T14:54:00"/>
        <d v="2022-08-12T16:31:00"/>
        <d v="2021-11-09T09:52:00"/>
        <d v="2019-02-25T17:52:00"/>
        <d v="2018-11-08T13:00:00"/>
        <d v="2018-09-19T17:05:00"/>
        <d v="2019-05-19T22:13:00"/>
        <d v="2018-11-28T17:34:00"/>
        <d v="2022-02-27T13:12:00"/>
        <d v="2022-03-04T10:47:00"/>
        <d v="2020-10-07T08:59:00"/>
        <d v="2023-12-14T07:10:00"/>
        <d v="2022-06-19T20:31:00"/>
        <d v="2018-12-14T15:58:00"/>
        <d v="2023-10-11T07:22:00"/>
        <d v="2019-04-18T11:06:00"/>
        <d v="2022-09-26T16:53:00"/>
        <d v="2018-06-04T22:16:00"/>
        <d v="2022-02-16T10:34:00"/>
        <d v="2022-01-27T23:49:00"/>
        <d v="2022-01-08T07:36:00"/>
        <d v="2021-03-22T19:28:00"/>
        <d v="2023-08-26T16:48:00"/>
        <d v="2022-02-24T09:21:00"/>
        <d v="2023-07-14T13:02:00"/>
        <d v="2020-03-09T18:18:00"/>
        <d v="2023-06-11T23:57:00"/>
        <d v="2024-01-25T08:44:00"/>
        <d v="2023-04-08T03:14:00"/>
        <d v="2022-02-13T21:19:00"/>
        <d v="2019-02-12T11:48:00"/>
        <d v="2020-11-17T08:19:00"/>
        <d v="2023-08-01T09:55:00"/>
        <d v="2022-03-01T09:37:00"/>
        <d v="2021-12-03T13:56:00"/>
        <d v="2021-06-22T16:37:00"/>
        <d v="2018-08-23T13:42:00"/>
        <d v="2019-09-20T15:38:00"/>
        <d v="2018-05-05T22:47:00"/>
        <d v="2020-10-17T23:44:00"/>
        <d v="2019-05-16T01:32:00"/>
        <d v="2022-08-16T12:03:00"/>
        <d v="2023-06-16T22:15:00"/>
        <d v="2021-05-29T03:14:00"/>
        <d v="2023-05-17T17:11:00"/>
        <d v="2020-03-31T12:39:00"/>
        <d v="2020-10-14T00:59:00"/>
        <d v="2022-09-22T16:55:00"/>
        <d v="2021-08-29T00:51:00"/>
        <d v="2024-02-02T18:37:00"/>
        <d v="2018-11-06T22:25:00"/>
        <d v="2020-07-15T00:18:00"/>
        <d v="2022-01-15T13:51:00"/>
        <d v="2021-10-31T15:19:00"/>
        <d v="2019-05-06T08:17:00"/>
        <d v="2019-11-18T21:31:00"/>
        <d v="2019-09-22T21:11:00"/>
        <d v="2021-08-30T15:56:00"/>
        <d v="2019-01-15T14:23:00"/>
        <d v="2021-10-09T09:02:00"/>
        <d v="2020-03-03T18:38:00"/>
        <d v="2020-08-15T14:50:00"/>
        <d v="2022-01-19T13:04:00"/>
        <d v="2019-04-23T18:34:00"/>
        <d v="2018-10-09T06:43:00"/>
        <d v="2021-10-21T09:08:00"/>
        <d v="2018-09-04T19:17:00"/>
        <d v="2021-11-28T17:55:00"/>
        <d v="2018-09-09T10:11:00"/>
        <d v="2019-01-19T14:28:00"/>
        <d v="2018-08-27T10:36:00"/>
        <d v="2019-12-08T17:49:00"/>
        <d v="2023-04-03T09:49:00"/>
        <d v="2019-01-23T10:29:00"/>
        <d v="2024-01-13T09:43:00"/>
        <d v="2021-10-22T19:00:00"/>
        <d v="2023-03-02T20:02:00"/>
        <d v="2022-06-04T10:01:00"/>
        <d v="2021-03-25T14:50:00"/>
        <d v="2023-09-17T09:32:00"/>
        <d v="2021-10-17T11:04:00"/>
        <d v="2024-03-14T21:54:00"/>
        <d v="2021-04-11T15:04:00"/>
        <d v="2022-02-15T11:01:00"/>
        <d v="2018-10-13T13:01:00"/>
        <d v="2022-12-01T17:57:00"/>
        <d v="2020-09-26T17:32:00"/>
        <d v="2021-07-23T11:38:00"/>
        <d v="2021-02-06T10:24:00"/>
        <d v="2021-06-11T23:54:00"/>
        <d v="2021-12-13T14:16:00"/>
        <d v="2023-08-25T21:26:00"/>
        <d v="2022-12-14T06:15:00"/>
        <d v="2018-05-12T14:35:00"/>
        <d v="2022-10-02T02:04:00"/>
        <d v="2020-12-15T09:59:00"/>
        <d v="2022-02-06T16:12:00"/>
        <d v="2019-02-06T22:37:00"/>
        <d v="2018-06-05T15:11:00"/>
        <d v="2022-04-30T02:39:00"/>
        <d v="2020-08-16T20:36:00"/>
        <d v="2018-07-09T08:53:00"/>
        <d v="2023-01-08T02:15:00"/>
        <d v="2019-05-18T17:08:00"/>
        <d v="2019-04-24T09:03:00"/>
        <d v="2019-10-17T14:50:00"/>
        <d v="2019-12-27T00:20:00"/>
        <d v="2019-07-26T13:01:00"/>
        <d v="2020-12-27T13:08:00"/>
        <d v="2023-11-20T19:12:00"/>
        <d v="2019-02-07T16:36:00"/>
        <d v="2019-01-19T02:26:00"/>
        <d v="2023-11-29T07:49:00"/>
        <d v="2019-10-13T00:35:00"/>
        <d v="2019-01-30T18:10:00"/>
        <d v="2021-12-21T17:38:00"/>
        <d v="2018-04-28T12:49:00"/>
        <d v="2019-04-19T15:35:00"/>
        <d v="2020-01-23T12:14:00"/>
        <d v="2021-09-28T18:33:00"/>
        <d v="2021-04-22T15:41:00"/>
        <d v="2018-06-11T04:10:00"/>
        <d v="2018-06-01T13:16:00"/>
        <d v="2019-06-01T10:45:00"/>
        <d v="2019-08-05T08:42:00"/>
        <d v="2024-03-28T02:41:00"/>
        <d v="2021-12-08T23:55:00"/>
        <d v="2019-06-30T08:46:00"/>
        <d v="2022-10-03T09:05:00"/>
        <d v="2022-06-05T22:39:00"/>
        <d v="2021-06-18T01:38:00"/>
        <d v="2019-10-31T09:15:00"/>
        <d v="2021-08-21T21:16:00"/>
        <d v="2019-04-21T14:12:00"/>
        <d v="2021-05-17T16:48:00"/>
        <d v="2023-08-24T23:26:00"/>
        <d v="2021-09-03T10:35:00"/>
        <d v="2018-09-03T08:51:00"/>
        <d v="2020-07-14T11:56:00"/>
        <d v="2019-11-15T13:55:00"/>
        <d v="2021-11-25T16:12:00"/>
        <d v="2018-10-08T21:34:00"/>
        <d v="2022-03-13T20:30:00"/>
        <d v="2020-12-13T14:06:00"/>
        <d v="2021-02-07T22:02:00"/>
        <d v="2023-02-23T07:57:00"/>
        <d v="2023-01-18T14:01:00"/>
        <d v="2019-10-25T08:46:00"/>
        <d v="2023-02-08T12:29:00"/>
        <d v="2019-04-04T15:47:00"/>
        <d v="2020-11-02T19:56:00"/>
        <d v="2023-01-08T10:25:00"/>
        <d v="2021-01-20T19:55:00"/>
        <d v="2021-09-28T14:31:00"/>
        <d v="2018-05-10T12:58:00"/>
        <d v="2022-08-15T06:34:00"/>
        <d v="2021-12-04T19:37:00"/>
        <d v="2019-11-02T09:49:00"/>
        <d v="2019-11-07T14:33:00"/>
        <d v="2019-04-15T18:43:00"/>
        <d v="2018-04-24T14:44:00"/>
        <d v="2022-04-11T17:22:00"/>
        <d v="2023-02-18T18:03:00"/>
        <d v="2024-02-20T21:35:00"/>
        <d v="2023-06-11T13:12:00"/>
        <d v="2019-12-31T10:24:00"/>
        <d v="2022-08-15T13:11:00"/>
        <d v="2022-02-22T17:58:00"/>
        <d v="2019-06-12T09:46:00"/>
        <d v="2019-11-25T21:18:00"/>
        <d v="2023-06-28T08:14:00"/>
        <d v="2020-09-14T12:47:00"/>
        <d v="2022-12-09T12:35:00"/>
        <d v="2018-12-08T15:43:00"/>
        <d v="2023-09-23T17:29:00"/>
        <d v="2020-11-03T12:50:00"/>
        <d v="2022-09-12T06:48:00"/>
        <d v="2024-01-07T12:55:00"/>
        <d v="2019-10-02T21:14:00"/>
        <d v="2018-10-02T09:11:00"/>
        <d v="2022-12-17T14:22:00"/>
        <d v="2022-04-12T09:10:00"/>
        <d v="2020-02-26T07:39:00"/>
        <d v="2023-02-09T22:16:00"/>
        <d v="2020-09-30T01:32:00"/>
        <d v="2020-06-10T12:34:00"/>
        <d v="2023-10-14T10:05:00"/>
        <d v="2024-02-24T19:20:00"/>
        <d v="2022-11-22T11:10:00"/>
        <d v="2019-02-05T13:44:00"/>
        <d v="2022-12-28T14:22:00"/>
        <d v="2022-11-22T19:27:00"/>
        <d v="2020-06-26T16:12:00"/>
        <d v="2020-03-02T12:01:00"/>
        <d v="2019-08-28T20:23:00"/>
        <d v="2022-03-23T09:22:00"/>
        <d v="2018-11-21T13:02:00"/>
        <d v="2023-10-28T12:27:00"/>
        <d v="2024-02-09T05:29:00"/>
        <d v="2022-09-27T15:27:00"/>
        <d v="2022-01-21T09:26:00"/>
        <d v="2021-10-11T19:14:00"/>
        <d v="2024-01-23T10:19:00"/>
        <d v="2021-08-20T16:44:00"/>
        <d v="2021-04-16T12:59:00"/>
        <d v="2021-12-13T08:34:00"/>
        <d v="2021-09-22T12:02:00"/>
        <d v="2024-04-01T23:37:00"/>
        <d v="2020-06-29T19:33:00"/>
        <d v="2020-01-03T14:08:00"/>
        <d v="2019-02-05T17:37:00"/>
        <d v="2023-04-05T08:44:00"/>
        <d v="2020-03-16T18:43:00"/>
        <d v="2024-01-23T10:43:00"/>
        <d v="2020-05-05T20:34:00"/>
        <d v="2018-08-20T12:00:00"/>
        <d v="2019-10-16T20:46:00"/>
        <d v="2023-08-21T10:31:00"/>
        <d v="2020-02-03T17:17:00"/>
        <d v="2019-04-22T12:03:00"/>
        <d v="2020-09-01T18:03:00"/>
        <d v="2021-05-10T14:19:00"/>
        <d v="2023-02-21T13:33:00"/>
        <d v="2019-07-08T09:29:00"/>
        <d v="2023-07-23T14:39:00"/>
        <d v="2020-06-25T15:47:00"/>
        <d v="2019-07-18T08:02:00"/>
        <d v="2021-06-30T10:27:00"/>
        <d v="2019-10-28T11:59:00"/>
        <d v="2018-05-29T09:32:00"/>
        <d v="2022-08-12T11:46:00"/>
        <d v="2023-03-29T12:24:00"/>
        <d v="2022-12-05T17:43:00"/>
        <d v="2019-09-24T20:21:00"/>
        <d v="2018-10-25T09:38:00"/>
        <d v="2022-07-21T13:28:00"/>
        <d v="2023-03-19T14:13:00"/>
        <d v="2019-11-24T18:07:00"/>
        <d v="2024-03-05T10:34:00"/>
        <d v="2022-11-14T11:13:00"/>
        <d v="2022-07-26T16:17:00"/>
        <d v="2018-09-20T16:27:00"/>
        <d v="2021-02-08T17:14:00"/>
        <d v="2018-11-28T19:40:00"/>
        <d v="2020-01-16T18:26:00"/>
        <d v="2022-04-25T22:20:00"/>
        <d v="2021-02-08T17:15:00"/>
        <d v="2019-03-01T12:13:00"/>
        <d v="2019-09-16T18:00:00"/>
        <d v="2023-02-03T23:47:00"/>
        <d v="2020-09-17T16:14:00"/>
        <d v="2023-11-28T16:22:00"/>
        <d v="2021-05-09T20:42:00"/>
        <d v="2019-12-11T05:59:00"/>
        <d v="2021-06-30T18:11:00"/>
        <d v="2022-11-14T09:23:00"/>
        <d v="2021-08-16T17:26:00"/>
        <d v="2021-01-28T07:30:00"/>
        <d v="2021-06-12T18:24:00"/>
        <d v="2022-09-29T14:26:00"/>
        <d v="2021-10-05T12:48:00"/>
        <d v="2022-08-02T14:21:00"/>
        <d v="2020-09-21T14:19:00"/>
        <d v="2022-09-23T15:56:00"/>
        <d v="2020-11-13T14:44:00"/>
        <d v="2020-11-30T12:33:00"/>
        <d v="2019-01-01T16:58:00"/>
        <d v="2021-07-12T07:47:00"/>
        <d v="2023-03-12T14:36:00"/>
        <d v="2020-05-15T10:17:00"/>
        <d v="2023-12-06T07:47:00"/>
        <d v="2023-10-14T15:22:00"/>
        <d v="2018-05-31T16:24:00"/>
        <d v="2022-06-01T20:30:00"/>
        <d v="2020-10-17T12:27:00"/>
        <d v="2021-03-05T20:47:00"/>
        <d v="2020-09-08T09:30:00"/>
        <d v="2022-09-12T11:25:00"/>
        <d v="2020-11-09T10:32:00"/>
        <d v="2023-02-23T17:45:00"/>
        <d v="2023-05-19T16:50:00"/>
        <d v="2023-05-21T14:47:00"/>
        <d v="2023-04-24T12:13:00"/>
        <d v="2024-01-08T13:23:00"/>
        <d v="2020-03-04T16:01:00"/>
        <d v="2019-05-01T17:34:00"/>
        <d v="2020-08-24T17:29:00"/>
        <d v="2021-02-19T13:04:00"/>
        <d v="2019-09-27T14:24:00"/>
        <d v="2018-12-16T11:31:00"/>
        <d v="2018-10-13T06:52:00"/>
        <d v="2021-08-28T00:26:00"/>
        <d v="2024-02-28T10:24:00"/>
        <d v="2023-10-05T17:14:00"/>
        <d v="2022-08-12T11:28:00"/>
        <d v="2019-12-14T11:56:00"/>
        <d v="2023-01-03T11:07:00"/>
        <d v="2018-10-30T23:42:00"/>
        <d v="2020-10-31T13:15:00"/>
        <d v="2023-09-21T13:30:00"/>
        <d v="2018-10-07T23:19:00"/>
        <d v="2023-10-10T08:41:00"/>
        <d v="2023-01-14T10:15:00"/>
        <d v="2018-10-14T17:24:00"/>
        <d v="2021-12-15T13:33:00"/>
        <d v="2018-12-01T18:46:00"/>
        <d v="2020-08-23T17:11:00"/>
        <d v="2019-05-03T09:46:00"/>
        <d v="2023-08-17T21:44:00"/>
        <d v="2022-09-22T09:31:00"/>
        <d v="2018-06-06T23:21:00"/>
        <d v="2018-10-09T16:07:00"/>
        <d v="2020-05-16T15:40:00"/>
        <d v="2024-02-12T06:04:00"/>
        <d v="2023-01-06T15:22:00"/>
        <d v="2019-12-01T04:58:00"/>
        <d v="2021-12-31T05:26:00"/>
        <d v="2019-09-06T15:08:00"/>
        <d v="2021-11-09T10:01:00"/>
        <d v="2020-08-03T04:06:00"/>
        <d v="2022-01-31T16:25:00"/>
        <d v="2022-05-16T13:47:00"/>
        <d v="2023-11-26T08:00:00"/>
        <d v="2019-06-27T20:53:00"/>
        <d v="2018-09-23T03:04:00"/>
        <d v="2022-06-17T18:37:00"/>
        <d v="2019-05-24T11:01:00"/>
        <d v="2022-08-14T15:37:00"/>
        <d v="2023-09-07T04:14:00"/>
        <d v="2023-05-02T10:05:00"/>
        <d v="2024-02-07T08:25:00"/>
        <d v="2020-05-11T20:05:00"/>
        <d v="2022-01-28T16:13:00"/>
        <d v="2023-07-21T12:14:00"/>
        <d v="2023-05-14T13:22:00"/>
        <d v="2019-02-11T12:49:00"/>
        <d v="2019-09-04T14:08:00"/>
        <d v="2019-12-29T10:28:00"/>
        <d v="2022-07-26T11:57:00"/>
        <d v="2022-11-30T11:56:00"/>
        <d v="2020-04-13T12:03:00"/>
        <d v="2021-10-29T08:09:00"/>
        <d v="2019-08-09T09:25:00"/>
        <d v="2019-06-06T16:20:00"/>
        <d v="2018-08-28T17:54:00"/>
        <d v="2021-08-11T16:46:00"/>
        <d v="2023-07-11T07:56:00"/>
        <d v="2020-04-14T11:54:00"/>
        <d v="2020-10-27T10:04:00"/>
        <d v="2020-02-06T23:50:00"/>
        <d v="2024-02-12T07:42:00"/>
        <d v="2022-06-10T18:57:00"/>
        <d v="2023-04-04T18:17:00"/>
        <d v="2019-09-03T20:52:00"/>
        <d v="2021-04-26T10:10:00"/>
        <d v="2019-06-23T17:35:00"/>
        <d v="2022-08-21T15:40:00"/>
        <d v="2021-01-09T06:45:00"/>
        <d v="2019-07-15T13:28:00"/>
        <d v="2020-02-12T08:11:00"/>
        <d v="2020-12-23T13:37:00"/>
        <d v="2021-06-22T21:03:00"/>
        <d v="2022-05-26T16:53:00"/>
        <d v="2023-02-23T16:16:00"/>
        <d v="2022-09-21T18:57:00"/>
        <d v="2024-01-28T02:14:00"/>
        <d v="2021-09-24T06:23:00"/>
        <d v="2021-01-22T08:16:00"/>
        <d v="2019-04-29T09:36:00"/>
        <d v="2021-02-09T18:36:00"/>
        <d v="2022-06-18T12:02:00"/>
        <d v="2023-08-31T15:41:00"/>
        <d v="2018-07-29T16:38:00"/>
        <d v="2024-02-10T04:48:00"/>
        <d v="2023-11-21T20:36:00"/>
        <d v="2021-06-23T11:31:00"/>
        <d v="2018-11-20T17:03:00"/>
        <d v="2023-10-22T17:46:00"/>
        <d v="2021-04-30T21:04:00"/>
        <d v="2021-01-22T18:15:00"/>
        <d v="2021-12-23T06:58:00"/>
        <d v="2018-12-27T09:25:00"/>
        <d v="2023-11-18T22:59:00"/>
        <d v="2021-06-16T16:19:00"/>
        <d v="2018-09-27T14:50:00"/>
        <d v="2020-01-15T14:41:00"/>
        <d v="2021-10-30T17:59:00"/>
        <d v="2019-02-13T09:53:00"/>
        <d v="2018-05-11T18:43:00"/>
        <d v="2024-02-09T11:55:00"/>
        <d v="2019-09-10T13:56:00"/>
        <d v="2023-05-12T17:45:00"/>
        <d v="2021-01-19T22:52:00"/>
        <d v="2021-04-30T08:58:00"/>
        <d v="2019-10-16T19:23:00"/>
        <d v="2023-04-03T08:00:00"/>
        <d v="2018-11-11T16:27:00"/>
        <d v="2021-03-03T10:24:00"/>
        <d v="2018-11-26T08:26:00"/>
        <d v="2022-09-07T12:45:00"/>
        <d v="2019-03-04T09:25:00"/>
        <d v="2019-09-16T17:50:00"/>
        <d v="2019-07-16T08:24:00"/>
        <d v="2022-08-11T17:20:00"/>
        <d v="2019-12-23T10:35:00"/>
        <d v="2021-03-15T08:19:00"/>
        <d v="2020-02-07T00:58:00"/>
        <d v="2019-11-20T19:50:00"/>
        <d v="2022-04-17T16:08:00"/>
        <d v="2020-08-01T11:59:00"/>
        <d v="2020-04-28T14:26:00"/>
        <d v="2019-02-12T15:50:00"/>
        <d v="2022-08-25T11:00:00"/>
        <d v="2019-04-05T02:52:00"/>
        <d v="2023-06-21T10:13:00"/>
        <d v="2023-10-30T09:26:00"/>
        <d v="2020-08-12T21:14:00"/>
        <d v="2023-04-04T12:23:00"/>
        <d v="2022-12-23T17:03:00"/>
        <d v="2024-01-31T10:40:00"/>
        <d v="2022-06-05T13:06:00"/>
        <d v="2020-10-10T08:45:00"/>
        <d v="2018-12-06T23:54:00"/>
        <d v="2021-08-05T22:06:00"/>
        <d v="2020-03-12T08:51:00"/>
        <d v="2018-07-10T17:35:00"/>
        <d v="2021-04-26T11:27:00"/>
        <d v="2021-03-10T13:13:00"/>
        <d v="2022-11-24T14:23:00"/>
        <d v="2021-05-11T08:42:00"/>
        <d v="2019-11-13T20:27:00"/>
        <d v="2020-01-23T08:04:00"/>
        <d v="2020-12-02T08:34:00"/>
        <d v="2023-07-23T09:23:00"/>
        <d v="2019-05-11T15:50:00"/>
        <d v="2020-12-26T01:09:00"/>
        <d v="2018-06-08T11:43:00"/>
        <d v="2021-02-03T13:27:00"/>
        <d v="2023-07-20T16:24:00"/>
        <d v="2019-05-03T08:37:00"/>
        <d v="2023-08-24T11:56:00"/>
        <d v="2024-03-22T07:18:00"/>
        <d v="2021-03-07T09:50:00"/>
        <d v="2019-01-08T17:24:00"/>
        <d v="2020-09-30T08:43:00"/>
        <d v="2020-12-16T15:01:00"/>
        <d v="2019-02-12T15:11:00"/>
        <d v="2019-02-02T11:04:00"/>
        <d v="2021-10-20T13:24:00"/>
        <d v="2021-11-23T12:43:00"/>
        <d v="2022-07-05T09:45:00"/>
        <d v="2020-05-30T13:42:00"/>
        <d v="2020-07-30T19:44:00"/>
        <d v="2019-04-12T09:28:00"/>
        <d v="2024-03-04T10:18:00"/>
        <d v="2023-09-01T19:46:00"/>
        <d v="2021-12-27T11:27:00"/>
        <d v="2023-01-19T18:56:00"/>
        <d v="2021-08-14T10:12:00"/>
        <d v="2023-09-01T08:39:00"/>
        <d v="2018-06-08T10:36:00"/>
        <d v="2022-02-04T06:36:00"/>
        <d v="2022-06-18T13:14:00"/>
        <d v="2020-03-15T20:55:00"/>
        <d v="2022-01-09T16:20:00"/>
        <d v="2021-12-02T18:00:00"/>
        <d v="2019-11-03T07:26:00"/>
        <d v="2024-01-28T16:39:00"/>
        <d v="2018-06-04T00:27:00"/>
        <d v="2023-08-20T21:51:00"/>
        <d v="2022-11-11T11:12:00"/>
        <d v="2021-11-22T10:24:00"/>
        <d v="2020-07-13T10:55:00"/>
        <d v="2018-10-06T08:29:00"/>
        <d v="2019-04-01T10:38:00"/>
        <d v="2020-02-12T18:26:00"/>
        <d v="2019-03-12T08:09:00"/>
        <d v="2023-06-11T07:40:00"/>
        <d v="2019-11-15T11:26:00"/>
        <d v="2018-09-25T19:19:00"/>
        <d v="2020-02-20T07:45:00"/>
        <d v="2018-09-28T00:32:00"/>
        <d v="2020-08-14T20:22:00"/>
        <d v="2021-11-19T05:28:00"/>
        <d v="2023-03-24T23:16:00"/>
        <d v="2020-02-18T08:25:00"/>
        <d v="2020-02-01T21:32:00"/>
        <d v="2018-07-26T10:11:00"/>
        <d v="2018-09-26T23:40:00"/>
        <d v="2023-04-07T16:15:00"/>
        <d v="2020-08-28T13:48:00"/>
        <d v="2021-12-26T18:53:00"/>
        <d v="2019-12-04T14:20:00"/>
        <d v="2021-04-30T15:31:00"/>
        <d v="2020-07-29T10:18:00"/>
        <d v="2020-09-02T11:38:00"/>
        <d v="2021-10-14T20:51:00"/>
        <d v="2019-01-12T13:40:00"/>
        <d v="2018-10-22T08:57:00"/>
        <d v="2019-07-08T16:40:00"/>
        <d v="2019-11-04T13:07:00"/>
        <d v="2022-08-05T15:20:00"/>
        <d v="2020-02-14T11:39:00"/>
        <d v="2019-01-07T18:24:00"/>
        <d v="2022-08-18T19:00:00"/>
        <d v="2020-10-06T18:00:00"/>
        <d v="2022-04-28T07:16:00"/>
        <d v="2023-10-28T11:42:00"/>
        <d v="2018-10-19T18:32:00"/>
        <d v="2020-05-25T18:34:00"/>
        <d v="2019-04-18T01:20:00"/>
        <d v="2019-09-18T09:46:00"/>
        <d v="2022-02-03T21:43:00"/>
        <d v="2020-10-07T13:55:00"/>
        <d v="2023-08-12T08:42:00"/>
        <d v="2019-02-12T14:41:00"/>
        <d v="2020-10-24T13:46:00"/>
        <d v="2023-09-08T06:58:00"/>
        <d v="2021-07-06T17:38:00"/>
        <d v="2021-06-10T12:12:00"/>
        <d v="2023-09-01T11:56:00"/>
        <d v="2019-11-16T11:57:00"/>
        <d v="2023-12-29T21:33:00"/>
        <d v="2022-05-16T08:04:00"/>
        <d v="2020-06-13T16:38:00"/>
        <d v="2019-09-15T12:54:00"/>
        <d v="2019-11-02T20:29:00"/>
        <d v="2020-12-30T18:43:00"/>
        <d v="2019-09-13T19:47:00"/>
        <d v="2019-05-14T15:13:00"/>
        <d v="2019-09-13T17:38:00"/>
        <d v="2022-10-28T19:39:00"/>
        <d v="2022-10-12T13:10:00"/>
        <d v="2020-03-28T10:01:00"/>
        <d v="2019-01-28T00:48:00"/>
        <d v="2021-12-06T10:56:00"/>
        <d v="2020-02-01T09:42:00"/>
        <d v="2022-08-04T15:05:00"/>
        <d v="2022-01-09T13:02:00"/>
        <d v="2019-03-11T09:46:00"/>
        <d v="2022-02-09T21:39:00"/>
        <d v="2020-08-25T17:51:00"/>
        <d v="2023-05-15T14:43:00"/>
        <d v="2023-01-07T19:45:00"/>
        <d v="2022-04-14T16:32:00"/>
        <d v="2022-05-06T15:25:00"/>
        <d v="2019-02-06T16:04:00"/>
        <d v="2022-03-06T08:13:00"/>
        <d v="2023-12-19T09:23:00"/>
        <d v="2022-10-04T00:34:00"/>
        <d v="2024-02-06T19:22:00"/>
        <d v="2019-07-09T13:56:00"/>
        <d v="2021-04-02T16:47:00"/>
        <d v="2019-08-12T14:20:00"/>
        <d v="2019-02-01T20:30:00"/>
        <d v="2022-05-31T07:51:00"/>
        <d v="2020-11-01T21:00:00"/>
        <d v="2022-05-11T09:11:00"/>
        <d v="2019-10-14T12:40:00"/>
        <d v="2021-07-10T14:22:00"/>
        <d v="2019-01-04T11:09:00"/>
        <d v="2023-05-15T08:12:00"/>
        <d v="2018-11-30T21:07:00"/>
        <d v="2018-10-05T11:53:00"/>
        <d v="2023-12-19T14:27:00"/>
        <d v="2021-12-08T08:15:00"/>
        <d v="2018-11-27T08:16:00"/>
        <d v="2019-01-22T11:12:00"/>
        <d v="2021-04-01T10:17:00"/>
        <d v="2023-09-22T13:39:00"/>
        <d v="2023-06-20T21:27:00"/>
        <d v="2023-06-02T15:46:00"/>
        <d v="2023-08-28T07:30:00"/>
        <d v="2018-05-15T12:04:00"/>
        <d v="2019-03-10T10:06:00"/>
        <d v="2023-05-10T08:11:00"/>
        <d v="2019-04-01T15:10:00"/>
        <d v="2022-03-10T07:46:00"/>
        <d v="2021-10-08T22:38:00"/>
        <d v="2022-10-04T21:33:00"/>
        <d v="2019-09-13T15:44:00"/>
        <d v="2022-07-03T16:59:00"/>
        <d v="2019-06-04T12:59:00"/>
        <d v="2022-08-22T09:44:00"/>
        <d v="2020-04-14T10:53:00"/>
        <d v="2022-12-15T12:01:00"/>
        <d v="2021-03-11T20:16:00"/>
        <d v="2019-03-26T09:44:00"/>
        <d v="2021-09-15T10:41:00"/>
        <d v="2019-09-15T14:47:00"/>
        <d v="2020-12-27T09:56:00"/>
        <d v="2020-11-25T09:10:00"/>
        <d v="2021-08-30T20:19:00"/>
        <d v="2020-08-31T19:14:00"/>
        <d v="2023-02-11T03:42:00"/>
        <d v="2019-10-25T11:52:00"/>
        <d v="2021-05-12T12:11:00"/>
        <d v="2020-12-04T10:54:00"/>
        <d v="2018-06-30T10:54:00"/>
        <d v="2019-12-27T09:59:00"/>
        <d v="2022-03-07T20:04:00"/>
        <d v="2020-11-13T15:44:00"/>
        <d v="2023-05-22T07:36:00"/>
        <d v="2023-05-18T06:19:00"/>
        <d v="2019-05-10T09:10:00"/>
        <d v="2022-05-18T18:13:00"/>
        <d v="2019-01-26T11:53:00"/>
        <d v="2024-01-21T15:59:00"/>
        <d v="2019-12-13T10:24:00"/>
        <d v="2019-02-06T17:41:00"/>
        <d v="2020-02-20T19:36:00"/>
        <d v="2020-11-25T03:32:00"/>
        <d v="2018-07-23T12:03:00"/>
        <d v="2021-08-31T17:57:00"/>
        <d v="2019-07-23T10:35:00"/>
        <d v="2021-08-30T17:22:00"/>
        <d v="2019-06-11T06:49:00"/>
        <d v="2020-08-01T17:41:00"/>
        <d v="2020-01-15T09:17:00"/>
        <d v="2023-10-02T19:12:00"/>
        <d v="2018-08-08T16:52:00"/>
        <d v="2019-03-05T17:44:00"/>
        <d v="2022-12-23T03:38:00"/>
        <d v="2018-06-07T06:43:00"/>
        <d v="2024-02-17T08:47:00"/>
        <d v="2019-10-23T20:31:00"/>
        <d v="2023-03-27T10:34:00"/>
        <d v="2019-06-23T13:49:00"/>
        <d v="2023-03-29T14:44:00"/>
        <d v="2020-05-04T13:02:00"/>
        <d v="2024-01-17T11:59:00"/>
        <d v="2022-07-22T17:25:00"/>
        <d v="2021-08-17T22:43:00"/>
        <d v="2018-10-09T19:11:00"/>
        <d v="2019-08-27T09:01:00"/>
        <d v="2019-12-07T17:46:00"/>
        <d v="2019-06-17T17:28:00"/>
        <d v="2020-07-25T14:43:00"/>
        <d v="2019-04-23T16:56:00"/>
        <d v="2023-07-21T14:34:00"/>
        <d v="2019-05-15T09:07:00"/>
        <d v="2018-05-17T08:44:00"/>
        <d v="2018-04-10T10:03:00"/>
        <d v="2022-05-24T18:53:00"/>
        <d v="2019-09-23T17:18:00"/>
        <d v="2021-03-12T10:15:00"/>
        <d v="2023-04-08T17:57:00"/>
        <d v="2018-05-29T09:28:00"/>
        <d v="2022-07-26T12:28:00"/>
        <d v="2023-07-10T09:51:00"/>
        <d v="2023-01-13T18:45:00"/>
        <d v="2019-04-27T15:57:00"/>
        <d v="2019-11-16T14:41:00"/>
        <d v="2021-02-23T09:21:00"/>
        <d v="2021-08-28T11:15:00"/>
        <d v="2019-03-15T19:21:00"/>
        <d v="2018-11-20T16:33:00"/>
        <d v="2018-05-01T16:08:00"/>
        <d v="2021-04-23T17:16:00"/>
        <d v="2020-12-22T16:39:00"/>
        <d v="2019-05-25T21:13:00"/>
        <d v="2023-04-12T09:22:00"/>
        <d v="2020-10-16T08:51:00"/>
        <d v="2023-09-18T22:54:00"/>
        <d v="2019-01-24T21:50:00"/>
        <d v="2020-11-02T11:31:00"/>
        <d v="2020-02-18T18:22:00"/>
        <d v="2024-04-02T16:07:00"/>
        <d v="2022-05-20T07:40:00"/>
        <d v="2023-06-28T08:32:00"/>
        <d v="2021-09-19T18:19:00"/>
        <d v="2019-05-09T18:33:00"/>
        <d v="2018-11-07T18:52:00"/>
        <d v="2019-12-06T19:28:00"/>
        <d v="2019-09-20T18:57:00"/>
        <d v="2021-11-20T09:18:00"/>
        <d v="2023-10-03T08:00:00"/>
        <d v="2023-08-20T17:57:00"/>
        <d v="2018-11-08T12:06:00"/>
        <d v="2019-11-23T15:15:00"/>
        <d v="2021-07-14T07:55:00"/>
        <d v="2019-02-14T18:42:00"/>
        <d v="2018-10-07T11:51:00"/>
        <d v="2021-09-10T23:08:00"/>
        <d v="2022-06-03T10:21:00"/>
        <d v="2021-07-16T09:46:00"/>
        <d v="2019-08-20T13:50:00"/>
        <d v="2021-06-09T15:45:00"/>
        <d v="2020-12-15T16:01:00"/>
        <d v="2020-02-21T21:49:00"/>
        <d v="2019-11-29T11:33:00"/>
        <d v="2019-10-29T08:33:00"/>
        <d v="2024-03-04T08:39:00"/>
        <d v="2021-07-01T20:49:00"/>
        <d v="2018-07-31T13:26:00"/>
        <d v="2019-11-26T10:05:00"/>
        <d v="2021-06-22T14:50:00"/>
        <d v="2020-10-30T15:07:00"/>
        <d v="2023-06-21T10:01:00"/>
        <d v="2021-06-30T19:49:00"/>
        <d v="2019-06-03T13:36:00"/>
        <d v="2024-03-13T04:19:00"/>
        <d v="2020-01-27T17:43:00"/>
        <d v="2021-01-21T08:07:00"/>
        <d v="2018-05-03T11:42:00"/>
        <d v="2023-01-25T07:47:00"/>
        <d v="2022-11-23T12:22:00"/>
        <d v="2023-01-21T18:13:00"/>
        <d v="2019-12-19T11:51:00"/>
        <d v="2021-06-18T08:56:00"/>
        <d v="2019-02-01T08:26:00"/>
        <d v="2018-06-09T15:25:00"/>
        <d v="2021-05-05T12:41:00"/>
        <d v="2018-11-29T10:04:00"/>
        <d v="2022-03-04T08:13:00"/>
        <d v="2021-05-11T21:18:00"/>
        <d v="2019-05-16T15:03:00"/>
        <d v="2019-12-01T23:00:00"/>
        <d v="2022-01-13T06:06:00"/>
        <d v="2019-04-29T18:57:00"/>
        <d v="2021-12-16T16:43:00"/>
        <d v="2019-07-02T11:30:00"/>
        <d v="2019-01-31T07:59:00"/>
        <d v="2021-04-17T23:33:00"/>
        <d v="2019-05-13T07:45:00"/>
        <d v="2023-01-30T14:19:00"/>
        <d v="2018-10-01T18:16:00"/>
        <d v="2021-06-08T09:05:00"/>
        <d v="2022-09-08T18:55:00"/>
        <d v="2021-10-19T21:50:00"/>
        <d v="2020-03-17T23:01:00"/>
        <d v="2020-10-02T07:53:00"/>
        <d v="2022-12-11T19:08:00"/>
        <d v="2020-01-20T19:25:00"/>
        <d v="2019-01-30T23:41:00"/>
        <d v="2021-04-01T12:32:00"/>
        <d v="2019-12-31T19:31:00"/>
        <d v="2020-03-11T13:16:00"/>
        <d v="2019-11-20T18:54:00"/>
        <d v="2021-04-28T17:40:00"/>
        <d v="2020-08-27T17:53:00"/>
        <d v="2020-02-28T15:22:00"/>
        <d v="2019-04-22T16:00:00"/>
        <d v="2018-10-01T16:40:00"/>
        <d v="2020-09-07T16:08:00"/>
        <d v="2021-05-29T13:13:00"/>
        <d v="2023-10-13T10:58:00"/>
        <d v="2019-12-24T20:28:00"/>
        <d v="2022-06-16T09:36:00"/>
        <d v="2020-11-29T20:20:00"/>
        <d v="2019-07-03T17:48:00"/>
        <d v="2019-09-20T16:08:00"/>
        <d v="2019-09-02T15:26:00"/>
        <d v="2022-12-03T15:15:00"/>
        <d v="2023-12-14T08:23:00"/>
        <d v="2022-02-07T08:49:00"/>
        <d v="2019-10-29T21:01:00"/>
        <d v="2021-06-19T08:57:00"/>
        <d v="2022-01-03T06:53:00"/>
        <d v="2020-07-04T03:31:00"/>
        <d v="2019-05-06T15:56:00"/>
        <d v="2019-01-26T15:01:00"/>
        <d v="2019-04-05T17:27:00"/>
        <d v="2022-05-31T10:32:00"/>
        <d v="2018-05-30T14:43:00"/>
        <d v="2020-07-24T20:58:00"/>
        <d v="2023-11-27T10:24:00"/>
        <d v="2020-09-15T07:32:00"/>
        <d v="2021-08-23T11:55:00"/>
        <d v="2023-01-23T12:38:00"/>
        <d v="2022-06-28T03:48:00"/>
        <d v="2020-09-15T07:19:00"/>
        <d v="2020-04-22T14:24:00"/>
        <d v="2022-04-27T17:17:00"/>
        <d v="2021-10-21T23:56:00"/>
        <d v="2021-07-21T17:59:00"/>
        <d v="2023-06-16T15:18:00"/>
        <d v="2022-10-22T21:07:00"/>
        <d v="2021-07-23T14:48:00"/>
        <d v="2019-09-26T17:54:00"/>
        <d v="2018-11-10T07:16:00"/>
        <d v="2020-07-13T17:26:00"/>
        <d v="2024-03-10T06:55:00"/>
        <d v="2021-04-30T00:57:00"/>
        <d v="2019-04-17T15:48:00"/>
        <d v="2021-11-17T14:07:00"/>
        <d v="2022-02-20T21:22:00"/>
        <d v="2018-10-16T19:30:00"/>
        <d v="2023-06-27T09:19:00"/>
        <d v="2018-05-15T13:59:00"/>
        <d v="2021-12-30T19:17:00"/>
        <d v="2019-11-24T00:59:00"/>
        <d v="2023-09-28T18:42:00"/>
        <d v="2022-09-09T16:06:00"/>
        <d v="2018-12-21T17:10:00"/>
        <d v="2021-02-19T04:55:00"/>
        <d v="2018-10-19T10:06:00"/>
        <d v="2019-06-17T18:00:00"/>
        <d v="2018-05-23T11:58:00"/>
        <d v="2018-06-30T17:21:00"/>
        <d v="2018-06-14T15:25:00"/>
        <d v="2022-09-07T14:53:00"/>
        <d v="2018-11-30T14:37:00"/>
        <d v="2019-06-11T19:02:00"/>
        <d v="2023-06-04T15:40:00"/>
        <d v="2018-07-22T01:31:00"/>
        <d v="2023-08-24T12:29:00"/>
        <d v="2020-05-27T18:09:00"/>
        <d v="2021-04-01T08:42:00"/>
        <d v="2018-05-04T10:45:00"/>
        <d v="2024-01-10T11:52:00"/>
        <d v="2021-12-28T10:52:00"/>
        <d v="2023-05-29T22:06:00"/>
        <d v="2024-01-16T11:41:00"/>
        <d v="2024-01-16T12:25:00"/>
        <d v="2018-11-28T14:49:00"/>
        <d v="2019-07-15T20:04:00"/>
        <d v="2022-01-08T09:39:00"/>
        <d v="2024-01-16T12:01:00"/>
        <d v="2023-05-13T15:28:00"/>
        <d v="2021-09-10T10:18:00"/>
        <d v="2020-11-15T13:29:00"/>
        <d v="2018-10-27T21:08:00"/>
        <d v="2019-08-16T09:42:00"/>
        <d v="2018-04-02T14:39:00"/>
        <d v="2018-03-23T11:03:00"/>
        <d v="2020-07-01T20:06:00"/>
        <d v="2019-11-24T16:37:00"/>
        <d v="2023-07-08T09:03:00"/>
        <d v="2021-01-21T10:30:00"/>
        <d v="2019-03-09T15:22:00"/>
        <d v="2021-06-01T17:05:00"/>
        <d v="2023-09-15T17:07:00"/>
        <d v="2020-02-07T19:08:00"/>
        <d v="2019-06-30T11:20:00"/>
        <d v="2019-03-22T15:44:00"/>
        <d v="2019-06-01T18:42:00"/>
        <d v="2022-08-05T08:12:00"/>
        <d v="2023-09-19T16:03:00"/>
        <d v="2021-03-31T13:51:00"/>
        <d v="2021-12-06T10:24:00"/>
        <d v="2018-11-04T18:13:00"/>
        <d v="2018-10-04T17:22:00"/>
        <d v="2023-09-16T20:51:00"/>
        <d v="2019-06-25T11:58:00"/>
        <d v="2021-08-25T09:48:00"/>
        <d v="2022-10-26T08:34:00"/>
        <d v="2019-01-26T00:10:00"/>
        <d v="2020-10-06T17:42:00"/>
        <d v="2019-10-03T08:38:00"/>
        <d v="2024-03-08T19:35:00"/>
        <d v="2021-10-03T01:49:00"/>
        <d v="2021-06-14T12:58:00"/>
        <d v="2023-05-20T12:55:00"/>
        <d v="2019-02-24T18:20:00"/>
        <d v="2023-03-07T17:42:00"/>
        <d v="2022-09-13T09:39:00"/>
        <d v="2024-01-21T21:43:00"/>
        <d v="2021-03-14T08:19:00"/>
        <d v="2019-11-04T10:10:00"/>
        <d v="2019-06-14T10:23:00"/>
        <d v="2023-07-27T12:41:00"/>
        <d v="2021-11-19T16:14:00"/>
        <d v="2023-10-26T09:56:00"/>
        <d v="2022-11-30T09:12:00"/>
        <d v="2022-09-07T12:28:00"/>
        <d v="2022-11-10T16:22:00"/>
        <d v="2019-10-02T13:20:00"/>
        <d v="2022-06-18T08:53:00"/>
        <d v="2019-02-28T09:24:00"/>
        <d v="2022-11-10T07:09:00"/>
        <d v="2020-07-14T13:24:00"/>
        <d v="2018-08-22T20:38:00"/>
        <d v="2020-08-29T14:10:00"/>
        <d v="2021-06-26T13:43:00"/>
        <d v="2021-06-23T16:25:00"/>
        <d v="2024-02-11T00:28:00"/>
        <d v="2020-11-11T13:59:00"/>
        <d v="2022-09-14T13:48:00"/>
        <d v="2024-01-16T09:19:00"/>
        <d v="2022-12-27T13:06:00"/>
        <d v="2021-12-29T13:11:00"/>
        <d v="2023-12-18T20:00:00"/>
        <d v="2018-12-01T16:31:00"/>
        <d v="2023-08-07T07:07:00"/>
        <d v="2021-03-08T20:55:00"/>
        <d v="2021-04-23T17:32:00"/>
        <d v="2023-02-22T07:16:00"/>
        <d v="2021-10-25T14:12:00"/>
        <d v="2018-09-26T19:19:00"/>
        <d v="2022-09-05T15:14:00"/>
        <d v="2018-10-27T20:55:00"/>
        <d v="2022-09-18T00:37:00"/>
        <d v="2023-01-03T13:45:00"/>
        <d v="2019-09-27T05:54:00"/>
        <d v="2024-01-29T08:42:00"/>
        <d v="2021-06-07T00:26:00"/>
        <d v="2023-09-23T18:38:00"/>
        <d v="2023-01-19T12:52:00"/>
        <d v="2020-08-06T11:46:00"/>
        <d v="2020-12-05T21:10:00"/>
        <d v="2019-07-26T17:41:00"/>
        <d v="2022-08-04T13:37:00"/>
        <d v="2020-08-27T12:27:00"/>
        <d v="2023-08-29T11:55:00"/>
        <d v="2024-02-19T08:48:00"/>
        <d v="2018-11-13T15:10:00"/>
        <d v="2022-09-14T21:16:00"/>
        <d v="2021-10-30T10:52:00"/>
        <d v="2022-02-14T23:06:00"/>
        <d v="2022-06-08T07:42:00"/>
        <d v="2019-03-06T07:42:00"/>
        <d v="2021-09-07T22:23:00"/>
        <d v="2021-09-20T08:16:00"/>
        <d v="2021-02-20T10:50:00"/>
        <d v="2019-04-26T13:22:00"/>
        <d v="2022-06-18T10:00:00"/>
        <d v="2019-01-05T13:18:00"/>
        <d v="2021-05-25T15:22:00"/>
        <d v="2019-01-20T12:40:00"/>
        <d v="2021-10-30T23:27:00"/>
        <d v="2021-10-24T20:34:00"/>
        <d v="2023-01-23T21:36:00"/>
        <d v="2019-03-08T01:04:00"/>
        <d v="2019-11-02T10:26:00"/>
        <d v="2019-02-10T02:48:00"/>
        <d v="2021-07-30T15:50:00"/>
        <d v="2022-01-12T09:46:00"/>
        <d v="2019-07-29T09:22:00"/>
        <d v="2020-09-27T00:34:00"/>
        <d v="2023-10-25T20:53:00"/>
        <d v="2019-09-12T09:03:00"/>
        <d v="2020-12-15T07:05:00"/>
        <d v="2022-10-31T14:40:00"/>
        <d v="2020-02-09T18:35:00"/>
        <d v="2019-01-30T07:52:00"/>
        <d v="2023-06-12T13:53:00"/>
        <d v="2021-06-20T00:24:00"/>
        <d v="2020-10-29T09:42:00"/>
        <d v="2019-02-06T22:11:00"/>
        <d v="2020-06-18T14:11:00"/>
        <d v="2020-06-22T13:25:00"/>
        <d v="2021-09-01T12:16:00"/>
        <d v="2022-09-21T16:32:00"/>
        <d v="2023-09-17T07:38:00"/>
        <d v="2021-01-05T09:03:00"/>
        <d v="2022-08-01T11:05:00"/>
        <d v="2018-08-24T18:27:00"/>
        <d v="2021-10-31T09:54:00"/>
        <d v="2023-07-17T09:02:00"/>
        <d v="2018-06-26T18:46:00"/>
        <d v="2019-06-14T08:24:00"/>
        <d v="2019-09-21T01:22:00"/>
        <d v="2020-02-07T14:36:00"/>
        <d v="2020-11-25T20:11:00"/>
        <d v="2023-05-30T13:39:00"/>
        <d v="2022-03-29T06:36:00"/>
        <d v="2020-06-16T14:38:00"/>
        <d v="2021-06-13T11:11:00"/>
        <d v="2021-12-07T23:01:00"/>
        <d v="2024-04-09T12:37:00"/>
        <d v="2019-01-24T14:32:00"/>
        <d v="2020-12-04T21:46:00"/>
        <d v="2021-06-04T14:32:00"/>
        <d v="2023-11-14T18:55:00"/>
        <d v="2024-02-26T14:40:00"/>
        <d v="2019-07-12T08:28:00"/>
        <d v="2022-11-03T18:08:00"/>
        <d v="2021-12-06T20:10:00"/>
        <d v="2021-06-22T19:43:00"/>
        <d v="2021-07-17T08:37:00"/>
        <d v="2021-07-27T18:47:00"/>
        <d v="2023-06-03T10:44:00"/>
        <d v="2019-09-17T14:43:00"/>
        <d v="2018-09-28T06:19:00"/>
        <d v="2023-10-28T14:31:00"/>
        <d v="2019-06-05T18:30:00"/>
        <d v="2019-02-17T11:37:00"/>
        <d v="2019-10-19T15:46:00"/>
        <d v="2022-03-23T08:22:00"/>
        <d v="2024-03-18T07:32:00"/>
        <d v="2021-06-12T10:19:00"/>
        <d v="2023-07-12T19:22:00"/>
        <d v="2024-01-16T01:54:00"/>
        <d v="2021-05-15T23:36:00"/>
        <d v="2019-11-26T00:38:00"/>
        <d v="2021-11-01T08:02:00"/>
        <d v="2020-08-11T10:24:00"/>
        <d v="2019-02-01T15:23:00"/>
        <d v="2022-05-25T15:23:00"/>
        <d v="2023-10-02T11:58:00"/>
        <d v="2020-01-15T07:01:00"/>
        <d v="2020-12-22T20:57:00"/>
        <d v="2021-03-03T14:39:00"/>
        <d v="2021-02-19T10:38:00"/>
        <d v="2018-11-01T08:44:00"/>
        <d v="2022-02-20T14:25:00"/>
        <d v="2022-12-31T19:40:00"/>
        <d v="2022-02-07T15:35:00"/>
        <d v="2018-10-26T19:37:00"/>
        <d v="2018-12-31T10:39:00"/>
        <d v="2020-11-17T22:55:00"/>
        <d v="2022-11-15T15:42:00"/>
        <d v="2022-05-10T07:00:00"/>
        <d v="2019-05-18T14:49:00"/>
        <d v="2019-12-16T16:56:00"/>
        <d v="2019-05-18T09:25:00"/>
        <d v="2023-02-02T17:30:00"/>
        <d v="2023-01-11T16:47:00"/>
        <d v="2023-11-01T11:59:00"/>
        <d v="2020-01-14T17:21:00"/>
        <d v="2023-08-31T09:07:00"/>
        <d v="2021-06-23T18:48:00"/>
        <d v="2019-03-16T14:40:00"/>
        <d v="2019-03-13T21:06:00"/>
        <d v="2021-10-23T23:12:00"/>
        <d v="2023-01-28T02:26:00"/>
        <d v="2019-02-25T08:15:00"/>
        <d v="2018-06-23T09:01:00"/>
        <d v="2021-06-21T14:47:00"/>
        <d v="2020-10-27T12:36:00"/>
        <d v="2022-05-03T14:49:00"/>
        <d v="2020-03-02T12:02:00"/>
        <d v="2021-07-12T07:44:00"/>
        <d v="2023-05-18T17:39:00"/>
        <d v="2018-10-08T18:53:00"/>
        <d v="2018-10-12T07:00:00"/>
        <d v="2022-04-29T13:45:00"/>
        <d v="2023-10-21T22:55:00"/>
        <d v="2020-10-29T17:51:00"/>
        <d v="2022-06-16T07:10:00"/>
        <d v="2019-04-26T20:10:00"/>
        <d v="2023-06-14T15:52:00"/>
        <d v="2020-01-27T07:20:00"/>
        <d v="2021-07-25T12:54:00"/>
        <d v="2022-01-02T01:28:00"/>
        <d v="2021-12-01T18:33:00"/>
        <d v="2020-11-08T17:30:00"/>
        <d v="2021-11-21T16:11:00"/>
        <d v="2018-05-10T08:25:00"/>
        <d v="2019-01-03T06:36:00"/>
        <d v="2022-12-14T18:14:00"/>
        <d v="2019-12-31T09:01:00"/>
        <d v="2018-10-13T13:15:00"/>
        <d v="2018-10-11T17:17:00"/>
        <d v="2020-08-04T14:26:00"/>
        <d v="2019-03-10T10:41:00"/>
        <d v="2022-09-09T20:07:00"/>
        <d v="2023-07-30T12:55:00"/>
        <d v="2018-11-23T13:01:00"/>
        <d v="2022-07-29T16:23:00"/>
        <d v="2023-05-16T08:23:00"/>
        <d v="2020-01-14T16:32:00"/>
        <d v="2019-02-08T17:29:00"/>
        <d v="2023-05-07T01:25:00"/>
        <d v="2023-04-15T17:32:00"/>
        <d v="2022-06-18T12:23:00"/>
        <d v="2019-09-23T07:40:00"/>
        <d v="2022-09-06T07:41:00"/>
        <d v="2022-09-19T13:53:00"/>
        <d v="2022-11-05T07:58:00"/>
        <d v="2018-09-29T11:15:00"/>
        <d v="2018-10-24T16:32:00"/>
        <d v="2020-04-10T09:42:00"/>
        <d v="2019-08-14T08:41:00"/>
        <d v="2020-10-03T09:15:00"/>
        <d v="2022-04-29T06:13:00"/>
        <d v="2023-03-21T17:25:00"/>
        <d v="2021-12-17T10:30:00"/>
        <d v="2020-10-14T13:47:00"/>
        <d v="2020-08-23T11:07:00"/>
        <d v="2019-06-29T19:57:00"/>
        <d v="2019-05-24T17:02:00"/>
        <d v="2019-07-03T08:15:00"/>
        <d v="2020-02-26T13:01:00"/>
        <d v="2020-12-26T06:01:00"/>
        <d v="2019-04-24T08:49:00"/>
        <d v="2019-06-04T18:00:00"/>
        <d v="2022-01-31T07:43:00"/>
        <d v="2019-06-09T13:56:00"/>
        <d v="2023-11-21T20:05:00"/>
        <d v="2019-10-29T16:11:00"/>
        <d v="2019-12-10T17:28:00"/>
        <d v="2021-03-02T08:00:00"/>
        <d v="2020-11-25T15:31:00"/>
        <d v="2019-10-08T10:17:00"/>
        <d v="2023-12-03T14:16:00"/>
        <d v="2023-06-25T17:46:00"/>
        <d v="2022-11-21T18:19:00"/>
        <d v="2018-10-01T14:59:00"/>
        <d v="2018-11-14T12:51:00"/>
        <d v="2018-05-30T10:18:00"/>
        <d v="2018-05-18T17:14:00"/>
        <d v="2021-07-10T12:17:00"/>
        <d v="2020-03-11T06:20:00"/>
        <d v="2018-10-12T17:01:00"/>
        <d v="2018-04-30T07:32:00"/>
        <d v="2019-05-11T21:51:00"/>
        <d v="2018-11-16T15:30:00"/>
        <d v="2024-02-14T00:02:00"/>
        <d v="2018-11-26T15:01:00"/>
        <d v="2022-10-28T08:39:00"/>
        <d v="2020-08-11T08:04:00"/>
        <d v="2024-01-29T12:09:00"/>
        <d v="2024-03-29T11:04:00"/>
        <d v="2021-03-27T18:04:00"/>
        <d v="2024-01-18T19:30:00"/>
        <d v="2024-01-18T19:24:00"/>
        <d v="2020-02-21T19:55:00"/>
        <d v="2019-10-31T14:40:00"/>
        <d v="2022-09-11T07:55:00"/>
        <d v="2022-02-28T19:38:00"/>
        <d v="2018-05-14T21:42:00"/>
        <d v="2019-05-11T19:01:00"/>
        <d v="2023-06-15T18:22:00"/>
        <d v="2019-09-14T17:10:00"/>
        <d v="2020-12-24T16:11:00"/>
        <d v="2019-11-14T17:50:00"/>
        <d v="2023-09-09T19:46:00"/>
        <d v="2022-09-23T15:59:00"/>
        <d v="2019-04-05T12:23:00"/>
        <d v="2022-08-23T11:35:00"/>
        <d v="2019-11-13T07:53:00"/>
        <d v="2019-06-04T15:16:00"/>
        <d v="2020-07-10T22:58:00"/>
        <d v="2021-04-12T19:28:00"/>
        <d v="2018-08-23T08:51:00"/>
        <d v="2019-07-07T10:50:00"/>
        <d v="2020-12-18T11:18:00"/>
        <d v="2019-01-16T00:32:00"/>
        <d v="2024-01-16T11:16:00"/>
        <d v="2023-05-25T08:06:00"/>
        <d v="2019-10-24T10:04:00"/>
        <d v="2022-04-30T01:28:00"/>
        <d v="2020-11-07T16:03:00"/>
        <d v="2020-09-21T09:26:00"/>
        <d v="2021-12-24T22:46:00"/>
        <d v="2019-05-25T11:21:00"/>
        <d v="2018-07-04T10:50:00"/>
        <d v="2023-12-13T08:09:00"/>
        <d v="2020-05-16T14:42:00"/>
        <d v="2019-07-27T19:01:00"/>
        <d v="2021-04-13T08:09:00"/>
        <d v="2018-05-27T17:38:00"/>
        <d v="2022-07-20T12:45:00"/>
        <d v="2019-09-26T18:53:00"/>
        <d v="2021-02-19T17:29:00"/>
        <d v="2023-08-31T21:18:00"/>
        <d v="2019-09-28T02:04:00"/>
        <d v="2021-10-16T02:01:00"/>
        <d v="2022-11-28T16:14:00"/>
        <d v="2023-06-12T09:45:00"/>
        <d v="2018-06-22T12:07:00"/>
        <d v="2023-02-09T09:31:00"/>
        <d v="2022-07-20T09:43:00"/>
        <d v="2023-09-09T19:47:00"/>
        <d v="2021-10-16T18:04:00"/>
        <d v="2019-09-29T14:27:00"/>
        <d v="2019-03-29T02:20:00"/>
        <d v="2019-01-23T08:56:00"/>
        <d v="2021-12-26T01:36:00"/>
        <d v="2022-04-08T09:48:00"/>
        <d v="2018-10-17T17:00:00"/>
        <d v="2018-06-07T19:54:00"/>
        <d v="2023-10-06T07:20:00"/>
        <d v="2021-09-14T18:40:00"/>
        <d v="2022-11-14T11:17:00"/>
        <d v="2020-09-15T06:45:00"/>
        <d v="2023-04-08T09:43:00"/>
        <d v="2018-12-14T17:39:00"/>
        <d v="2023-07-19T21:27:00"/>
        <d v="2019-02-04T00:11:00"/>
        <d v="2022-11-09T23:01:00"/>
        <d v="2023-03-05T01:46:00"/>
        <d v="2019-12-07T12:29:00"/>
        <d v="2021-09-17T10:23:00"/>
        <d v="2020-10-16T08:44:00"/>
        <d v="2023-01-06T17:47:00"/>
        <d v="2023-10-05T17:00:00"/>
        <d v="2023-02-09T14:45:00"/>
        <d v="2018-10-03T08:39:00"/>
        <d v="2018-12-16T01:08:00"/>
        <d v="2023-02-14T15:12:00"/>
        <d v="2018-06-05T08:51:00"/>
        <d v="2021-07-09T13:32:00"/>
        <d v="2021-05-23T19:08:00"/>
        <d v="2019-03-22T14:50:00"/>
        <d v="2019-07-08T06:41:00"/>
        <d v="2020-10-08T19:52:00"/>
        <d v="2018-10-15T18:33:00"/>
        <d v="2019-02-14T08:01:00"/>
        <d v="2018-08-08T13:31:00"/>
        <d v="2020-12-12T05:34:00"/>
        <d v="2023-04-08T18:32:00"/>
        <d v="2019-09-12T14:09:00"/>
        <d v="2023-11-04T14:54:00"/>
        <d v="2019-04-03T22:33:00"/>
        <d v="2022-09-15T19:14:00"/>
        <d v="2018-05-16T09:22:00"/>
        <d v="2020-12-31T13:53:00"/>
        <d v="2020-08-02T11:26:00"/>
        <d v="2020-02-13T06:00:00"/>
        <d v="2023-05-10T08:39:00"/>
        <d v="2023-01-28T10:03:00"/>
        <d v="2020-11-01T00:04:00"/>
        <d v="2020-01-22T09:57:00"/>
        <d v="2022-11-12T03:17:00"/>
        <d v="2021-04-25T15:22:00"/>
        <d v="2018-10-08T14:18:00"/>
        <d v="2019-08-26T18:02:00"/>
        <d v="2022-03-20T22:17:00"/>
        <d v="2019-08-10T10:27:00"/>
        <d v="2022-12-19T08:19:00"/>
        <d v="2019-08-22T20:26:00"/>
        <d v="2020-11-06T09:15:00"/>
        <d v="2019-10-23T19:18:00"/>
        <d v="2019-12-20T09:49:00"/>
        <d v="2023-10-28T13:53:00"/>
        <d v="2019-05-17T20:14:00"/>
        <d v="2021-08-19T14:11:00"/>
        <d v="2022-07-22T12:02:00"/>
        <d v="2022-12-14T17:38:00"/>
        <d v="2023-07-27T10:58:00"/>
        <d v="2021-11-06T08:54:00"/>
        <d v="2019-10-16T06:44:00"/>
        <d v="2018-10-30T14:17:00"/>
        <d v="2022-05-12T11:34:00"/>
        <d v="2018-10-02T07:40:00"/>
        <d v="2021-08-10T06:28:00"/>
        <d v="2019-10-10T09:46:00"/>
        <d v="2020-07-29T05:34:00"/>
        <d v="2021-06-29T06:55:00"/>
        <d v="2022-10-20T10:24:00"/>
        <d v="2018-05-29T08:06:00"/>
        <d v="2020-09-29T12:21:00"/>
        <d v="2018-05-02T10:23:00"/>
        <d v="2024-03-19T21:47:00"/>
        <d v="2020-06-05T14:27:00"/>
        <d v="2023-05-19T06:40:00"/>
        <d v="2019-11-18T13:20:00"/>
        <d v="2019-10-16T09:44:00"/>
        <d v="2021-09-09T14:28:00"/>
        <d v="2022-03-07T08:21:00"/>
        <d v="2020-02-14T09:16:00"/>
        <d v="2019-11-09T10:49:00"/>
        <d v="2023-04-28T15:39:00"/>
        <d v="2020-11-06T13:28:00"/>
        <d v="2018-09-11T07:25:00"/>
        <d v="2022-12-24T09:06:00"/>
        <d v="2018-08-11T05:54:00"/>
        <d v="2021-05-05T21:22:00"/>
        <d v="2021-02-21T02:26:00"/>
        <d v="2023-11-30T11:09:00"/>
        <d v="2023-11-28T14:43:00"/>
        <d v="2019-03-20T10:20:00"/>
        <d v="2020-06-30T01:05:00"/>
        <d v="2023-07-10T08:28:00"/>
        <d v="2021-03-27T05:34:00"/>
        <d v="2024-01-09T23:29:00"/>
        <d v="2019-12-11T11:58:00"/>
        <d v="2018-09-06T12:02:00"/>
        <d v="2021-03-06T11:53:00"/>
        <d v="2020-02-12T23:37:00"/>
        <d v="2021-12-18T09:10:00"/>
        <d v="2020-05-11T16:30:00"/>
        <d v="2023-10-16T11:44:00"/>
        <d v="2021-09-27T08:44:00"/>
        <d v="2019-02-08T07:48:00"/>
        <d v="2023-03-06T09:59:00"/>
        <d v="2021-12-12T01:30:00"/>
        <d v="2023-02-22T07:29:00"/>
        <d v="2021-02-11T22:13:00"/>
        <d v="2021-01-30T07:36:00"/>
        <d v="2018-12-15T15:01:00"/>
        <d v="2019-10-17T23:07:00"/>
        <d v="2021-09-13T09:49:00"/>
        <d v="2019-04-04T05:02:00"/>
        <d v="2019-03-12T08:52:00"/>
        <d v="2019-10-13T02:10:00"/>
        <d v="2020-08-16T01:26:00"/>
        <d v="2022-02-17T10:07:00"/>
        <d v="2021-01-20T15:47:00"/>
        <d v="2022-05-29T11:36:00"/>
        <d v="2021-02-04T09:11:00"/>
        <d v="2019-03-04T06:34:00"/>
        <d v="2020-01-10T14:47:00"/>
        <d v="2019-04-27T20:35:00"/>
        <d v="2022-09-09T05:36:00"/>
        <d v="2019-06-29T16:13:00"/>
        <d v="2023-11-26T11:56:00"/>
        <d v="2020-11-07T18:10:00"/>
        <d v="2020-03-27T16:09:00"/>
        <d v="2023-08-28T17:13:00"/>
        <d v="2019-03-22T19:04:00"/>
        <d v="2019-09-06T11:06:00"/>
        <d v="2021-08-11T21:49:00"/>
        <d v="2020-04-28T16:14:00"/>
        <d v="2020-02-20T18:14:00"/>
        <d v="2020-12-10T09:08:00"/>
        <d v="2019-10-25T12:31:00"/>
        <d v="2019-09-14T21:26:00"/>
        <d v="2019-08-02T12:07:00"/>
        <d v="2019-02-18T02:49:00"/>
        <d v="2022-10-27T15:17:00"/>
        <d v="2020-08-11T04:14:00"/>
        <d v="2018-06-01T09:59:00"/>
        <d v="2021-07-28T17:52:00"/>
        <d v="2019-12-01T23:55:00"/>
        <d v="2020-09-17T16:40:00"/>
        <d v="2020-02-12T11:50:00"/>
        <d v="2019-09-18T10:44:00"/>
        <d v="2019-10-07T08:25:00"/>
        <d v="2024-03-20T10:02:00"/>
        <d v="2019-06-02T10:29:00"/>
        <d v="2019-06-18T08:37:00"/>
        <d v="2021-08-25T08:49:00"/>
        <d v="2023-03-29T15:40:00"/>
        <d v="2019-09-13T07:55:00"/>
        <d v="2023-07-27T07:28:00"/>
        <d v="2020-10-13T15:10:00"/>
        <d v="2023-04-14T07:56:00"/>
        <d v="2019-03-17T13:54:00"/>
        <d v="2018-11-20T10:27:00"/>
        <d v="2019-04-13T10:11:00"/>
        <d v="2023-05-10T14:01:00"/>
        <d v="2023-07-10T20:56:00"/>
        <d v="2022-02-24T15:59:00"/>
        <d v="2023-01-09T00:26:00"/>
        <d v="2020-01-11T14:26:00"/>
        <d v="2019-10-31T09:58:00"/>
        <d v="2019-02-20T06:13:00"/>
        <d v="2021-07-15T17:42:00"/>
        <d v="2019-11-07T22:01:00"/>
        <d v="2018-10-11T19:30:00"/>
        <d v="2019-12-06T10:00:00"/>
        <d v="2022-03-02T18:07:00"/>
        <d v="2020-09-19T10:42:00"/>
        <d v="2018-12-30T19:42:00"/>
        <d v="2018-09-13T02:51:00"/>
        <d v="2018-10-09T15:36:00"/>
        <d v="2019-01-19T23:08:00"/>
        <d v="2022-08-30T17:58:00"/>
        <d v="2018-11-08T19:51:00"/>
        <d v="2024-03-22T14:44:00"/>
        <d v="2023-02-04T15:37:00"/>
        <d v="2020-01-18T20:42:00"/>
        <d v="2020-12-17T19:53:00"/>
        <d v="2020-10-01T12:20:00"/>
        <d v="2019-02-28T01:38:00"/>
        <d v="2019-09-04T14:17:00"/>
        <d v="2019-02-19T13:57:00"/>
        <d v="2019-11-15T07:20:00"/>
        <d v="2021-02-18T15:28:00"/>
        <d v="2022-11-15T14:11:00"/>
        <d v="2020-10-28T16:58:00"/>
        <d v="2022-04-13T17:36:00"/>
        <d v="2018-04-19T10:04:00"/>
        <d v="2021-01-23T13:27:00"/>
        <d v="2022-09-13T12:27:00"/>
        <d v="2018-11-20T09:15:00"/>
        <d v="2022-12-04T00:58:00"/>
        <d v="2023-08-25T07:39:00"/>
        <d v="2022-09-01T21:00:00"/>
        <d v="2018-06-02T13:35:00"/>
        <d v="2022-06-29T08:05:00"/>
        <d v="2020-12-03T18:07:00"/>
        <d v="2020-04-06T13:20:00"/>
        <d v="2019-12-05T16:50:00"/>
        <d v="2022-11-20T05:12:00"/>
        <d v="2020-06-29T11:43:00"/>
        <d v="2023-07-16T02:51:00"/>
        <d v="2022-07-27T18:40:00"/>
        <d v="2022-09-25T16:26:00"/>
        <d v="2023-02-18T21:24:00"/>
        <d v="2019-02-28T20:26:00"/>
        <d v="2021-10-22T19:24:00"/>
        <d v="2020-03-21T13:07:00"/>
        <d v="2018-10-02T13:42:00"/>
        <d v="2021-01-07T20:32:00"/>
        <d v="2023-07-07T14:32:00"/>
        <d v="2020-10-13T22:53:00"/>
        <d v="2018-09-04T08:06:00"/>
        <d v="2019-11-06T11:57:00"/>
        <d v="2022-01-25T00:48:00"/>
        <d v="2019-10-21T20:52:00"/>
        <d v="2019-08-14T11:51:00"/>
        <d v="2020-07-24T19:48:00"/>
        <d v="2019-04-12T23:12:00"/>
        <d v="2020-11-03T20:20:00"/>
        <d v="2023-07-13T17:03:00"/>
        <d v="2023-07-26T07:05:00"/>
        <d v="2021-09-17T09:18:00"/>
        <d v="2021-05-03T19:35:00"/>
        <d v="2020-04-06T13:44:00"/>
        <d v="2020-09-23T14:21:00"/>
        <d v="2022-03-05T22:08:00"/>
        <d v="2023-05-17T15:47:00"/>
        <d v="2020-05-19T10:20:00"/>
        <d v="2023-10-06T07:01:00"/>
        <d v="2023-01-23T16:52:00"/>
        <d v="2022-01-21T14:41:00"/>
        <d v="2019-10-08T23:46:00"/>
        <d v="2021-05-04T11:33:00"/>
        <d v="2022-02-14T17:00:00"/>
        <d v="2018-09-24T11:14:00"/>
        <d v="2021-02-06T01:12:00"/>
        <d v="2021-11-24T01:02:00"/>
        <d v="2019-11-30T01:21:00"/>
        <d v="2022-03-25T15:45:00"/>
        <d v="2023-08-09T19:06:00"/>
        <d v="2018-12-15T20:46:00"/>
        <d v="2022-01-17T14:46:00"/>
        <d v="2023-07-07T13:02:00"/>
        <d v="2019-02-01T12:49:00"/>
        <d v="2022-03-20T19:40:00"/>
        <d v="2019-10-04T16:41:00"/>
        <d v="2023-07-06T14:26:00"/>
        <d v="2019-11-05T17:40:00"/>
        <d v="2020-12-05T10:53:00"/>
        <d v="2023-11-12T19:14:00"/>
        <d v="2023-11-26T23:40:00"/>
        <d v="2023-09-29T20:07:00"/>
        <d v="2020-06-26T11:10:00"/>
        <d v="2022-11-04T10:59:00"/>
        <d v="2023-01-30T07:33:00"/>
        <d v="2022-02-01T08:15:00"/>
        <d v="2022-01-18T14:38:00"/>
        <d v="2022-05-13T13:16:00"/>
        <d v="2020-01-28T14:11:00"/>
        <d v="2019-07-25T10:11:00"/>
        <d v="2023-05-24T15:08:00"/>
        <d v="2019-07-19T16:49:00"/>
        <d v="2020-10-10T11:08:00"/>
        <d v="2023-03-20T16:32:00"/>
        <d v="2022-05-10T14:43:00"/>
        <d v="2021-11-15T07:49:00"/>
        <d v="2021-02-19T15:47:00"/>
        <d v="2023-09-15T12:00:00"/>
        <d v="2019-05-25T23:16:00"/>
        <d v="2018-06-07T10:06:00"/>
        <d v="2021-10-06T06:16:00"/>
        <d v="2019-07-16T08:10:00"/>
        <d v="2018-05-17T16:54:00"/>
        <d v="2019-06-11T02:09:00"/>
        <d v="2019-06-18T04:43:00"/>
        <d v="2021-11-03T10:39:00"/>
        <d v="2023-06-26T09:19:00"/>
        <d v="2018-09-06T05:31:00"/>
        <d v="2021-04-15T10:59:00"/>
        <d v="2020-07-10T09:44:00"/>
        <d v="2024-03-20T14:01:00"/>
        <d v="2023-03-19T21:31:00"/>
        <d v="2023-10-24T18:13:00"/>
        <d v="2023-01-30T10:47:00"/>
        <d v="2023-08-08T09:56:00"/>
        <d v="2022-08-17T21:32:00"/>
        <d v="2018-05-31T13:06:00"/>
        <d v="2022-01-27T18:49:00"/>
        <d v="2023-02-11T10:28:00"/>
        <d v="2019-10-09T14:19:00"/>
        <d v="2020-09-04T23:43:00"/>
        <d v="2022-01-26T19:32:00"/>
        <d v="2020-12-25T19:59:00"/>
        <d v="2022-01-31T23:17:00"/>
        <d v="2019-02-28T17:25:00"/>
        <d v="2022-07-06T11:40:00"/>
        <d v="2021-02-16T23:33:00"/>
        <d v="2018-06-21T16:39:00"/>
        <d v="2022-05-18T16:52:00"/>
        <d v="2018-07-11T20:56:00"/>
        <d v="2023-11-21T15:24:00"/>
        <d v="2018-05-22T21:40:00"/>
        <d v="2021-03-27T20:09:00"/>
        <d v="2020-03-25T17:07:00"/>
        <d v="2019-05-20T17:26:00"/>
        <d v="2022-06-18T15:22:00"/>
        <d v="2019-05-20T19:35:00"/>
        <d v="2023-11-10T16:31:00"/>
        <d v="2018-11-15T17:49:00"/>
        <d v="2021-08-04T22:47:00"/>
        <d v="2018-05-21T16:44:00"/>
        <d v="2018-10-10T17:20:00"/>
        <d v="2019-07-26T21:44:00"/>
        <d v="2020-05-08T01:03:00"/>
        <d v="2022-07-22T09:47:00"/>
        <d v="2021-09-13T14:01:00"/>
        <d v="2018-08-05T00:31:00"/>
        <d v="2023-03-11T04:04:00"/>
        <d v="2020-07-26T16:37:00"/>
        <d v="2020-03-21T09:56:00"/>
        <d v="2019-06-18T16:00:00"/>
        <d v="2023-03-05T20:25:00"/>
        <d v="2023-06-11T04:14:00"/>
        <d v="2019-05-02T17:56:00"/>
        <d v="2022-10-21T13:48:00"/>
        <d v="2019-07-15T09:37:00"/>
        <d v="2019-12-11T05:03:00"/>
        <d v="2022-04-15T11:02:00"/>
        <d v="2019-10-26T03:14:00"/>
        <d v="2018-10-06T23:56:00"/>
        <d v="2019-12-02T00:09:00"/>
        <d v="2019-03-06T16:42:00"/>
        <d v="2018-05-16T14:16:00"/>
        <d v="2022-04-12T21:57:00"/>
        <d v="2020-07-27T19:18:00"/>
        <d v="2019-09-24T07:19:00"/>
        <d v="2019-10-11T14:38:00"/>
        <d v="2020-03-09T15:02:00"/>
        <d v="2020-12-22T11:56:00"/>
        <d v="2019-04-18T03:19:00"/>
        <d v="2019-01-07T17:24:00"/>
        <d v="2022-07-12T19:47:00"/>
        <d v="2024-01-03T20:54:00"/>
        <d v="2023-06-11T12:50:00"/>
        <d v="2019-12-02T18:25:00"/>
        <d v="2020-01-11T02:37:00"/>
        <d v="2020-07-23T08:23:00"/>
        <d v="2022-05-18T18:45:00"/>
        <d v="2020-10-17T22:47:00"/>
        <d v="2019-05-20T17:10:00"/>
        <d v="2022-12-11T19:02:00"/>
        <d v="2019-10-25T16:07:00"/>
        <d v="2022-12-11T18:09:00"/>
        <d v="2021-08-29T23:58:00"/>
        <d v="2021-02-19T16:14:00"/>
        <d v="2023-06-23T15:38:00"/>
        <d v="2018-10-01T15:04:00"/>
        <d v="2021-09-26T01:03:00"/>
        <d v="2020-12-18T16:46:00"/>
        <d v="2022-09-14T17:16:00"/>
        <d v="2018-06-01T18:58:00"/>
        <d v="2021-06-06T17:14:00"/>
        <d v="2024-01-27T16:46:00"/>
        <d v="2020-06-29T19:34:00"/>
        <d v="2021-02-23T06:54:00"/>
        <d v="2022-12-16T11:34:00"/>
        <d v="2018-06-14T16:04:00"/>
        <d v="2023-04-25T08:45:00"/>
        <d v="2020-06-23T09:12:00"/>
        <d v="2021-10-16T11:24:00"/>
        <d v="2022-12-01T16:11:00"/>
        <d v="2021-09-02T17:55:00"/>
        <d v="2022-03-11T14:57:00"/>
        <d v="2020-05-22T09:56:00"/>
        <d v="2022-04-11T22:52:00"/>
        <d v="2023-01-11T18:37:00"/>
        <d v="2019-08-15T07:57:00"/>
        <d v="2018-12-03T07:40:00"/>
        <d v="2019-11-20T22:32:00"/>
        <d v="2018-12-22T00:31:00"/>
        <d v="2022-09-24T16:41:00"/>
        <d v="2020-10-16T20:19:00"/>
        <d v="2019-12-19T16:45:00"/>
        <d v="2022-05-04T15:00:00"/>
        <d v="2021-04-24T16:34:00"/>
        <d v="2022-02-12T12:46:00"/>
        <d v="2021-09-21T13:12:00"/>
        <d v="2022-12-27T15:22:00"/>
        <d v="2020-09-09T16:04:00"/>
        <d v="2024-03-25T17:42:00"/>
        <d v="2022-01-19T18:20:00"/>
        <d v="2023-01-23T15:28:00"/>
        <d v="2023-06-15T06:35:00"/>
        <d v="2019-10-08T09:06:00"/>
        <d v="2021-05-02T16:27:00"/>
        <d v="2018-06-08T11:32:00"/>
        <d v="2023-12-29T08:54:00"/>
        <d v="2022-03-06T13:07:00"/>
        <d v="2019-04-16T16:40:00"/>
        <d v="2023-05-24T07:37:00"/>
        <d v="2022-12-04T20:18:00"/>
        <d v="2022-10-20T08:44:00"/>
        <d v="2020-11-19T11:09:00"/>
        <d v="2020-05-06T14:59:00"/>
        <d v="2021-09-25T14:54:00"/>
        <d v="2020-03-05T08:38:00"/>
        <d v="2019-12-01T20:31:00"/>
        <d v="2023-02-19T14:41:00"/>
        <d v="2018-07-12T02:51:00"/>
        <d v="2023-05-27T12:40:00"/>
        <d v="2022-08-19T13:20:00"/>
        <d v="2019-12-25T02:27:00"/>
        <d v="2020-02-07T10:02:00"/>
        <d v="2023-11-09T08:56:00"/>
        <d v="2021-07-09T13:40:00"/>
        <d v="2021-10-18T17:44:00"/>
        <d v="2018-05-31T09:07:00"/>
        <d v="2022-10-06T00:17:00"/>
        <d v="2022-12-15T18:16:00"/>
        <d v="2019-02-12T21:09:00"/>
        <d v="2019-08-09T15:26:00"/>
        <d v="2022-09-10T14:46:00"/>
        <d v="2021-12-30T12:03:00"/>
        <d v="2022-04-19T16:45:00"/>
        <d v="2018-09-30T19:09:00"/>
        <d v="2021-09-09T17:56:00"/>
        <d v="2023-07-25T02:22:00"/>
        <d v="2018-10-19T20:08:00"/>
        <d v="2021-01-15T17:14:00"/>
        <d v="2021-11-23T07:43:00"/>
        <d v="2020-02-24T18:45:00"/>
        <d v="2023-11-04T00:00:00"/>
        <d v="2021-07-19T10:28:00"/>
        <d v="2020-09-30T15:04:00"/>
        <d v="2023-03-20T07:34:00"/>
        <d v="2018-10-27T20:34:00"/>
        <d v="2022-08-02T04:44:00"/>
        <d v="2021-11-02T13:30:00"/>
        <d v="2021-05-14T22:27:00"/>
        <d v="2020-10-20T12:04:00"/>
        <d v="2019-08-12T08:35:00"/>
        <d v="2019-05-17T15:51:00"/>
        <d v="2021-10-29T10:58:00"/>
        <d v="2019-04-18T07:26:00"/>
        <d v="2018-06-06T17:29:00"/>
        <d v="2021-05-11T13:56:00"/>
        <d v="2023-11-30T16:41:00"/>
        <d v="2023-12-23T03:29:00"/>
        <d v="2020-08-13T17:32:00"/>
        <d v="2019-06-14T04:27:00"/>
        <d v="2023-12-01T00:25:00"/>
        <d v="2022-08-30T14:08:00"/>
        <d v="2021-03-25T08:18:00"/>
        <d v="2018-05-29T12:00:00"/>
        <d v="2022-04-18T11:52:00"/>
        <d v="2024-02-11T16:24:00"/>
        <d v="2018-11-09T14:47:00"/>
        <d v="2019-08-04T01:17:00"/>
        <d v="2019-10-08T11:10:00"/>
        <d v="2020-09-23T17:24:00"/>
        <d v="2024-01-07T15:56:00"/>
        <d v="2019-04-09T11:23:00"/>
        <d v="2022-09-29T18:47:00"/>
        <d v="2024-03-21T14:22:00"/>
        <d v="2018-06-01T15:18:00"/>
        <d v="2022-09-12T21:15:00"/>
        <d v="2018-06-21T19:16:00"/>
        <d v="2020-08-22T21:02:00"/>
        <d v="2019-11-29T22:10:00"/>
        <d v="2021-10-05T01:52:00"/>
        <d v="2021-05-01T12:19:00"/>
        <d v="2021-08-11T21:58:00"/>
        <d v="2019-09-23T20:10:00"/>
        <d v="2020-11-18T13:16:00"/>
        <d v="2019-06-29T09:31:00"/>
        <d v="2021-01-07T10:26:00"/>
        <d v="2022-10-08T10:21:00"/>
        <d v="2020-12-12T18:49:00"/>
        <d v="2022-03-15T13:20:00"/>
        <d v="2018-11-20T15:06:00"/>
        <d v="2023-08-01T15:55:00"/>
        <d v="2023-02-28T11:58:00"/>
        <d v="2020-06-01T09:35:00"/>
        <d v="2021-10-15T09:05:00"/>
        <d v="2019-05-16T08:24:00"/>
        <d v="2023-03-01T12:37:00"/>
        <d v="2024-02-08T08:17:00"/>
        <d v="2022-12-18T01:37:00"/>
        <d v="2020-03-16T21:29:00"/>
        <d v="2018-11-06T12:45:00"/>
        <d v="2018-12-21T07:04:00"/>
        <d v="2019-05-26T19:57:00"/>
        <d v="2021-12-01T05:46:00"/>
        <d v="2019-11-07T07:16:00"/>
        <d v="2023-06-16T09:24:00"/>
        <d v="2024-03-10T11:40:00"/>
        <d v="2019-02-27T15:42:00"/>
        <d v="2024-02-16T16:54:00"/>
        <d v="2021-08-20T07:13:00"/>
        <d v="2018-07-05T14:41:00"/>
        <d v="2021-11-03T20:57:00"/>
        <d v="2023-04-30T22:21:00"/>
        <d v="2023-09-16T13:57:00"/>
        <d v="2018-11-27T21:12:00"/>
        <d v="2023-11-01T19:58:00"/>
        <d v="2021-04-14T19:57:00"/>
        <d v="2020-08-19T07:44:00"/>
        <d v="2022-09-23T12:29:00"/>
        <d v="2021-12-04T02:01:00"/>
        <d v="2019-09-14T21:51:00"/>
        <d v="2020-03-09T08:30:00"/>
        <d v="2021-06-06T19:09:00"/>
        <d v="2018-11-29T21:46:00"/>
        <d v="2020-04-08T23:08:00"/>
        <d v="2019-11-22T16:39:00"/>
        <d v="2018-05-13T21:52:00"/>
        <d v="2020-11-23T11:58:00"/>
        <d v="2018-12-12T12:56:00"/>
        <d v="2021-08-06T12:52:00"/>
        <d v="2022-05-26T14:09:00"/>
        <d v="2022-09-29T08:07:00"/>
        <d v="2020-12-18T10:48:00"/>
        <d v="2019-12-11T17:52:00"/>
        <d v="2021-01-28T17:53:00"/>
        <d v="2019-07-28T18:05:00"/>
        <d v="2023-03-10T17:17:00"/>
        <d v="2019-12-17T10:20:00"/>
        <d v="2022-12-09T12:09:00"/>
        <d v="2022-02-18T18:10:00"/>
        <d v="2019-03-05T23:55:00"/>
        <d v="2021-06-07T08:58:00"/>
        <d v="2018-06-06T22:28:00"/>
        <d v="2021-03-10T18:13:00"/>
        <d v="2018-07-18T11:48:00"/>
        <d v="2022-10-05T19:43:00"/>
        <d v="2020-06-01T11:39:00"/>
        <d v="2021-09-07T07:37:00"/>
        <d v="2020-01-29T18:33:00"/>
        <d v="2021-05-02T17:05:00"/>
        <d v="2019-05-19T11:14:00"/>
        <d v="2023-02-10T13:46:00"/>
        <d v="2022-11-04T05:32:00"/>
        <d v="2020-02-17T13:47:00"/>
        <d v="2024-03-18T12:58:00"/>
        <d v="2022-10-12T08:52:00"/>
        <d v="2021-06-18T02:07:00"/>
        <d v="2021-08-03T16:04:00"/>
        <d v="2022-01-13T09:54:00"/>
        <d v="2018-08-16T12:13:00"/>
        <d v="2023-04-27T15:39:00"/>
        <d v="2019-08-19T06:44:00"/>
        <d v="2022-11-20T14:23:00"/>
        <d v="2022-11-08T11:13:00"/>
        <d v="2022-03-29T13:19:00"/>
        <d v="2023-11-16T07:34:00"/>
        <d v="2020-12-17T01:05:00"/>
        <d v="2018-08-21T13:50:00"/>
        <d v="2019-11-29T20:31:00"/>
        <d v="2023-12-18T14:32:00"/>
        <d v="2024-03-27T08:43:00"/>
        <d v="2023-02-08T15:25:00"/>
        <d v="2018-10-10T13:13:00"/>
        <d v="2023-03-16T10:01:00"/>
        <d v="2023-11-01T20:06:00"/>
        <d v="2023-12-13T22:43:00"/>
        <d v="2018-05-21T14:29:00"/>
        <d v="2021-02-05T04:18:00"/>
        <d v="2020-07-23T10:18:00"/>
        <d v="2023-03-26T21:23:00"/>
        <d v="2022-05-26T17:06:00"/>
        <d v="2021-03-12T20:26:00"/>
        <d v="2021-10-20T18:35:00"/>
        <d v="2022-06-18T22:58:00"/>
        <d v="2022-03-09T13:25:00"/>
        <d v="2022-10-15T17:39:00"/>
        <d v="2021-01-25T14:40:00"/>
        <d v="2022-05-29T17:40:00"/>
        <d v="2023-07-29T21:49:00"/>
        <d v="2023-01-27T13:08:00"/>
        <d v="2023-07-21T16:18:00"/>
        <d v="2021-08-23T10:52:00"/>
        <d v="2020-08-02T02:16:00"/>
        <d v="2023-05-25T19:33:00"/>
        <d v="2019-02-24T15:14:00"/>
        <d v="2019-04-25T10:39:00"/>
      </sharedItems>
    </cacheField>
    <cacheField name="Police Shift" numFmtId="0">
      <sharedItems count="3">
        <s v="First Half (4PM - Midnight)"/>
        <s v="Day Shift (8AM - 4PM)"/>
        <s v="Last Half (Midnight - 8AM)"/>
      </sharedItems>
    </cacheField>
    <cacheField name="Crash Location" numFmtId="0">
      <sharedItems/>
    </cacheField>
    <cacheField name="Light Conditions" numFmtId="0">
      <sharedItems count="9">
        <s v="DARK - LIGHTED ROADWAY"/>
        <s v="DAYLIGHT"/>
        <s v="DUSK"/>
        <s v="DARK - ROADWAY NOT LIGHTED"/>
        <s v="DAWN"/>
        <s v="OTHER"/>
        <s v="DARK - UNKNOWN ROADWAY LIGHTING"/>
        <s v="UNKNOWN"/>
        <s v="dark" f="1"/>
      </sharedItems>
    </cacheField>
    <cacheField name="Weather Conditions" numFmtId="0">
      <sharedItems count="10">
        <s v="RAIN"/>
        <s v="CLEAR"/>
        <s v="CLOUDY"/>
        <s v="SLEET, HAIL, FREEZING RAIN OR DRIZZLE"/>
        <s v="UNKNOWN"/>
        <s v="SNOW"/>
        <s v="OTHER"/>
        <s v="FOG, SMOG, SMOKE"/>
        <s v="BLOWING, SAND, SNOW"/>
        <s v="low visibility" f="1"/>
      </sharedItems>
    </cacheField>
    <cacheField name="Road Surface" numFmtId="0">
      <sharedItems count="13">
        <s v="WET"/>
        <s v="DRY"/>
        <s v="SLUSH"/>
        <s v="SNOW"/>
        <s v="ICE"/>
        <s v="UNKNOWN"/>
        <s v="SAND, MUD, DIRT, OIL, GRAVEL"/>
        <s v="OTHER"/>
        <s v="WATER, STANDING, MOVING"/>
        <s v="iced" f="1"/>
        <s v="weted" f="1"/>
        <s v="others" f="1"/>
        <s v="otherss" f="1"/>
      </sharedItems>
    </cacheField>
    <cacheField name="Road Contributing Circumstances" numFmtId="0">
      <sharedItems/>
    </cacheField>
    <cacheField name="Traffic Control Device Type" numFmtId="0">
      <sharedItems count="10">
        <s v="NO CONTROLS"/>
        <s v="STOP SIGNS"/>
        <s v="UNKNOWN"/>
        <s v="TRAFFIC CONTROL SIGNAL"/>
        <s v="WARNING SIGNS"/>
        <s v="YIELD SIGNS"/>
        <s v="PEDESTRIAN CROSSING SIGNAL/BEACON"/>
        <s v="FLASHING TRAFIC CONTROL SIGNAL"/>
        <s v="SCHOOL ZONE SIGNS"/>
        <s v="RAILWAY CROSSING DEVICE"/>
      </sharedItems>
    </cacheField>
    <cacheField name="Roadway Intersection Type" numFmtId="0">
      <sharedItems/>
    </cacheField>
    <cacheField name="Trafficway Description" numFmtId="0">
      <sharedItems/>
    </cacheField>
    <cacheField name="Manner of Collision" numFmtId="0">
      <sharedItems/>
    </cacheField>
    <cacheField name="First Harmful Event" numFmtId="0">
      <sharedItems/>
    </cacheField>
    <cacheField name="First Harmful Event Location" numFmtId="0">
      <sharedItems count="7">
        <s v="ROADWAY"/>
        <s v="ROADSIDE"/>
        <s v="OUTSIDE ROADWAY"/>
        <s v="MEDIAN"/>
        <s v="UNKNOWN"/>
        <s v="SHOULDER - PAVED"/>
        <s v="SHOULDER - TRAVEL LANE"/>
      </sharedItems>
    </cacheField>
    <cacheField name="Speed Limit" numFmtId="0">
      <sharedItems containsSemiMixedTypes="0" containsString="0" containsNumber="1" containsInteger="1" minValue="0" maxValue="40" count="9">
        <n v="25"/>
        <n v="30"/>
        <n v="35"/>
        <n v="20"/>
        <n v="15"/>
        <n v="5"/>
        <n v="10"/>
        <n v="0"/>
        <n v="40"/>
      </sharedItems>
    </cacheField>
    <cacheField name="Work Zone" numFmtId="0">
      <sharedItems containsSemiMixedTypes="0" containsString="0" containsNumber="1" containsInteger="1" minValue="0" maxValue="1"/>
    </cacheField>
    <cacheField name="Count Fatal Injury " numFmtId="0">
      <sharedItems containsSemiMixedTypes="0" containsString="0" containsNumber="1" containsInteger="1" minValue="0" maxValue="1"/>
    </cacheField>
    <cacheField name="Count Suspected Serious Injury" numFmtId="0">
      <sharedItems containsSemiMixedTypes="0" containsString="0" containsNumber="1" containsInteger="1" minValue="0" maxValue="2"/>
    </cacheField>
    <cacheField name="Count Suspected Minor Injury " numFmtId="0">
      <sharedItems containsSemiMixedTypes="0" containsString="0" containsNumber="1" containsInteger="1" minValue="0" maxValue="4"/>
    </cacheField>
    <cacheField name="Count Possible Injury" numFmtId="0">
      <sharedItems containsSemiMixedTypes="0" containsString="0" containsNumber="1" containsInteger="1" minValue="0" maxValue="3"/>
    </cacheField>
    <cacheField name="Count No Apparent Injury" numFmtId="0">
      <sharedItems containsSemiMixedTypes="0" containsString="0" containsNumber="1" containsInteger="1" minValue="0" maxValue="9"/>
    </cacheField>
    <cacheField name="Count Unknown Injury" numFmtId="0">
      <sharedItems containsSemiMixedTypes="0" containsString="0" containsNumber="1" containsInteger="1" minValue="0" maxValue="5"/>
    </cacheField>
    <cacheField name="Count Not Reported Injury" numFmtId="0">
      <sharedItems containsSemiMixedTypes="0" containsString="0" containsNumber="1" containsInteger="1" minValue="0" maxValue="0"/>
    </cacheField>
    <cacheField name="Total Non-Motorists" numFmtId="0">
      <sharedItems containsSemiMixedTypes="0" containsString="0" containsNumber="1" containsInteger="1" minValue="0" maxValue="3"/>
    </cacheField>
    <cacheField name="Pedestrian Involvement (Non-Motorist)" numFmtId="0">
      <sharedItems containsSemiMixedTypes="0" containsString="0" containsNumber="1" containsInteger="1" minValue="0" maxValue="2"/>
    </cacheField>
    <cacheField name="Cyclist Involvement (Non-Motorist)" numFmtId="0">
      <sharedItems containsSemiMixedTypes="0" containsString="0" containsNumber="1" containsInteger="1" minValue="0" maxValue="3"/>
    </cacheField>
    <cacheField name="Other Non-Motorist Involvement" numFmtId="0">
      <sharedItems containsSemiMixedTypes="0" containsString="0" containsNumber="1" containsInteger="1" minValue="0" maxValue="2"/>
    </cacheField>
    <cacheField name="Hit and Run Flag" numFmtId="0">
      <sharedItems containsSemiMixedTypes="0" containsString="0" containsNumber="1" containsInteger="1" minValue="0" maxValue="1"/>
    </cacheField>
    <cacheField name="Latitude" numFmtId="0">
      <sharedItems containsSemiMixedTypes="0" containsString="0" containsNumber="1" minValue="42.373600000000003" maxValue="42.416600000000003"/>
    </cacheField>
    <cacheField name="Longitude" numFmtId="0">
      <sharedItems containsSemiMixedTypes="0" containsString="0" containsNumber="1" minValue="-71.133700000000005" maxValue="-71.077500000000001"/>
    </cacheField>
    <cacheField name="Ward" numFmtId="0">
      <sharedItems containsSemiMixedTypes="0" containsString="0" containsNumber="1" containsInteger="1" minValue="1" maxValue="7"/>
    </cacheField>
    <cacheField name="Block Code " numFmtId="11">
      <sharedItems containsSemiMixedTypes="0" containsString="0" containsNumber="1" containsInteger="1" minValue="250000000000000" maxValue="250000000000000"/>
    </cacheField>
  </cacheFields>
  <calculatedItems count="6">
    <calculatedItem formula="'Light Conditions'['DARK - LIGHTED ROADWAY']+'Light Conditions'['DARK - ROADWAY NOT LIGHTED']+'Light Conditions'['DARK - UNKNOWN ROADWAY LIGHTING']+'Light Conditions'[DAWN]">
      <pivotArea cacheIndex="1" outline="0" fieldPosition="0">
        <references count="1">
          <reference field="4" count="1">
            <x v="8"/>
          </reference>
        </references>
      </pivotArea>
    </calculatedItem>
    <calculatedItem formula="'Road Surface'[ICE]+'Road Surface'[SNOW]">
      <pivotArea cacheIndex="1" outline="0" fieldPosition="0">
        <references count="1">
          <reference field="6" count="1">
            <x v="9"/>
          </reference>
        </references>
      </pivotArea>
    </calculatedItem>
    <calculatedItem formula="'Road Surface'['WATER, STANDING, MOVING']+'Road Surface'[WET]">
      <pivotArea cacheIndex="1" outline="0" fieldPosition="0">
        <references count="1">
          <reference field="6" count="1">
            <x v="10"/>
          </reference>
        </references>
      </pivotArea>
    </calculatedItem>
    <calculatedItem formula="'Road Surface'[OTHER]+'Road Surface'['SAND, MUD, DIRT, OIL, GRAVEL']+'Road Surface'[SLUSH]+'Road Surface'[UNKNOWN]">
      <pivotArea cacheIndex="1" outline="0" fieldPosition="0">
        <references count="1">
          <reference field="6" count="1">
            <x v="11"/>
          </reference>
        </references>
      </pivotArea>
    </calculatedItem>
    <calculatedItem formula="'Road Surface'[OTHER]+'Road Surface'['SAND, MUD, DIRT, OIL, GRAVEL']+'Road Surface'[SLUSH]+'Road Surface'[UNKNOWN]">
      <pivotArea cacheIndex="1" outline="0" fieldPosition="0">
        <references count="1">
          <reference field="6" count="1">
            <x v="12"/>
          </reference>
        </references>
      </pivotArea>
    </calculatedItem>
    <calculatedItem formula="'Weather Conditions'['BLOWING, SAND, SNOW']+'Weather Conditions'['FOG, SMOG, SMOKE']+'Weather Conditions'[OTHER]+'Weather Conditions'['SLEET, HAIL, FREEZING RAIN OR DRIZZLE']+'Weather Conditions'[UNKNOWN]">
      <pivotArea cacheIndex="1" outline="0" fieldPosition="0">
        <references count="1">
          <reference field="5" count="1">
            <x v="9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 pivotCacheId="34651266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28">
  <r>
    <x v="0"/>
    <x v="0"/>
    <x v="0"/>
    <s v="32 SHORE DR Somerville, MA"/>
    <x v="0"/>
    <x v="0"/>
    <x v="0"/>
    <s v="NONE"/>
    <x v="0"/>
    <s v="NOT AT 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8299999999999"/>
    <n v="-71.090400000000002"/>
    <n v="4"/>
    <n v="250000000000000"/>
  </r>
  <r>
    <x v="1"/>
    <x v="1"/>
    <x v="1"/>
    <s v="105 SHORE DR Somerville, MA"/>
    <x v="1"/>
    <x v="1"/>
    <x v="1"/>
    <s v="NONE"/>
    <x v="0"/>
    <s v="NOT AT INTERSECTION"/>
    <s v="TWO-WAY, NOT DIVIDED"/>
    <s v="SINGLE VEHICLE CRASH"/>
    <s v="COLLISION WITH CURB"/>
    <x v="0"/>
    <x v="0"/>
    <n v="0"/>
    <n v="0"/>
    <n v="1"/>
    <n v="0"/>
    <n v="0"/>
    <n v="1"/>
    <n v="0"/>
    <n v="0"/>
    <n v="0"/>
    <n v="0"/>
    <n v="0"/>
    <n v="0"/>
    <n v="0"/>
    <n v="42.399099999999997"/>
    <n v="-71.086799999999997"/>
    <n v="4"/>
    <n v="250000000000000"/>
  </r>
  <r>
    <x v="2"/>
    <x v="2"/>
    <x v="1"/>
    <s v="SHORE DR &amp; NA Somerville, MA"/>
    <x v="1"/>
    <x v="2"/>
    <x v="1"/>
    <s v="NONE"/>
    <x v="1"/>
    <s v="T-INTERSECTION"/>
    <s v="TWO-WAY, NOT DIVIDED"/>
    <s v="REAR-END"/>
    <s v="COLLISION WITH PARKED MOTOR VEHICLE"/>
    <x v="1"/>
    <x v="1"/>
    <n v="0"/>
    <n v="0"/>
    <n v="0"/>
    <n v="0"/>
    <n v="0"/>
    <n v="5"/>
    <n v="0"/>
    <n v="0"/>
    <n v="0"/>
    <n v="0"/>
    <n v="0"/>
    <n v="0"/>
    <n v="0"/>
    <n v="42.3992"/>
    <n v="-71.087199999999996"/>
    <n v="4"/>
    <n v="250000000000000"/>
  </r>
  <r>
    <x v="3"/>
    <x v="3"/>
    <x v="2"/>
    <s v="NA &amp; SHORE DRIVE Somerville, MA"/>
    <x v="1"/>
    <x v="1"/>
    <x v="1"/>
    <s v="TRAFFIC CONGESTION RELATED"/>
    <x v="0"/>
    <s v="T-INTERSECTION"/>
    <s v="TWO-WAY, DIVIDED, POSITIVE MEDIAN BARRIER"/>
    <s v="REAR-END"/>
    <s v="COLLISION WITH MOTOR VEHICLE IN TRAFFIC"/>
    <x v="0"/>
    <x v="2"/>
    <n v="0"/>
    <n v="0"/>
    <n v="0"/>
    <n v="0"/>
    <n v="1"/>
    <n v="4"/>
    <n v="0"/>
    <n v="0"/>
    <n v="0"/>
    <n v="0"/>
    <n v="0"/>
    <n v="0"/>
    <n v="0"/>
    <n v="42.3992"/>
    <n v="-71.087199999999996"/>
    <n v="4"/>
    <n v="250000000000000"/>
  </r>
  <r>
    <x v="4"/>
    <x v="4"/>
    <x v="1"/>
    <s v="FELLSWAY &amp; MIDDLESEX AV Somerville, MA"/>
    <x v="1"/>
    <x v="2"/>
    <x v="0"/>
    <s v="UNKNOWN"/>
    <x v="0"/>
    <s v="NOT AT INTERSECTION"/>
    <s v="TWO-WAY, DIVIDED, POSITIVE MEDIAN BARRIER"/>
    <s v="REAR-END"/>
    <s v="COLLISION WITH MOTOR VEHICLE IN TRAFFIC"/>
    <x v="0"/>
    <x v="1"/>
    <n v="0"/>
    <n v="0"/>
    <n v="0"/>
    <n v="0"/>
    <n v="0"/>
    <n v="7"/>
    <n v="1"/>
    <n v="0"/>
    <n v="0"/>
    <n v="0"/>
    <n v="0"/>
    <n v="0"/>
    <n v="0"/>
    <n v="42.3964"/>
    <n v="-71.084999999999994"/>
    <n v="4"/>
    <n v="250000000000000"/>
  </r>
  <r>
    <x v="5"/>
    <x v="5"/>
    <x v="0"/>
    <s v="FELLSWAY &amp; NA Somerville, MA"/>
    <x v="1"/>
    <x v="1"/>
    <x v="1"/>
    <s v="NONE"/>
    <x v="2"/>
    <s v="NOT AT INTERSECTION"/>
    <s v="TWO-WAY, NOT DIVIDED"/>
    <s v="ANGLE"/>
    <s v="COLLISION WITH MOTOR VEHICLE IN TRAFFIC"/>
    <x v="0"/>
    <x v="0"/>
    <n v="0"/>
    <n v="0"/>
    <n v="0"/>
    <n v="0"/>
    <n v="0"/>
    <n v="9"/>
    <n v="0"/>
    <n v="0"/>
    <n v="0"/>
    <n v="0"/>
    <n v="0"/>
    <n v="0"/>
    <n v="0"/>
    <n v="42.398800000000001"/>
    <n v="-71.0839"/>
    <n v="4"/>
    <n v="250000000000000"/>
  </r>
  <r>
    <x v="6"/>
    <x v="6"/>
    <x v="0"/>
    <s v="MCGRATH HWY &amp; MYSTIC AV Somerville, MA"/>
    <x v="0"/>
    <x v="0"/>
    <x v="0"/>
    <s v="NONE"/>
    <x v="3"/>
    <s v="T-INTERSECTION"/>
    <s v="TWO-WAY, DIVIDED, POSITIVE MEDIAN BARRIER"/>
    <s v="REAR-END"/>
    <s v="COLLISION WITH MOTOR VEHICLE IN TRAFFIC"/>
    <x v="0"/>
    <x v="1"/>
    <n v="0"/>
    <n v="0"/>
    <n v="0"/>
    <n v="0"/>
    <n v="0"/>
    <n v="4"/>
    <n v="0"/>
    <n v="0"/>
    <n v="0"/>
    <n v="0"/>
    <n v="0"/>
    <n v="0"/>
    <n v="0"/>
    <n v="42.394100000000002"/>
    <n v="-71.085800000000006"/>
    <n v="4"/>
    <n v="250000000000000"/>
  </r>
  <r>
    <x v="7"/>
    <x v="7"/>
    <x v="0"/>
    <s v="RTE 93 ACCESS ROAD @ RTE 28 &amp; MYSTIC AVE. Somerville, MA"/>
    <x v="1"/>
    <x v="1"/>
    <x v="1"/>
    <s v="NONE"/>
    <x v="0"/>
    <s v="Y-INTERSECTION"/>
    <s v="ONE-WAY, NOT DIVIDED"/>
    <s v="SIDESWIPE, SAME DIRECTION"/>
    <s v="COLLISION WITH MOTOR VEHICLE IN TRAFFIC"/>
    <x v="0"/>
    <x v="2"/>
    <n v="0"/>
    <n v="0"/>
    <n v="0"/>
    <n v="0"/>
    <n v="0"/>
    <n v="4"/>
    <n v="0"/>
    <n v="0"/>
    <n v="0"/>
    <n v="0"/>
    <n v="0"/>
    <n v="0"/>
    <n v="1"/>
    <n v="42.394100000000002"/>
    <n v="-71.085800000000006"/>
    <n v="4"/>
    <n v="250000000000000"/>
  </r>
  <r>
    <x v="8"/>
    <x v="8"/>
    <x v="0"/>
    <s v="MCGRATH HWY &amp; MYSTIC AV Somerville, MA"/>
    <x v="1"/>
    <x v="1"/>
    <x v="1"/>
    <s v="NONE"/>
    <x v="3"/>
    <s v="FOUR WAY INTERSECTION"/>
    <s v="TWO-WAY, DIVIDED, POSITIVE MEDIAN BARRIER"/>
    <s v="SIDESWIPE, SAME DIRECTION"/>
    <s v="COLLISION WITH MOTOR VEHICLE IN TRAFFIC"/>
    <x v="0"/>
    <x v="1"/>
    <n v="0"/>
    <n v="0"/>
    <n v="0"/>
    <n v="0"/>
    <n v="0"/>
    <n v="3"/>
    <n v="0"/>
    <n v="0"/>
    <n v="0"/>
    <n v="0"/>
    <n v="0"/>
    <n v="0"/>
    <n v="0"/>
    <n v="42.394100000000002"/>
    <n v="-71.085800000000006"/>
    <n v="4"/>
    <n v="250000000000000"/>
  </r>
  <r>
    <x v="9"/>
    <x v="9"/>
    <x v="0"/>
    <s v="50 PURITAN RD Somerville, MA"/>
    <x v="0"/>
    <x v="1"/>
    <x v="1"/>
    <s v="NONE"/>
    <x v="0"/>
    <s v="NOT AT INTERSECTION"/>
    <s v="TWO-WAY, NOT DIVIDED"/>
    <s v="ANGLE"/>
    <s v="COLLISION WITH PARKED MOTOR VEHICLE"/>
    <x v="1"/>
    <x v="0"/>
    <n v="0"/>
    <n v="0"/>
    <n v="0"/>
    <n v="0"/>
    <n v="0"/>
    <n v="6"/>
    <n v="0"/>
    <n v="0"/>
    <n v="0"/>
    <n v="0"/>
    <n v="0"/>
    <n v="0"/>
    <n v="0"/>
    <n v="42.396700000000003"/>
    <n v="-71.087299999999999"/>
    <n v="4"/>
    <n v="250000000000000"/>
  </r>
  <r>
    <x v="10"/>
    <x v="10"/>
    <x v="1"/>
    <s v="GOV WINTHROP RD &amp; TEMPLE RD Somerville, MA"/>
    <x v="1"/>
    <x v="1"/>
    <x v="2"/>
    <s v="NONE"/>
    <x v="1"/>
    <s v="FOUR WAY INTERSECTION"/>
    <s v="TWO-WAY, NOT DIVIDED"/>
    <s v="ANGLE"/>
    <s v="COLLISION WITH MOTOR VEHICLE IN TRAFFIC"/>
    <x v="0"/>
    <x v="0"/>
    <n v="0"/>
    <n v="0"/>
    <n v="0"/>
    <n v="0"/>
    <n v="1"/>
    <n v="1"/>
    <n v="0"/>
    <n v="0"/>
    <n v="0"/>
    <n v="0"/>
    <n v="0"/>
    <n v="0"/>
    <n v="0"/>
    <n v="42.396500000000003"/>
    <n v="-71.087800000000001"/>
    <n v="4"/>
    <n v="250000000000000"/>
  </r>
  <r>
    <x v="11"/>
    <x v="11"/>
    <x v="2"/>
    <s v="85 BAILEY RD Somerville, MA"/>
    <x v="0"/>
    <x v="1"/>
    <x v="1"/>
    <s v="NONE"/>
    <x v="1"/>
    <s v="T-INTERSECTION"/>
    <s v="TWO-WAY, NOT DIVIDED"/>
    <s v="SIDESWIPE, SAME DIRECTION"/>
    <s v="COLLISION WITH PARKED MOTOR VEHICLE"/>
    <x v="0"/>
    <x v="3"/>
    <n v="0"/>
    <n v="0"/>
    <n v="0"/>
    <n v="0"/>
    <n v="1"/>
    <n v="2"/>
    <n v="0"/>
    <n v="0"/>
    <n v="0"/>
    <n v="0"/>
    <n v="0"/>
    <n v="0"/>
    <n v="0"/>
    <n v="42.3964"/>
    <n v="-71.0886"/>
    <n v="4"/>
    <n v="250000000000000"/>
  </r>
  <r>
    <x v="12"/>
    <x v="12"/>
    <x v="0"/>
    <s v="109 BAILEY RD Somerville, MA"/>
    <x v="1"/>
    <x v="1"/>
    <x v="1"/>
    <s v="NONE"/>
    <x v="0"/>
    <s v="NOT AT INTERSECTION"/>
    <s v="TWO-WAY, NOT DIVIDED"/>
    <s v="SINGLE VEHICLE CRASH"/>
    <s v="COLLISION WITH PARKED MOTOR VEHICLE"/>
    <x v="0"/>
    <x v="0"/>
    <n v="0"/>
    <n v="0"/>
    <n v="0"/>
    <n v="0"/>
    <n v="0"/>
    <n v="1"/>
    <n v="0"/>
    <n v="0"/>
    <n v="0"/>
    <n v="0"/>
    <n v="0"/>
    <n v="0"/>
    <n v="0"/>
    <n v="42.396900000000002"/>
    <n v="-71.089299999999994"/>
    <n v="4"/>
    <n v="250000000000000"/>
  </r>
  <r>
    <x v="13"/>
    <x v="13"/>
    <x v="0"/>
    <s v="GOV WINTHROP RD &amp; TEN HILLS RD Somerville, MA"/>
    <x v="1"/>
    <x v="1"/>
    <x v="1"/>
    <s v="NONE"/>
    <x v="0"/>
    <s v="T-INTERSECTION"/>
    <s v="TWO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5000000000003"/>
    <n v="-71.085899999999995"/>
    <n v="4"/>
    <n v="250000000000000"/>
  </r>
  <r>
    <x v="14"/>
    <x v="14"/>
    <x v="1"/>
    <s v="GOV WINTHROP RD &amp; TEN HILLS RD Somerville, MA"/>
    <x v="1"/>
    <x v="2"/>
    <x v="1"/>
    <s v="NONE"/>
    <x v="1"/>
    <s v="T-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5000000000003"/>
    <n v="-71.085899999999995"/>
    <n v="4"/>
    <n v="250000000000000"/>
  </r>
  <r>
    <x v="15"/>
    <x v="15"/>
    <x v="0"/>
    <s v="375 REVOLUTION DR Somerville, MA"/>
    <x v="1"/>
    <x v="1"/>
    <x v="1"/>
    <s v="NONE"/>
    <x v="0"/>
    <s v="NOT AT INTERSECTION"/>
    <s v="TWO-WAY, NOT DIVIDED"/>
    <s v="SIDESWIPE, SAME DIRECTION"/>
    <s v="COLLISION WITH MOTOR VEHICLE IN TRAFFIC"/>
    <x v="1"/>
    <x v="3"/>
    <n v="0"/>
    <n v="0"/>
    <n v="0"/>
    <n v="0"/>
    <n v="0"/>
    <n v="2"/>
    <n v="0"/>
    <n v="0"/>
    <n v="0"/>
    <n v="0"/>
    <n v="0"/>
    <n v="0"/>
    <n v="0"/>
    <n v="42.391100000000002"/>
    <n v="-71.078000000000003"/>
    <n v="1"/>
    <n v="250000000000000"/>
  </r>
  <r>
    <x v="16"/>
    <x v="16"/>
    <x v="1"/>
    <s v="363 REVOLUTION DR Somerville, MA"/>
    <x v="1"/>
    <x v="2"/>
    <x v="1"/>
    <s v="NONE"/>
    <x v="0"/>
    <s v="NOT AT 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1100000000002"/>
    <n v="-71.078000000000003"/>
    <n v="1"/>
    <n v="250000000000000"/>
  </r>
  <r>
    <x v="17"/>
    <x v="17"/>
    <x v="0"/>
    <s v="325 REVOLUTION DR Somerville, MA"/>
    <x v="0"/>
    <x v="0"/>
    <x v="0"/>
    <s v="NONE"/>
    <x v="3"/>
    <s v="Y-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1100000000002"/>
    <n v="-71.078000000000003"/>
    <n v="1"/>
    <n v="250000000000000"/>
  </r>
  <r>
    <x v="18"/>
    <x v="18"/>
    <x v="2"/>
    <s v="251 GRAND UNION BLVD Somerville, MA"/>
    <x v="0"/>
    <x v="1"/>
    <x v="1"/>
    <s v="NONE"/>
    <x v="0"/>
    <s v="NOT AT INTERSECTION"/>
    <s v="TWO-WAY, DIVIDED, POSITIVE MEDIAN BARRIER"/>
    <s v="HEAD ON"/>
    <s v="COLLISION WITH CURB"/>
    <x v="0"/>
    <x v="0"/>
    <n v="0"/>
    <n v="0"/>
    <n v="0"/>
    <n v="1"/>
    <n v="0"/>
    <n v="0"/>
    <n v="0"/>
    <n v="0"/>
    <n v="0"/>
    <n v="0"/>
    <n v="0"/>
    <n v="0"/>
    <n v="0"/>
    <n v="42.3902"/>
    <n v="-71.078500000000005"/>
    <n v="1"/>
    <n v="250000000000000"/>
  </r>
  <r>
    <x v="19"/>
    <x v="19"/>
    <x v="0"/>
    <s v="355 REVOLUTION DR Somerville, MA"/>
    <x v="1"/>
    <x v="1"/>
    <x v="1"/>
    <s v="NONE"/>
    <x v="0"/>
    <s v="NOT AT 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1100000000002"/>
    <n v="-71.078000000000003"/>
    <n v="1"/>
    <n v="250000000000000"/>
  </r>
  <r>
    <x v="20"/>
    <x v="20"/>
    <x v="1"/>
    <s v="445 REVOLUTION DR Somerville, MA"/>
    <x v="1"/>
    <x v="2"/>
    <x v="1"/>
    <s v="NONE"/>
    <x v="0"/>
    <s v="NOT AT INTERSECTION"/>
    <s v="TWO-WAY, NOT DIVIDED"/>
    <s v="SIDESWIPE, SAME DIRECTION"/>
    <s v="COLLISION WITH MOTOR VEHICLE IN TRAFFIC"/>
    <x v="1"/>
    <x v="0"/>
    <n v="0"/>
    <n v="0"/>
    <n v="0"/>
    <n v="0"/>
    <n v="0"/>
    <n v="2"/>
    <n v="0"/>
    <n v="0"/>
    <n v="0"/>
    <n v="0"/>
    <n v="0"/>
    <n v="0"/>
    <n v="0"/>
    <n v="42.391100000000002"/>
    <n v="-71.078000000000003"/>
    <n v="1"/>
    <n v="250000000000000"/>
  </r>
  <r>
    <x v="21"/>
    <x v="21"/>
    <x v="0"/>
    <s v="ARTISAN WY &amp; ASSEMBLY ROW Somerville, MA"/>
    <x v="0"/>
    <x v="0"/>
    <x v="0"/>
    <s v="UNKNOWN"/>
    <x v="0"/>
    <s v="FOUR WAY INTERSECTION"/>
    <s v="TWO-WAY, NOT DIVIDED"/>
    <s v="SINGLE VEHICLE CRASH"/>
    <s v="COLLISION WITH PEDESTRIAN"/>
    <x v="0"/>
    <x v="4"/>
    <n v="0"/>
    <n v="0"/>
    <n v="1"/>
    <n v="0"/>
    <n v="0"/>
    <n v="1"/>
    <n v="0"/>
    <n v="0"/>
    <n v="1"/>
    <n v="1"/>
    <n v="0"/>
    <n v="0"/>
    <n v="0"/>
    <n v="42.395099999999999"/>
    <n v="-71.079400000000007"/>
    <n v="1"/>
    <n v="250000000000000"/>
  </r>
  <r>
    <x v="22"/>
    <x v="22"/>
    <x v="1"/>
    <s v="75 MYSTIC AV Somerville, MA"/>
    <x v="1"/>
    <x v="1"/>
    <x v="1"/>
    <s v="NONE"/>
    <x v="0"/>
    <s v="NOT AT INTERSECTION"/>
    <s v="UNKNOWN"/>
    <s v="SIDESWIPE, SAME DIRECTION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902"/>
    <n v="-71.079700000000003"/>
    <n v="1"/>
    <n v="250000000000000"/>
  </r>
  <r>
    <x v="23"/>
    <x v="23"/>
    <x v="1"/>
    <s v="75 MYSTIC AV Somerville, MA"/>
    <x v="1"/>
    <x v="1"/>
    <x v="1"/>
    <s v="NONE"/>
    <x v="0"/>
    <s v="NOT AT INTERSECTION"/>
    <s v="TWO-WAY, NOT DIVIDED"/>
    <s v="REAR TO REAR"/>
    <s v="COLLISION WITH PARKED MOTOR VEHICLE"/>
    <x v="0"/>
    <x v="5"/>
    <n v="0"/>
    <n v="0"/>
    <n v="0"/>
    <n v="0"/>
    <n v="0"/>
    <n v="3"/>
    <n v="1"/>
    <n v="0"/>
    <n v="0"/>
    <n v="0"/>
    <n v="0"/>
    <n v="0"/>
    <n v="0"/>
    <n v="42.3902"/>
    <n v="-71.079700000000003"/>
    <n v="1"/>
    <n v="250000000000000"/>
  </r>
  <r>
    <x v="24"/>
    <x v="24"/>
    <x v="1"/>
    <s v="75 MYSTIC AV Somerville, MA"/>
    <x v="1"/>
    <x v="1"/>
    <x v="1"/>
    <s v="NONE"/>
    <x v="0"/>
    <s v="NOT AT INTERSECTION"/>
    <s v="UNKNOWN"/>
    <s v="ANGLE"/>
    <s v="COLLISION WITH MOTOR VEHICLE IN TRAFFIC"/>
    <x v="2"/>
    <x v="5"/>
    <n v="0"/>
    <n v="0"/>
    <n v="0"/>
    <n v="0"/>
    <n v="0"/>
    <n v="3"/>
    <n v="0"/>
    <n v="0"/>
    <n v="0"/>
    <n v="0"/>
    <n v="0"/>
    <n v="0"/>
    <n v="0"/>
    <n v="42.3902"/>
    <n v="-71.079700000000003"/>
    <n v="1"/>
    <n v="250000000000000"/>
  </r>
  <r>
    <x v="25"/>
    <x v="25"/>
    <x v="0"/>
    <s v="75 MYSTIC AV Somerville, MA"/>
    <x v="1"/>
    <x v="2"/>
    <x v="1"/>
    <s v="NONE"/>
    <x v="0"/>
    <s v="NOT AT INTERSECTION"/>
    <s v="TWO-WAY, NOT DIVIDED"/>
    <s v="ANGLE"/>
    <s v="COLLISION WITH MOTOR VEHICLE IN TRAFFIC"/>
    <x v="0"/>
    <x v="4"/>
    <n v="0"/>
    <n v="0"/>
    <n v="0"/>
    <n v="0"/>
    <n v="1"/>
    <n v="2"/>
    <n v="0"/>
    <n v="0"/>
    <n v="0"/>
    <n v="0"/>
    <n v="0"/>
    <n v="0"/>
    <n v="0"/>
    <n v="42.3902"/>
    <n v="-71.079700000000003"/>
    <n v="1"/>
    <n v="250000000000000"/>
  </r>
  <r>
    <x v="26"/>
    <x v="26"/>
    <x v="1"/>
    <s v="75 MYSTIC AV Somerville, MA"/>
    <x v="1"/>
    <x v="1"/>
    <x v="1"/>
    <s v="NONE"/>
    <x v="0"/>
    <s v="DRIVEWAY"/>
    <s v="TWO-WAY, NOT DIVIDED"/>
    <s v="SINGLE VEHICLE CRASH"/>
    <s v="OTHER"/>
    <x v="2"/>
    <x v="0"/>
    <n v="0"/>
    <n v="0"/>
    <n v="0"/>
    <n v="0"/>
    <n v="0"/>
    <n v="2"/>
    <n v="0"/>
    <n v="0"/>
    <n v="0"/>
    <n v="0"/>
    <n v="0"/>
    <n v="0"/>
    <n v="0"/>
    <n v="42.3902"/>
    <n v="-71.079700000000003"/>
    <n v="1"/>
    <n v="250000000000000"/>
  </r>
  <r>
    <x v="27"/>
    <x v="27"/>
    <x v="1"/>
    <s v="REVOLUTION DR &amp; NA Somerville, MA"/>
    <x v="1"/>
    <x v="1"/>
    <x v="1"/>
    <s v="NONE"/>
    <x v="1"/>
    <s v="T-INTERSECTION"/>
    <s v="TWO-WAY, DIVIDED, UNPROTECTED MEDIAN"/>
    <s v="ANGLE"/>
    <s v="COLLISION WITH MOTOR VEHICLE IN TRAFFIC"/>
    <x v="0"/>
    <x v="0"/>
    <n v="1"/>
    <n v="0"/>
    <n v="0"/>
    <n v="0"/>
    <n v="0"/>
    <n v="3"/>
    <n v="0"/>
    <n v="0"/>
    <n v="0"/>
    <n v="0"/>
    <n v="0"/>
    <n v="0"/>
    <n v="0"/>
    <n v="42.391500000000001"/>
    <n v="-71.079800000000006"/>
    <n v="1"/>
    <n v="250000000000000"/>
  </r>
  <r>
    <x v="28"/>
    <x v="28"/>
    <x v="2"/>
    <s v="485 FOLEY ST Somerville, MA"/>
    <x v="1"/>
    <x v="1"/>
    <x v="1"/>
    <s v="NONE"/>
    <x v="0"/>
    <s v="NOT AT INTERSECTION"/>
    <s v="TWO-WAY, NOT DIVIDED"/>
    <s v="SIDESWIPE, SAME DIRECTION"/>
    <s v="COLLISION WITH PARKED MOTOR VEHICLE"/>
    <x v="0"/>
    <x v="3"/>
    <n v="0"/>
    <n v="0"/>
    <n v="0"/>
    <n v="0"/>
    <n v="0"/>
    <n v="0"/>
    <n v="3"/>
    <n v="0"/>
    <n v="0"/>
    <n v="0"/>
    <n v="0"/>
    <n v="0"/>
    <n v="0"/>
    <n v="42.393300000000004"/>
    <n v="-71.0779"/>
    <n v="1"/>
    <n v="250000000000000"/>
  </r>
  <r>
    <x v="29"/>
    <x v="29"/>
    <x v="1"/>
    <s v="345 ASSEMBLY ROW Somerville, MA"/>
    <x v="1"/>
    <x v="1"/>
    <x v="1"/>
    <s v="NONE"/>
    <x v="0"/>
    <s v="NOT AT INTERSECTION"/>
    <s v="ONE-WAY, NOT DIVIDED"/>
    <s v="SINGLE VEHICLE CRASH"/>
    <s v="COLLISION WITH PEDALCYCLE"/>
    <x v="0"/>
    <x v="0"/>
    <n v="0"/>
    <n v="0"/>
    <n v="0"/>
    <n v="0"/>
    <n v="0"/>
    <n v="2"/>
    <n v="0"/>
    <n v="0"/>
    <n v="1"/>
    <n v="0"/>
    <n v="1"/>
    <n v="0"/>
    <n v="0"/>
    <n v="42.392899999999997"/>
    <n v="-71.078500000000005"/>
    <n v="1"/>
    <n v="250000000000000"/>
  </r>
  <r>
    <x v="30"/>
    <x v="30"/>
    <x v="0"/>
    <s v="GRAND UNION BLVD &amp; REVOLUTION DRIVE Somerville, MA"/>
    <x v="0"/>
    <x v="1"/>
    <x v="1"/>
    <s v="NONE"/>
    <x v="3"/>
    <s v="FOUR WAY INTERSECTION"/>
    <s v="TWO-WAY, NOT DIVIDED"/>
    <s v="REAR-END"/>
    <s v="COLLISION WITH MOTOR VEHICLE IN TRAFFIC"/>
    <x v="0"/>
    <x v="1"/>
    <n v="0"/>
    <n v="0"/>
    <n v="0"/>
    <n v="0"/>
    <n v="0"/>
    <n v="3"/>
    <n v="2"/>
    <n v="0"/>
    <n v="0"/>
    <n v="0"/>
    <n v="0"/>
    <n v="0"/>
    <n v="0"/>
    <n v="42.391500000000001"/>
    <n v="-71.079800000000006"/>
    <n v="1"/>
    <n v="250000000000000"/>
  </r>
  <r>
    <x v="31"/>
    <x v="31"/>
    <x v="1"/>
    <s v="400 REVOLUTION DR Somerville, MA"/>
    <x v="1"/>
    <x v="1"/>
    <x v="1"/>
    <s v="OTHER"/>
    <x v="0"/>
    <s v="NOT AT INTERSECTION"/>
    <s v="TWO-WAY, NOT DIVIDED"/>
    <s v="SINGLE VEHICLE CRASH"/>
    <s v="COLLISION WITH LIGHT POLE OR OTHER POST/SUPPORT"/>
    <x v="2"/>
    <x v="3"/>
    <n v="0"/>
    <n v="0"/>
    <n v="0"/>
    <n v="1"/>
    <n v="0"/>
    <n v="2"/>
    <n v="0"/>
    <n v="0"/>
    <n v="0"/>
    <n v="0"/>
    <n v="0"/>
    <n v="0"/>
    <n v="0"/>
    <n v="42.392200000000003"/>
    <n v="-71.078400000000002"/>
    <n v="1"/>
    <n v="250000000000000"/>
  </r>
  <r>
    <x v="32"/>
    <x v="32"/>
    <x v="1"/>
    <s v="5 REVOLUTION DR Somerville, MA"/>
    <x v="1"/>
    <x v="1"/>
    <x v="1"/>
    <s v="NONE"/>
    <x v="0"/>
    <s v="FOUR WAY INTERSECTION"/>
    <s v="TWO-WAY, DIVIDED, POSITIVE MEDIAN BARRIER"/>
    <s v="ANGLE"/>
    <s v="COLLISION WITH MOTOR VEHICLE IN TRAFFIC"/>
    <x v="0"/>
    <x v="6"/>
    <n v="0"/>
    <n v="0"/>
    <n v="0"/>
    <n v="0"/>
    <n v="0"/>
    <n v="3"/>
    <n v="0"/>
    <n v="0"/>
    <n v="0"/>
    <n v="0"/>
    <n v="0"/>
    <n v="0"/>
    <n v="1"/>
    <n v="42.391500000000001"/>
    <n v="-71.079800000000006"/>
    <n v="1"/>
    <n v="250000000000000"/>
  </r>
  <r>
    <x v="33"/>
    <x v="33"/>
    <x v="1"/>
    <s v="REVOLUTION DR &amp; NA Somerville, MA"/>
    <x v="1"/>
    <x v="1"/>
    <x v="1"/>
    <s v="NONE"/>
    <x v="0"/>
    <s v="DRIVEWAY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1500000000001"/>
    <n v="-71.079800000000006"/>
    <n v="1"/>
    <n v="250000000000000"/>
  </r>
  <r>
    <x v="34"/>
    <x v="34"/>
    <x v="2"/>
    <s v="485 FOLEY ST Somerville, MA"/>
    <x v="0"/>
    <x v="1"/>
    <x v="1"/>
    <s v="UNKNOWN"/>
    <x v="0"/>
    <s v="NOT AT INTERSECTION"/>
    <s v="TWO-WAY, DIVIDED, UNPROTECTED MEDIAN"/>
    <s v="SINGLE VEHICLE CRASH"/>
    <s v="COLLISION WITH CURB"/>
    <x v="1"/>
    <x v="0"/>
    <n v="0"/>
    <n v="0"/>
    <n v="0"/>
    <n v="1"/>
    <n v="0"/>
    <n v="0"/>
    <n v="0"/>
    <n v="0"/>
    <n v="0"/>
    <n v="0"/>
    <n v="0"/>
    <n v="0"/>
    <n v="0"/>
    <n v="42.393300000000004"/>
    <n v="-71.0779"/>
    <n v="1"/>
    <n v="250000000000000"/>
  </r>
  <r>
    <x v="35"/>
    <x v="35"/>
    <x v="1"/>
    <s v="123 FOLEY ST Somerville, MA"/>
    <x v="1"/>
    <x v="2"/>
    <x v="1"/>
    <s v="NONE"/>
    <x v="3"/>
    <s v="NOT AT INTERSECTION"/>
    <s v="TWO-WAY, NOT DIVIDED"/>
    <s v="HEAD ON"/>
    <s v="COLLISION WITH MOTOR VEHICLE IN TRAFFIC"/>
    <x v="0"/>
    <x v="0"/>
    <n v="0"/>
    <n v="0"/>
    <n v="0"/>
    <n v="0"/>
    <n v="1"/>
    <n v="3"/>
    <n v="1"/>
    <n v="0"/>
    <n v="0"/>
    <n v="0"/>
    <n v="0"/>
    <n v="0"/>
    <n v="0"/>
    <n v="42.3932"/>
    <n v="-71.078800000000001"/>
    <n v="1"/>
    <n v="250000000000000"/>
  </r>
  <r>
    <x v="36"/>
    <x v="36"/>
    <x v="1"/>
    <s v="REVLOUTION DR &amp; HOME DEPOT LOT Somerville, MA"/>
    <x v="1"/>
    <x v="1"/>
    <x v="1"/>
    <s v="NONE"/>
    <x v="0"/>
    <s v="FOUR WAY INTERSECTION"/>
    <s v="TWO-WAY, DIVIDED, UNPROTECTED MEDIAN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1500000000001"/>
    <n v="-71.079800000000006"/>
    <n v="1"/>
    <n v="250000000000000"/>
  </r>
  <r>
    <x v="37"/>
    <x v="37"/>
    <x v="2"/>
    <s v="463 ASSEMBLY ROW Somerville, MA"/>
    <x v="0"/>
    <x v="1"/>
    <x v="1"/>
    <s v="NONE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93799999999999"/>
    <n v="-71.078699999999998"/>
    <n v="1"/>
    <n v="250000000000000"/>
  </r>
  <r>
    <x v="38"/>
    <x v="38"/>
    <x v="2"/>
    <s v="GREAT RIVER RD &amp; NA Somerville, MA"/>
    <x v="0"/>
    <x v="1"/>
    <x v="1"/>
    <s v="NONE"/>
    <x v="0"/>
    <s v="NOT AT INTERSECTION"/>
    <s v="TWO-WAY, NOT DIVIDED"/>
    <s v="SINGLE VEHICLE CRASH"/>
    <s v="COLLISION WITH UTILITY POLE"/>
    <x v="0"/>
    <x v="3"/>
    <n v="1"/>
    <n v="0"/>
    <n v="0"/>
    <n v="0"/>
    <n v="1"/>
    <n v="0"/>
    <n v="0"/>
    <n v="0"/>
    <n v="0"/>
    <n v="0"/>
    <n v="0"/>
    <n v="0"/>
    <n v="0"/>
    <n v="42.393799999999999"/>
    <n v="-71.077500000000001"/>
    <n v="1"/>
    <n v="250000000000000"/>
  </r>
  <r>
    <x v="39"/>
    <x v="39"/>
    <x v="0"/>
    <s v="449 CANAL ST Somerville, MA"/>
    <x v="2"/>
    <x v="1"/>
    <x v="1"/>
    <s v="NONE"/>
    <x v="0"/>
    <s v="DRIVEWAY"/>
    <s v="TWO-WAY, DIVIDED, POSITIVE MEDIAN BARRIER"/>
    <s v="HEAD ON"/>
    <s v="COLLISION WITH MEDIAN BARRIER"/>
    <x v="3"/>
    <x v="0"/>
    <n v="0"/>
    <n v="0"/>
    <n v="0"/>
    <n v="0"/>
    <n v="2"/>
    <n v="4"/>
    <n v="0"/>
    <n v="0"/>
    <n v="0"/>
    <n v="0"/>
    <n v="0"/>
    <n v="0"/>
    <n v="0"/>
    <n v="42.393799999999999"/>
    <n v="-71.078699999999998"/>
    <n v="1"/>
    <n v="250000000000000"/>
  </r>
  <r>
    <x v="40"/>
    <x v="40"/>
    <x v="1"/>
    <s v="00 GREAT RIVER RD Somerville, MA"/>
    <x v="1"/>
    <x v="1"/>
    <x v="1"/>
    <s v="NONE"/>
    <x v="0"/>
    <s v="NOT AT INTERSECTION"/>
    <s v="TWO-WAY, NOT DIVIDED"/>
    <s v="SINGLE VEHICLE CRASH"/>
    <s v="COLLISION WITH PARKED MOTOR VEHICLE"/>
    <x v="0"/>
    <x v="3"/>
    <n v="0"/>
    <n v="0"/>
    <n v="0"/>
    <n v="0"/>
    <n v="0"/>
    <n v="1"/>
    <n v="1"/>
    <n v="0"/>
    <n v="0"/>
    <n v="0"/>
    <n v="0"/>
    <n v="0"/>
    <n v="0"/>
    <n v="42.393799999999999"/>
    <n v="-71.077500000000001"/>
    <n v="1"/>
    <n v="250000000000000"/>
  </r>
  <r>
    <x v="41"/>
    <x v="41"/>
    <x v="1"/>
    <s v="ASSEMBLY ROW &amp; CANAL ST Somerville, MA"/>
    <x v="1"/>
    <x v="1"/>
    <x v="1"/>
    <s v="NONE"/>
    <x v="1"/>
    <s v="FOUR WAY INTERSECTION"/>
    <s v="TWO-WAY, NOT DIVIDED"/>
    <s v="SINGLE VEHICLE CRASH"/>
    <s v="COLLISION WITH PEDESTRIAN"/>
    <x v="0"/>
    <x v="3"/>
    <n v="0"/>
    <n v="0"/>
    <n v="0"/>
    <n v="0"/>
    <n v="1"/>
    <n v="1"/>
    <n v="0"/>
    <n v="0"/>
    <n v="1"/>
    <n v="1"/>
    <n v="0"/>
    <n v="0"/>
    <n v="0"/>
    <n v="42.394199999999998"/>
    <n v="-71.0792"/>
    <n v="1"/>
    <n v="250000000000000"/>
  </r>
  <r>
    <x v="42"/>
    <x v="42"/>
    <x v="1"/>
    <s v="449 CANAL ST Somerville, MA"/>
    <x v="1"/>
    <x v="1"/>
    <x v="1"/>
    <s v="NONE"/>
    <x v="0"/>
    <s v="NOT AT INTERSECTION"/>
    <s v="UNKNOWN"/>
    <s v="SINGLE VEHICLE CRASH"/>
    <s v="OTHER"/>
    <x v="2"/>
    <x v="5"/>
    <n v="0"/>
    <n v="0"/>
    <n v="0"/>
    <n v="0"/>
    <n v="0"/>
    <n v="1"/>
    <n v="0"/>
    <n v="0"/>
    <n v="0"/>
    <n v="0"/>
    <n v="0"/>
    <n v="0"/>
    <n v="0"/>
    <n v="42.393799999999999"/>
    <n v="-71.078699999999998"/>
    <n v="1"/>
    <n v="250000000000000"/>
  </r>
  <r>
    <x v="43"/>
    <x v="43"/>
    <x v="0"/>
    <s v="401 ASSEMBLY ROW Somerville, MA"/>
    <x v="1"/>
    <x v="1"/>
    <x v="1"/>
    <s v="NONE"/>
    <x v="1"/>
    <s v="NOT AT INTERSECTION"/>
    <s v="TWO-WAY, NOT DIVIDED"/>
    <s v="SINGLE VEHICLE CRASH"/>
    <s v="COLLISION WITH PEDESTRIAN"/>
    <x v="0"/>
    <x v="0"/>
    <n v="0"/>
    <n v="0"/>
    <n v="0"/>
    <n v="0"/>
    <n v="1"/>
    <n v="1"/>
    <n v="0"/>
    <n v="0"/>
    <n v="1"/>
    <n v="1"/>
    <n v="0"/>
    <n v="0"/>
    <n v="0"/>
    <n v="42.393799999999999"/>
    <n v="-71.078699999999998"/>
    <n v="1"/>
    <n v="250000000000000"/>
  </r>
  <r>
    <x v="44"/>
    <x v="44"/>
    <x v="1"/>
    <s v="499 GREAT RIVER RD Somerville, MA"/>
    <x v="1"/>
    <x v="1"/>
    <x v="1"/>
    <s v="NONE"/>
    <x v="0"/>
    <s v="NOT AT INTERSECTION"/>
    <s v="TWO-WAY, DIVIDED, UNPROTECTED MEDIAN"/>
    <s v="SIDESWIPE, SAME DIRECTION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947"/>
    <n v="-71.078500000000005"/>
    <n v="1"/>
    <n v="250000000000000"/>
  </r>
  <r>
    <x v="45"/>
    <x v="45"/>
    <x v="0"/>
    <s v="559 ASSEMBLY ROW Somerville, MA"/>
    <x v="0"/>
    <x v="2"/>
    <x v="1"/>
    <s v="NONE"/>
    <x v="0"/>
    <s v="NOT AT INTERSECTION"/>
    <s v="TWO-WAY, NOT DIVIDED"/>
    <s v="SIDESWIPE, SAME DIRECTION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949"/>
    <n v="-71.079300000000003"/>
    <n v="1"/>
    <n v="250000000000000"/>
  </r>
  <r>
    <x v="46"/>
    <x v="46"/>
    <x v="2"/>
    <s v="ARTISAN WY &amp; GRAND UNION BLVD Somerville, MA"/>
    <x v="1"/>
    <x v="1"/>
    <x v="1"/>
    <s v="NONE"/>
    <x v="1"/>
    <s v="FOUR WAY INTERSECTION"/>
    <s v="TWO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49"/>
    <n v="-71.081100000000006"/>
    <n v="1"/>
    <n v="250000000000000"/>
  </r>
  <r>
    <x v="47"/>
    <x v="47"/>
    <x v="1"/>
    <s v="GRAND UNION BLVD &amp; NA Somerville, MA"/>
    <x v="1"/>
    <x v="1"/>
    <x v="1"/>
    <s v="NONE"/>
    <x v="0"/>
    <s v="NOT AT INTERSECTION"/>
    <s v="TWO-WAY, DIVIDED, POSITIVE MEDIAN BARRIER"/>
    <s v="ANGLE"/>
    <s v="COLLISION WITH MOTOR VEHICLE IN TRAFFIC"/>
    <x v="0"/>
    <x v="0"/>
    <n v="0"/>
    <n v="0"/>
    <n v="0"/>
    <n v="0"/>
    <n v="1"/>
    <n v="2"/>
    <n v="0"/>
    <n v="0"/>
    <n v="0"/>
    <n v="0"/>
    <n v="0"/>
    <n v="0"/>
    <n v="0"/>
    <n v="42.394599999999997"/>
    <n v="-71.081000000000003"/>
    <n v="1"/>
    <n v="250000000000000"/>
  </r>
  <r>
    <x v="48"/>
    <x v="48"/>
    <x v="1"/>
    <s v="175 FELLSWAY Somerville, MA"/>
    <x v="1"/>
    <x v="1"/>
    <x v="1"/>
    <s v="NONE"/>
    <x v="4"/>
    <s v="Y-INTERSECTION"/>
    <s v="TWO-WAY, DIVIDED, POSITIVE MEDIAN BARRIER"/>
    <s v="SIDESWIPE, OPPOSIT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5600000000002"/>
    <n v="-71.084400000000002"/>
    <n v="1"/>
    <n v="250000000000000"/>
  </r>
  <r>
    <x v="49"/>
    <x v="49"/>
    <x v="0"/>
    <s v="625 GRAND UNION BLVD Somerville, MA"/>
    <x v="0"/>
    <x v="1"/>
    <x v="1"/>
    <s v="NONE"/>
    <x v="5"/>
    <s v="TRAFFIC CIRCLE"/>
    <s v="UNKNOWN"/>
    <s v="ANGLE"/>
    <s v="COLLISION WITH MOTOR VEHICLE IN TRAFFIC"/>
    <x v="0"/>
    <x v="0"/>
    <n v="0"/>
    <n v="0"/>
    <n v="0"/>
    <n v="0"/>
    <n v="0"/>
    <n v="2"/>
    <n v="1"/>
    <n v="0"/>
    <n v="0"/>
    <n v="0"/>
    <n v="0"/>
    <n v="0"/>
    <n v="1"/>
    <n v="42.397100000000002"/>
    <n v="-71.082899999999995"/>
    <n v="1"/>
    <n v="250000000000000"/>
  </r>
  <r>
    <x v="50"/>
    <x v="50"/>
    <x v="1"/>
    <s v="700 GRAND UNION BLVD Somerville, MA"/>
    <x v="1"/>
    <x v="2"/>
    <x v="1"/>
    <s v="NONE"/>
    <x v="0"/>
    <s v="NOT AT INTERSECTION"/>
    <s v="TWO-WAY, DIVIDED, UNPROTECTED MEDIAN"/>
    <s v="SIDESWIPE, SAME DIRECTION"/>
    <s v="COLLISION WITH MOTOR VEHICLE IN TRAFFIC"/>
    <x v="4"/>
    <x v="3"/>
    <n v="0"/>
    <n v="0"/>
    <n v="0"/>
    <n v="0"/>
    <n v="0"/>
    <n v="2"/>
    <n v="0"/>
    <n v="0"/>
    <n v="0"/>
    <n v="0"/>
    <n v="0"/>
    <n v="0"/>
    <n v="0"/>
    <n v="42.397100000000002"/>
    <n v="-71.082899999999995"/>
    <n v="1"/>
    <n v="250000000000000"/>
  </r>
  <r>
    <x v="51"/>
    <x v="51"/>
    <x v="0"/>
    <s v="GRAND UNION BLVD &amp; REVOLUTION DR Somerville, MA"/>
    <x v="1"/>
    <x v="1"/>
    <x v="1"/>
    <s v="NONE"/>
    <x v="3"/>
    <s v="FOUR WAY 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4599999999997"/>
    <n v="-71.081000000000003"/>
    <n v="1"/>
    <n v="250000000000000"/>
  </r>
  <r>
    <x v="52"/>
    <x v="52"/>
    <x v="2"/>
    <s v="90 GRAND UNION BLVD Somerville, MA"/>
    <x v="1"/>
    <x v="1"/>
    <x v="1"/>
    <s v="NONE"/>
    <x v="0"/>
    <s v="NOT AT INTERSECTION"/>
    <s v="TWO-WAY, DIVIDED, UNPROTECTED MEDIAN"/>
    <s v="SINGLE VEHICLE CRASH"/>
    <s v="COLLISION WITH PARKED MOTOR VEHICLE"/>
    <x v="0"/>
    <x v="0"/>
    <n v="0"/>
    <n v="0"/>
    <n v="0"/>
    <n v="1"/>
    <n v="0"/>
    <n v="3"/>
    <n v="0"/>
    <n v="0"/>
    <n v="0"/>
    <n v="0"/>
    <n v="0"/>
    <n v="0"/>
    <n v="0"/>
    <n v="42.394599999999997"/>
    <n v="-71.081000000000003"/>
    <n v="1"/>
    <n v="250000000000000"/>
  </r>
  <r>
    <x v="53"/>
    <x v="53"/>
    <x v="1"/>
    <s v="GRAND UNION BLVD &amp; ARTISIAN WAY Somerville, MA"/>
    <x v="1"/>
    <x v="1"/>
    <x v="1"/>
    <s v="NONE"/>
    <x v="1"/>
    <s v="T-INTERSECTION"/>
    <s v="TWO-WAY, NOT DIVIDED"/>
    <s v="ANGLE"/>
    <s v="COLLISION WITH PEDESTRIAN"/>
    <x v="0"/>
    <x v="0"/>
    <n v="0"/>
    <n v="0"/>
    <n v="0"/>
    <n v="0"/>
    <n v="1"/>
    <n v="1"/>
    <n v="0"/>
    <n v="0"/>
    <n v="1"/>
    <n v="0"/>
    <n v="0"/>
    <n v="1"/>
    <n v="0"/>
    <n v="42.3949"/>
    <n v="-71.081100000000006"/>
    <n v="1"/>
    <n v="250000000000000"/>
  </r>
  <r>
    <x v="54"/>
    <x v="54"/>
    <x v="1"/>
    <s v="GRAND UNION BLVD &amp; CANAL ST Somerville, MA"/>
    <x v="1"/>
    <x v="1"/>
    <x v="1"/>
    <s v="NONE"/>
    <x v="1"/>
    <s v="FOUR WAY INTERSECTION"/>
    <s v="TWO-WAY, NOT DIVIDED"/>
    <s v="ANGLE"/>
    <s v="COLLISION WITH MOTOR VEHICLE IN TRAFFIC"/>
    <x v="0"/>
    <x v="0"/>
    <n v="0"/>
    <n v="0"/>
    <n v="0"/>
    <n v="0"/>
    <n v="1"/>
    <n v="3"/>
    <n v="0"/>
    <n v="0"/>
    <n v="1"/>
    <n v="1"/>
    <n v="0"/>
    <n v="0"/>
    <n v="0"/>
    <n v="42.393999999999998"/>
    <n v="-71.080799999999996"/>
    <n v="1"/>
    <n v="250000000000000"/>
  </r>
  <r>
    <x v="55"/>
    <x v="55"/>
    <x v="0"/>
    <s v="700 GRAND UNION BLVD Somerville, MA"/>
    <x v="0"/>
    <x v="0"/>
    <x v="0"/>
    <s v="NONE"/>
    <x v="3"/>
    <s v="NOT AT INTERSECTION"/>
    <s v="TWO-WAY, NOT DIVIDED"/>
    <s v="REAR-END"/>
    <s v="COLLISION WITH MOTOR VEHICLE IN TRAFFIC"/>
    <x v="0"/>
    <x v="1"/>
    <n v="0"/>
    <n v="0"/>
    <n v="0"/>
    <n v="0"/>
    <n v="0"/>
    <n v="3"/>
    <n v="0"/>
    <n v="0"/>
    <n v="0"/>
    <n v="0"/>
    <n v="0"/>
    <n v="0"/>
    <n v="0"/>
    <n v="42.397100000000002"/>
    <n v="-71.082899999999995"/>
    <n v="1"/>
    <n v="250000000000000"/>
  </r>
  <r>
    <x v="56"/>
    <x v="56"/>
    <x v="1"/>
    <s v="MYSTIC AVE &amp; LOMBARDI ST Somerville, MA"/>
    <x v="1"/>
    <x v="1"/>
    <x v="1"/>
    <s v="NONE"/>
    <x v="3"/>
    <s v="T-INTERSECTION"/>
    <s v="TWO-WAY, DIVIDED, POSITIVE MEDIAN BARRIER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7"/>
    <n v="-71.077699999999993"/>
    <n v="1"/>
    <n v="250000000000000"/>
  </r>
  <r>
    <x v="57"/>
    <x v="57"/>
    <x v="0"/>
    <s v="20 GRAND UNION BLVD Somerville, MA"/>
    <x v="1"/>
    <x v="1"/>
    <x v="1"/>
    <s v="NONE"/>
    <x v="0"/>
    <s v="NOT AT INTERSECTION"/>
    <s v="TWO-WAY, DIVIDED, POSITIVE MEDIAN BARRIER"/>
    <s v="REAR-END"/>
    <s v="COLLISION WITH MOTOR VEHICLE IN TRAFFIC"/>
    <x v="4"/>
    <x v="0"/>
    <n v="0"/>
    <n v="0"/>
    <n v="0"/>
    <n v="1"/>
    <n v="0"/>
    <n v="4"/>
    <n v="0"/>
    <n v="0"/>
    <n v="0"/>
    <n v="0"/>
    <n v="0"/>
    <n v="0"/>
    <n v="0"/>
    <n v="42.394599999999997"/>
    <n v="-71.081000000000003"/>
    <n v="1"/>
    <n v="250000000000000"/>
  </r>
  <r>
    <x v="58"/>
    <x v="58"/>
    <x v="0"/>
    <s v="ARTISAN WY &amp; GRAND UNION BLVD Somerville, MA"/>
    <x v="0"/>
    <x v="1"/>
    <x v="1"/>
    <s v="NONE"/>
    <x v="0"/>
    <s v="FOUR WAY INTERSECTION"/>
    <s v="TWO-WAY, DIVIDED, UNPROTECTED MEDIAN"/>
    <s v="SIDESWIPE, SAME DIRECTION"/>
    <s v="COLLISION WITH MOTOR VEHICLE IN TRAFFIC"/>
    <x v="0"/>
    <x v="3"/>
    <n v="0"/>
    <n v="0"/>
    <n v="0"/>
    <n v="0"/>
    <n v="0"/>
    <n v="4"/>
    <n v="0"/>
    <n v="0"/>
    <n v="0"/>
    <n v="0"/>
    <n v="0"/>
    <n v="0"/>
    <n v="0"/>
    <n v="42.3949"/>
    <n v="-71.081100000000006"/>
    <n v="1"/>
    <n v="250000000000000"/>
  </r>
  <r>
    <x v="59"/>
    <x v="59"/>
    <x v="0"/>
    <s v="10 GRAND UNION BLVD Somerville, MA"/>
    <x v="1"/>
    <x v="1"/>
    <x v="1"/>
    <s v="NONE"/>
    <x v="0"/>
    <s v="NOT AT INTERSECTION"/>
    <s v="TWO-WAY, NOT DIVIDED"/>
    <s v="REAR-END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4599999999997"/>
    <n v="-71.081000000000003"/>
    <n v="1"/>
    <n v="250000000000000"/>
  </r>
  <r>
    <x v="60"/>
    <x v="60"/>
    <x v="1"/>
    <s v="GRAND UNION BLVD &amp; MALL RD Somerville, MA"/>
    <x v="1"/>
    <x v="1"/>
    <x v="1"/>
    <s v="NONE"/>
    <x v="1"/>
    <s v="T-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4599999999997"/>
    <n v="-71.081000000000003"/>
    <n v="1"/>
    <n v="250000000000000"/>
  </r>
  <r>
    <x v="61"/>
    <x v="61"/>
    <x v="0"/>
    <s v="ARTISAN WY &amp; GRAND UNION BLVD Somerville, MA"/>
    <x v="1"/>
    <x v="0"/>
    <x v="0"/>
    <s v="NONE"/>
    <x v="1"/>
    <s v="FOUR WAY INTERSECTION"/>
    <s v="TWO-WAY, DIVIDED, UNPROTECTED MEDIAN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49"/>
    <n v="-71.081100000000006"/>
    <n v="1"/>
    <n v="250000000000000"/>
  </r>
  <r>
    <x v="62"/>
    <x v="62"/>
    <x v="0"/>
    <s v="700 GRAND UNION BLVD Somerville, MA"/>
    <x v="0"/>
    <x v="2"/>
    <x v="1"/>
    <s v="NONE"/>
    <x v="0"/>
    <s v="NOT AT INTERSECTION"/>
    <s v="TWO-WAY, NOT DIVIDED"/>
    <s v="SIDESWIPE, SAME DIRECTION"/>
    <s v="COLLISION WITH MOTOR VEHICLE IN TRAFFIC"/>
    <x v="0"/>
    <x v="3"/>
    <n v="0"/>
    <n v="0"/>
    <n v="0"/>
    <n v="0"/>
    <n v="1"/>
    <n v="0"/>
    <n v="0"/>
    <n v="0"/>
    <n v="0"/>
    <n v="0"/>
    <n v="0"/>
    <n v="0"/>
    <n v="0"/>
    <n v="42.397100000000002"/>
    <n v="-71.082899999999995"/>
    <n v="1"/>
    <n v="250000000000000"/>
  </r>
  <r>
    <x v="63"/>
    <x v="63"/>
    <x v="1"/>
    <s v="625 GRAND UNION BLVD Somerville, MA"/>
    <x v="1"/>
    <x v="2"/>
    <x v="1"/>
    <s v="NONE"/>
    <x v="0"/>
    <s v="NOT AT INTERSECTION"/>
    <s v="TWO-WAY, NOT DIVIDED"/>
    <s v="SIDESWIPE, SAME DIRECTION"/>
    <s v="COLLISION WITH PARKED MOTOR VEHICLE"/>
    <x v="1"/>
    <x v="0"/>
    <n v="0"/>
    <n v="0"/>
    <n v="0"/>
    <n v="0"/>
    <n v="0"/>
    <n v="5"/>
    <n v="0"/>
    <n v="0"/>
    <n v="0"/>
    <n v="0"/>
    <n v="0"/>
    <n v="0"/>
    <n v="0"/>
    <n v="42.397100000000002"/>
    <n v="-71.082899999999995"/>
    <n v="1"/>
    <n v="250000000000000"/>
  </r>
  <r>
    <x v="64"/>
    <x v="64"/>
    <x v="1"/>
    <s v="GRAND UNION BLVD &amp; MALL RD Somerville, MA"/>
    <x v="1"/>
    <x v="1"/>
    <x v="1"/>
    <s v="NONE"/>
    <x v="1"/>
    <s v="T-INTERSECTION"/>
    <s v="TWO-WAY, NOT DIVIDED"/>
    <s v="REAR-END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4599999999997"/>
    <n v="-71.081000000000003"/>
    <n v="1"/>
    <n v="250000000000000"/>
  </r>
  <r>
    <x v="65"/>
    <x v="65"/>
    <x v="1"/>
    <s v="GRAND UNION BLVD &amp; NA Somerville, MA"/>
    <x v="1"/>
    <x v="0"/>
    <x v="0"/>
    <s v="NONE"/>
    <x v="0"/>
    <s v="NOT AT INTERSECTION"/>
    <s v="TWO-WAY, DIVIDED, POSITIVE MEDIAN BARRIER"/>
    <s v="SINGLE VEHICLE CRASH"/>
    <s v="COLLISION WITH MEDIAN BARRIER"/>
    <x v="3"/>
    <x v="0"/>
    <n v="0"/>
    <n v="0"/>
    <n v="0"/>
    <n v="1"/>
    <n v="0"/>
    <n v="1"/>
    <n v="0"/>
    <n v="0"/>
    <n v="0"/>
    <n v="0"/>
    <n v="0"/>
    <n v="0"/>
    <n v="0"/>
    <n v="42.394599999999997"/>
    <n v="-71.081000000000003"/>
    <n v="1"/>
    <n v="250000000000000"/>
  </r>
  <r>
    <x v="66"/>
    <x v="66"/>
    <x v="0"/>
    <s v="625 GRAND UNION BLVD Somerville, MA"/>
    <x v="0"/>
    <x v="1"/>
    <x v="1"/>
    <s v="NONE"/>
    <x v="0"/>
    <s v="NOT AT INTERSECTION"/>
    <s v="TWO-WAY, NOT DIVIDED"/>
    <s v="REAR-END"/>
    <s v="COLLISION WITH MOTOR VEHICLE IN TRAFFIC"/>
    <x v="0"/>
    <x v="0"/>
    <n v="0"/>
    <n v="0"/>
    <n v="0"/>
    <n v="1"/>
    <n v="0"/>
    <n v="2"/>
    <n v="1"/>
    <n v="0"/>
    <n v="0"/>
    <n v="0"/>
    <n v="0"/>
    <n v="0"/>
    <n v="0"/>
    <n v="42.397100000000002"/>
    <n v="-71.082899999999995"/>
    <n v="1"/>
    <n v="250000000000000"/>
  </r>
  <r>
    <x v="67"/>
    <x v="67"/>
    <x v="1"/>
    <s v="GRAND UNION BLVD &amp; REVOLUTION DR Somerville, MA"/>
    <x v="1"/>
    <x v="2"/>
    <x v="1"/>
    <s v="NONE"/>
    <x v="3"/>
    <s v="FOUR WAY 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4599999999997"/>
    <n v="-71.081000000000003"/>
    <n v="1"/>
    <n v="250000000000000"/>
  </r>
  <r>
    <x v="68"/>
    <x v="68"/>
    <x v="1"/>
    <s v="702 GRAND UNION BLVD Somerville, MA"/>
    <x v="1"/>
    <x v="1"/>
    <x v="1"/>
    <s v="NONE"/>
    <x v="1"/>
    <s v="T-INTERSECTION"/>
    <s v="TWO-WAY, DIVIDED, UNPROTECTED MEDIAN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6700000000003"/>
    <n v="-71.082400000000007"/>
    <n v="1"/>
    <n v="250000000000000"/>
  </r>
  <r>
    <x v="69"/>
    <x v="69"/>
    <x v="0"/>
    <s v="23 CUMMINGS ST Somerville, MA"/>
    <x v="0"/>
    <x v="1"/>
    <x v="0"/>
    <s v="NONE"/>
    <x v="0"/>
    <s v="Y-INTERSECTION"/>
    <s v="TWO-WAY, NOT DIVIDED"/>
    <s v="ANGLE"/>
    <s v="COLLISION WITH MOTOR VEHICLE IN TRAFFIC"/>
    <x v="0"/>
    <x v="3"/>
    <n v="0"/>
    <n v="0"/>
    <n v="0"/>
    <n v="0"/>
    <n v="0"/>
    <n v="4"/>
    <n v="0"/>
    <n v="0"/>
    <n v="0"/>
    <n v="0"/>
    <n v="0"/>
    <n v="0"/>
    <n v="0"/>
    <n v="42.394399999999997"/>
    <n v="-71.084800000000001"/>
    <n v="1"/>
    <n v="250000000000000"/>
  </r>
  <r>
    <x v="70"/>
    <x v="70"/>
    <x v="1"/>
    <s v="93 OFF RAMP &amp; LOMBARDI ST Somerville, MA"/>
    <x v="1"/>
    <x v="1"/>
    <x v="1"/>
    <s v="NONE"/>
    <x v="3"/>
    <s v="T-INTERSECTION"/>
    <s v="TWO-WAY, NOT DIVIDED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6899999999997"/>
    <n v="-71.078000000000003"/>
    <n v="1"/>
    <n v="250000000000000"/>
  </r>
  <r>
    <x v="71"/>
    <x v="71"/>
    <x v="1"/>
    <s v="GRAND UNION BLVD &amp; REVOULTION DR Somerville, MA"/>
    <x v="1"/>
    <x v="1"/>
    <x v="1"/>
    <s v="NONE"/>
    <x v="3"/>
    <s v="FOUR WAY INTERSECTION"/>
    <s v="TWO-WAY, NOT DIVIDED"/>
    <s v="HEAD ON"/>
    <s v="COLLISION WITH MOTOR VEHICLE IN TRAFFIC"/>
    <x v="1"/>
    <x v="0"/>
    <n v="0"/>
    <n v="0"/>
    <n v="0"/>
    <n v="0"/>
    <n v="0"/>
    <n v="1"/>
    <n v="1"/>
    <n v="0"/>
    <n v="0"/>
    <n v="0"/>
    <n v="0"/>
    <n v="0"/>
    <n v="0"/>
    <n v="42.394599999999997"/>
    <n v="-71.081000000000003"/>
    <n v="1"/>
    <n v="250000000000000"/>
  </r>
  <r>
    <x v="72"/>
    <x v="72"/>
    <x v="1"/>
    <s v="175 FELLSWAY Somerville, MA"/>
    <x v="1"/>
    <x v="1"/>
    <x v="1"/>
    <s v="NONE"/>
    <x v="0"/>
    <s v="DRIVEWAY"/>
    <s v="UNKNOWN"/>
    <s v="SINGLE VEHICLE CRASH"/>
    <s v="COLLISION WITH UNKNOWN FIXED OBJECT"/>
    <x v="2"/>
    <x v="7"/>
    <n v="0"/>
    <n v="0"/>
    <n v="0"/>
    <n v="0"/>
    <n v="0"/>
    <n v="2"/>
    <n v="0"/>
    <n v="0"/>
    <n v="0"/>
    <n v="0"/>
    <n v="0"/>
    <n v="0"/>
    <n v="0"/>
    <n v="42.395600000000002"/>
    <n v="-71.084400000000002"/>
    <n v="1"/>
    <n v="250000000000000"/>
  </r>
  <r>
    <x v="73"/>
    <x v="73"/>
    <x v="0"/>
    <s v="702 GRAND UNION BLVD Somerville, MA"/>
    <x v="1"/>
    <x v="1"/>
    <x v="1"/>
    <s v="NONE"/>
    <x v="0"/>
    <s v="NOT AT INTERSECTION"/>
    <s v="TWO-WAY, DIVIDED, POSITIVE MEDIAN BARRIER"/>
    <s v="REAR-END"/>
    <s v="COLLISION WITH PEDALCYCLE"/>
    <x v="0"/>
    <x v="4"/>
    <n v="0"/>
    <n v="0"/>
    <n v="0"/>
    <n v="0"/>
    <n v="1"/>
    <n v="1"/>
    <n v="0"/>
    <n v="0"/>
    <n v="1"/>
    <n v="0"/>
    <n v="1"/>
    <n v="0"/>
    <n v="0"/>
    <n v="42.396700000000003"/>
    <n v="-71.082400000000007"/>
    <n v="1"/>
    <n v="250000000000000"/>
  </r>
  <r>
    <x v="74"/>
    <x v="74"/>
    <x v="0"/>
    <s v="ARTISAN WY &amp; GRAND UNION BLVD Somerville, MA"/>
    <x v="0"/>
    <x v="1"/>
    <x v="1"/>
    <s v="NONE"/>
    <x v="0"/>
    <s v="FOUR WAY INTERSECTION"/>
    <s v="TWO-WAY, NOT DIVIDED"/>
    <s v="ANGLE"/>
    <s v="COLLISION WITH MOTOR VEHICLE IN TRAFFIC"/>
    <x v="0"/>
    <x v="0"/>
    <n v="0"/>
    <n v="0"/>
    <n v="0"/>
    <n v="0"/>
    <n v="0"/>
    <n v="5"/>
    <n v="0"/>
    <n v="0"/>
    <n v="0"/>
    <n v="0"/>
    <n v="0"/>
    <n v="0"/>
    <n v="0"/>
    <n v="42.3949"/>
    <n v="-71.081100000000006"/>
    <n v="1"/>
    <n v="250000000000000"/>
  </r>
  <r>
    <x v="75"/>
    <x v="75"/>
    <x v="0"/>
    <s v="50 MIDDLESEX AV Somerville, MA"/>
    <x v="1"/>
    <x v="1"/>
    <x v="1"/>
    <s v="NONE"/>
    <x v="3"/>
    <s v="NOT AT INTERSECTION"/>
    <s v="TWO-WAY, DIVIDED, UNPROTECTED MEDIAN"/>
    <s v="REAR-END"/>
    <s v="COLLISION WITH MOTOR VEHICLE IN TRAFFIC"/>
    <x v="0"/>
    <x v="0"/>
    <n v="0"/>
    <n v="0"/>
    <n v="0"/>
    <n v="1"/>
    <n v="0"/>
    <n v="1"/>
    <n v="1"/>
    <n v="0"/>
    <n v="0"/>
    <n v="0"/>
    <n v="0"/>
    <n v="0"/>
    <n v="0"/>
    <n v="42.392400000000002"/>
    <n v="-71.083399999999997"/>
    <n v="1"/>
    <n v="250000000000000"/>
  </r>
  <r>
    <x v="76"/>
    <x v="76"/>
    <x v="1"/>
    <s v="700 GRAND UNION BLVD Somerville, MA"/>
    <x v="1"/>
    <x v="0"/>
    <x v="0"/>
    <s v="NONE"/>
    <x v="0"/>
    <s v="NOT AT INTERSECTION"/>
    <s v="UNKNOWN"/>
    <s v="ANGLE"/>
    <s v="COLLISION WITH PARKED MOTOR VEHICLE"/>
    <x v="4"/>
    <x v="3"/>
    <n v="0"/>
    <n v="0"/>
    <n v="0"/>
    <n v="0"/>
    <n v="0"/>
    <n v="3"/>
    <n v="0"/>
    <n v="0"/>
    <n v="0"/>
    <n v="0"/>
    <n v="0"/>
    <n v="0"/>
    <n v="0"/>
    <n v="42.397100000000002"/>
    <n v="-71.082899999999995"/>
    <n v="1"/>
    <n v="250000000000000"/>
  </r>
  <r>
    <x v="77"/>
    <x v="77"/>
    <x v="2"/>
    <s v="700 GRAND UNION BLVD Somerville, MA"/>
    <x v="0"/>
    <x v="3"/>
    <x v="0"/>
    <s v="ROAD SURFACE CONDITION"/>
    <x v="0"/>
    <s v="NOT AT INTERSECTION"/>
    <s v="TWO-WAY, DIVIDED, POSITIVE MEDIAN BARRIER"/>
    <s v="SINGLE VEHICLE CRASH"/>
    <s v="COLLISION WITH TREE"/>
    <x v="1"/>
    <x v="0"/>
    <n v="0"/>
    <n v="0"/>
    <n v="0"/>
    <n v="0"/>
    <n v="0"/>
    <n v="1"/>
    <n v="0"/>
    <n v="0"/>
    <n v="0"/>
    <n v="0"/>
    <n v="0"/>
    <n v="0"/>
    <n v="0"/>
    <n v="42.397100000000002"/>
    <n v="-71.082899999999995"/>
    <n v="1"/>
    <n v="250000000000000"/>
  </r>
  <r>
    <x v="78"/>
    <x v="78"/>
    <x v="1"/>
    <s v="175 FELLSWAY Somerville, MA"/>
    <x v="1"/>
    <x v="1"/>
    <x v="1"/>
    <s v="NONE"/>
    <x v="0"/>
    <s v="NOT AT INTERSECTION"/>
    <s v="TWO-WAY, DIVIDED, POSITIVE MEDIAN BARRIER"/>
    <s v="REAR-END"/>
    <s v="COLLISION WITH MOTOR VEHICLE IN TRAFFIC"/>
    <x v="0"/>
    <x v="1"/>
    <n v="0"/>
    <n v="0"/>
    <n v="0"/>
    <n v="0"/>
    <n v="0"/>
    <n v="3"/>
    <n v="0"/>
    <n v="0"/>
    <n v="0"/>
    <n v="0"/>
    <n v="0"/>
    <n v="0"/>
    <n v="0"/>
    <n v="42.395600000000002"/>
    <n v="-71.084400000000002"/>
    <n v="1"/>
    <n v="250000000000000"/>
  </r>
  <r>
    <x v="79"/>
    <x v="79"/>
    <x v="0"/>
    <s v="MYSTIC AVE &amp; LOMBARDI ST Somerville, MA"/>
    <x v="0"/>
    <x v="2"/>
    <x v="0"/>
    <s v="NONE"/>
    <x v="3"/>
    <s v="T-INTERSECTION"/>
    <s v="TWO-WAY, DIVIDED, UNPROTECTED MEDIAN"/>
    <s v="ANGLE"/>
    <s v="COLLISION WITH MOTOR VEHICLE IN TRAFFIC"/>
    <x v="0"/>
    <x v="0"/>
    <n v="0"/>
    <n v="0"/>
    <n v="0"/>
    <n v="0"/>
    <n v="1"/>
    <n v="1"/>
    <n v="0"/>
    <n v="0"/>
    <n v="0"/>
    <n v="0"/>
    <n v="0"/>
    <n v="0"/>
    <n v="1"/>
    <n v="42.387"/>
    <n v="-71.077699999999993"/>
    <n v="1"/>
    <n v="250000000000000"/>
  </r>
  <r>
    <x v="80"/>
    <x v="80"/>
    <x v="0"/>
    <s v="GRAND UNION BLVD &amp; GREAT RIVER RD Somerville, MA"/>
    <x v="2"/>
    <x v="1"/>
    <x v="1"/>
    <s v="NONE"/>
    <x v="5"/>
    <s v="TRAFFIC CIRCLE"/>
    <s v="TWO-WAY, DIVIDED, UNPROTECTED MEDIAN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6099999999997"/>
    <n v="-71.081299999999999"/>
    <n v="1"/>
    <n v="250000000000000"/>
  </r>
  <r>
    <x v="81"/>
    <x v="81"/>
    <x v="1"/>
    <s v="255 GRAND UNION BLVD Somerville, MA"/>
    <x v="1"/>
    <x v="0"/>
    <x v="0"/>
    <s v="NONE"/>
    <x v="0"/>
    <s v="NOT AT INTERSECTION"/>
    <s v="TWO-WAY, NOT DIVIDED"/>
    <s v="SINGLE VEHICLE CRASH"/>
    <s v="COLLISION WITH UNKNOWN FIXED OBJECT"/>
    <x v="2"/>
    <x v="6"/>
    <n v="0"/>
    <n v="0"/>
    <n v="0"/>
    <n v="0"/>
    <n v="0"/>
    <n v="1"/>
    <n v="0"/>
    <n v="0"/>
    <n v="0"/>
    <n v="0"/>
    <n v="0"/>
    <n v="0"/>
    <n v="0"/>
    <n v="42.3932"/>
    <n v="-71.080500000000001"/>
    <n v="1"/>
    <n v="250000000000000"/>
  </r>
  <r>
    <x v="82"/>
    <x v="82"/>
    <x v="0"/>
    <s v="MYSTIC AVE &amp; MIDDLESEX AV Somerville, MA"/>
    <x v="0"/>
    <x v="1"/>
    <x v="1"/>
    <s v="WORK ZONE"/>
    <x v="0"/>
    <s v="Y-INTERSECTION"/>
    <s v="ONE-WAY, NOT DIVIDED"/>
    <s v="SINGLE VEHICLE CRASH"/>
    <s v="COLLISION WITH LIGHT POLE OR OTHER POST/SUPPORT"/>
    <x v="0"/>
    <x v="0"/>
    <n v="1"/>
    <n v="0"/>
    <n v="0"/>
    <n v="0"/>
    <n v="0"/>
    <n v="2"/>
    <n v="0"/>
    <n v="0"/>
    <n v="0"/>
    <n v="0"/>
    <n v="0"/>
    <n v="0"/>
    <n v="0"/>
    <n v="42.390700000000002"/>
    <n v="-71.082499999999996"/>
    <n v="1"/>
    <n v="250000000000000"/>
  </r>
  <r>
    <x v="83"/>
    <x v="83"/>
    <x v="0"/>
    <s v="LOMBARDI ST E &amp; MYSTIC AV Somerville, MA"/>
    <x v="3"/>
    <x v="1"/>
    <x v="1"/>
    <s v="NONE"/>
    <x v="3"/>
    <s v="Y-INTERSECTION"/>
    <s v="ONE-WAY, NOT DIVIDED"/>
    <s v="SIDESWIPE, SAM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7"/>
    <n v="-71.077699999999993"/>
    <n v="1"/>
    <n v="250000000000000"/>
  </r>
  <r>
    <x v="84"/>
    <x v="84"/>
    <x v="1"/>
    <s v="FOLEY ST &amp; GRAND UNION BLVD Somerville, MA"/>
    <x v="1"/>
    <x v="1"/>
    <x v="1"/>
    <s v="NONE"/>
    <x v="0"/>
    <s v="NOT AT INTERSECTION"/>
    <s v="TWO-WAY, NOT DIVIDED"/>
    <s v="SIDESWIPE, SAME DIRECTION"/>
    <s v="COLLISION WITH MOTOR VEHICLE IN TRAFFIC"/>
    <x v="4"/>
    <x v="0"/>
    <n v="0"/>
    <n v="0"/>
    <n v="0"/>
    <n v="0"/>
    <n v="0"/>
    <n v="3"/>
    <n v="0"/>
    <n v="0"/>
    <n v="0"/>
    <n v="0"/>
    <n v="0"/>
    <n v="0"/>
    <n v="0"/>
    <n v="42.393000000000001"/>
    <n v="-71.080600000000004"/>
    <n v="1"/>
    <n v="250000000000000"/>
  </r>
  <r>
    <x v="85"/>
    <x v="85"/>
    <x v="1"/>
    <s v="FOLEY ST &amp; GRAND UNION BLVD Somerville, MA"/>
    <x v="1"/>
    <x v="1"/>
    <x v="1"/>
    <s v="NONE"/>
    <x v="3"/>
    <s v="FOUR WAY INTERSECTION"/>
    <s v="TWO-WAY, NOT DIVIDED"/>
    <s v="REAR-END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93000000000001"/>
    <n v="-71.080600000000004"/>
    <n v="1"/>
    <n v="250000000000000"/>
  </r>
  <r>
    <x v="86"/>
    <x v="86"/>
    <x v="1"/>
    <s v="340 GRAND UNION BLVD Somerville, MA"/>
    <x v="1"/>
    <x v="2"/>
    <x v="1"/>
    <s v="NONE"/>
    <x v="1"/>
    <s v="NOT AT 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1500000000001"/>
    <n v="-71.080399999999997"/>
    <n v="1"/>
    <n v="250000000000000"/>
  </r>
  <r>
    <x v="87"/>
    <x v="87"/>
    <x v="1"/>
    <s v="290 REVOLUTION Somerville, MA"/>
    <x v="1"/>
    <x v="1"/>
    <x v="1"/>
    <s v="NONE"/>
    <x v="0"/>
    <s v="NOT AT INTERSECTION"/>
    <s v="TWO-WAY, NOT DIVIDED"/>
    <s v="SINGLE VEHICLE CRASH"/>
    <s v="COLLISION WITH UTILITY POLE"/>
    <x v="1"/>
    <x v="0"/>
    <n v="1"/>
    <n v="0"/>
    <n v="0"/>
    <n v="0"/>
    <n v="0"/>
    <n v="2"/>
    <n v="0"/>
    <n v="0"/>
    <n v="0"/>
    <n v="0"/>
    <n v="0"/>
    <n v="0"/>
    <n v="0"/>
    <n v="42.391500000000001"/>
    <n v="-71.080399999999997"/>
    <n v="1"/>
    <n v="250000000000000"/>
  </r>
  <r>
    <x v="88"/>
    <x v="88"/>
    <x v="1"/>
    <s v="290 REVOLUTION DR Somerville, MA"/>
    <x v="1"/>
    <x v="1"/>
    <x v="1"/>
    <s v="NONE"/>
    <x v="1"/>
    <s v="T-INTERSECTION"/>
    <s v="TWO-WAY, NOT DIVIDED"/>
    <s v="ANGLE"/>
    <s v="COLLISION WITH MOTOR VEHICLE IN TRAFFIC"/>
    <x v="0"/>
    <x v="0"/>
    <n v="0"/>
    <n v="0"/>
    <n v="0"/>
    <n v="2"/>
    <n v="0"/>
    <n v="1"/>
    <n v="0"/>
    <n v="0"/>
    <n v="0"/>
    <n v="0"/>
    <n v="0"/>
    <n v="0"/>
    <n v="0"/>
    <n v="42.391500000000001"/>
    <n v="-71.080399999999997"/>
    <n v="1"/>
    <n v="250000000000000"/>
  </r>
  <r>
    <x v="89"/>
    <x v="89"/>
    <x v="0"/>
    <s v="5 MIDDLESEX AV Somerville, MA"/>
    <x v="1"/>
    <x v="1"/>
    <x v="1"/>
    <s v="OTHER"/>
    <x v="0"/>
    <s v="NOT AT INTERSECTION"/>
    <s v="UNKNOWN"/>
    <s v="SIDESWIPE, OPPOSITE DIRECTION"/>
    <s v="COLLISION WITH PARKED MOTOR VEHICLE"/>
    <x v="2"/>
    <x v="5"/>
    <n v="0"/>
    <n v="0"/>
    <n v="0"/>
    <n v="0"/>
    <n v="0"/>
    <n v="2"/>
    <n v="0"/>
    <n v="0"/>
    <n v="0"/>
    <n v="0"/>
    <n v="0"/>
    <n v="0"/>
    <n v="0"/>
    <n v="42.390900000000002"/>
    <n v="-71.0822"/>
    <n v="1"/>
    <n v="250000000000000"/>
  </r>
  <r>
    <x v="90"/>
    <x v="90"/>
    <x v="1"/>
    <s v="FOLEY ST &amp; MIDDLESEX AV Somerville, MA"/>
    <x v="1"/>
    <x v="2"/>
    <x v="0"/>
    <s v="NONE"/>
    <x v="0"/>
    <s v="NOT AT INTERSECTION"/>
    <s v="TWO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2600000000002"/>
    <n v="-71.082999999999998"/>
    <n v="1"/>
    <n v="250000000000000"/>
  </r>
  <r>
    <x v="91"/>
    <x v="91"/>
    <x v="1"/>
    <s v="FOLEY ST &amp; MIDDLESEX AV Somerville, MA"/>
    <x v="1"/>
    <x v="2"/>
    <x v="1"/>
    <s v="NONE"/>
    <x v="3"/>
    <s v="T-INTERSECTION"/>
    <s v="TWO-WAY, NOT DIVIDED"/>
    <s v="ANGLE"/>
    <s v="COLLISION WITH MOTOR VEHICLE IN TRAFFIC"/>
    <x v="0"/>
    <x v="0"/>
    <n v="1"/>
    <n v="0"/>
    <n v="0"/>
    <n v="0"/>
    <n v="0"/>
    <n v="3"/>
    <n v="0"/>
    <n v="0"/>
    <n v="0"/>
    <n v="0"/>
    <n v="0"/>
    <n v="0"/>
    <n v="0"/>
    <n v="42.392600000000002"/>
    <n v="-71.082999999999998"/>
    <n v="1"/>
    <n v="250000000000000"/>
  </r>
  <r>
    <x v="92"/>
    <x v="92"/>
    <x v="2"/>
    <s v="5 MIDDLESEX AV Somerville, MA"/>
    <x v="0"/>
    <x v="1"/>
    <x v="1"/>
    <s v="NONE"/>
    <x v="0"/>
    <s v="Y-INTERSECTION"/>
    <s v="TWO-WAY, DIVIDED, UNPROTECTED MEDIAN"/>
    <s v="SINGLE VEHICLE CRASH"/>
    <s v="COLLISION WITH OTHER MOVABLE OBJECT"/>
    <x v="0"/>
    <x v="3"/>
    <n v="1"/>
    <n v="0"/>
    <n v="0"/>
    <n v="0"/>
    <n v="0"/>
    <n v="1"/>
    <n v="0"/>
    <n v="0"/>
    <n v="0"/>
    <n v="0"/>
    <n v="0"/>
    <n v="0"/>
    <n v="0"/>
    <n v="42.390900000000002"/>
    <n v="-71.0822"/>
    <n v="1"/>
    <n v="250000000000000"/>
  </r>
  <r>
    <x v="93"/>
    <x v="93"/>
    <x v="0"/>
    <s v="495 GRAND UNION BLVD Somerville, MA"/>
    <x v="0"/>
    <x v="1"/>
    <x v="1"/>
    <s v="NONE"/>
    <x v="1"/>
    <s v="T-INTERSECTION"/>
    <s v="TWO-WAY, DIVIDED, UNPROTECTED MEDIAN"/>
    <s v="ANGLE"/>
    <s v="COLLISION WITH MOTOR VEHICLE IN TRAFFIC"/>
    <x v="0"/>
    <x v="0"/>
    <n v="0"/>
    <n v="0"/>
    <n v="0"/>
    <n v="0"/>
    <n v="1"/>
    <n v="2"/>
    <n v="0"/>
    <n v="0"/>
    <n v="0"/>
    <n v="0"/>
    <n v="0"/>
    <n v="0"/>
    <n v="0"/>
    <n v="42.393799999999999"/>
    <n v="-71.080399999999997"/>
    <n v="1"/>
    <n v="250000000000000"/>
  </r>
  <r>
    <x v="94"/>
    <x v="94"/>
    <x v="0"/>
    <s v="495 GRAND UNION BLVD Somerville, MA"/>
    <x v="0"/>
    <x v="3"/>
    <x v="3"/>
    <s v="ROAD SURFACE CONDITION"/>
    <x v="0"/>
    <s v="NOT AT INTERSECTION"/>
    <s v="TWO-WAY, DIVIDED, POSITIVE MEDIAN BARRIER"/>
    <s v="SINGLE VEHICLE CRASH"/>
    <s v="COLLISION WITH LIGHT POLE OR OTHER POST/SUPPORT"/>
    <x v="2"/>
    <x v="0"/>
    <n v="0"/>
    <n v="0"/>
    <n v="0"/>
    <n v="0"/>
    <n v="0"/>
    <n v="1"/>
    <n v="0"/>
    <n v="0"/>
    <n v="0"/>
    <n v="0"/>
    <n v="0"/>
    <n v="0"/>
    <n v="0"/>
    <n v="42.393799999999999"/>
    <n v="-71.080399999999997"/>
    <n v="1"/>
    <n v="250000000000000"/>
  </r>
  <r>
    <x v="95"/>
    <x v="95"/>
    <x v="1"/>
    <s v="455 GRAND UNION BLVD Somerville, MA"/>
    <x v="1"/>
    <x v="1"/>
    <x v="1"/>
    <s v="TRAFFIC CONTROL DEVICE"/>
    <x v="3"/>
    <s v="NOT AT INTERSECTION"/>
    <s v="TWO-WAY, DIVIDED, UNPROTECTED MEDIAN"/>
    <s v="REAR-END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3300000000004"/>
    <n v="-71.080299999999994"/>
    <n v="1"/>
    <n v="250000000000000"/>
  </r>
  <r>
    <x v="96"/>
    <x v="96"/>
    <x v="2"/>
    <s v="360 FOLEY ST Somerville, MA"/>
    <x v="1"/>
    <x v="2"/>
    <x v="1"/>
    <s v="NONE"/>
    <x v="0"/>
    <s v="NOT AT 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3300000000004"/>
    <n v="-71.079300000000003"/>
    <n v="1"/>
    <n v="250000000000000"/>
  </r>
  <r>
    <x v="97"/>
    <x v="97"/>
    <x v="1"/>
    <s v="105 MIDDLESEX AV Somerville, MA"/>
    <x v="1"/>
    <x v="1"/>
    <x v="1"/>
    <s v="NONE"/>
    <x v="0"/>
    <s v="NOT AT INTERSECTION"/>
    <s v="TWO-WAY, NOT DIVIDED"/>
    <s v="ANGLE"/>
    <s v="COLLISION WITH PEDESTRIAN"/>
    <x v="0"/>
    <x v="6"/>
    <n v="0"/>
    <n v="0"/>
    <n v="0"/>
    <n v="0"/>
    <n v="1"/>
    <n v="3"/>
    <n v="0"/>
    <n v="0"/>
    <n v="1"/>
    <n v="1"/>
    <n v="0"/>
    <n v="0"/>
    <n v="0"/>
    <n v="42.3947"/>
    <n v="-71.082800000000006"/>
    <n v="1"/>
    <n v="250000000000000"/>
  </r>
  <r>
    <x v="98"/>
    <x v="98"/>
    <x v="2"/>
    <s v="165 MIDDLESEX AV Somerville, MA"/>
    <x v="0"/>
    <x v="1"/>
    <x v="1"/>
    <s v="NONE"/>
    <x v="3"/>
    <s v="T-INTERSECTION"/>
    <s v="TWO-WAY, NOT DIVIDED"/>
    <s v="SINGLE VEHICLE CRASH"/>
    <s v="COLLISION WITH CURB"/>
    <x v="0"/>
    <x v="1"/>
    <n v="0"/>
    <n v="0"/>
    <n v="0"/>
    <n v="0"/>
    <n v="0"/>
    <n v="2"/>
    <n v="0"/>
    <n v="0"/>
    <n v="0"/>
    <n v="0"/>
    <n v="0"/>
    <n v="0"/>
    <n v="0"/>
    <n v="42.3947"/>
    <n v="-71.082800000000006"/>
    <n v="1"/>
    <n v="250000000000000"/>
  </r>
  <r>
    <x v="99"/>
    <x v="99"/>
    <x v="1"/>
    <s v="145 MIDDLESEX AV Somerville, MA"/>
    <x v="1"/>
    <x v="1"/>
    <x v="1"/>
    <s v="NONE"/>
    <x v="0"/>
    <s v="NOT AT INTERSECTION"/>
    <s v="TWO-WAY, NOT DIVIDED"/>
    <s v="ANGLE"/>
    <s v="COLLISION WITH MOTOR VEHICLE IN TRAFFIC"/>
    <x v="0"/>
    <x v="5"/>
    <n v="0"/>
    <n v="0"/>
    <n v="0"/>
    <n v="0"/>
    <n v="0"/>
    <n v="3"/>
    <n v="0"/>
    <n v="0"/>
    <n v="0"/>
    <n v="0"/>
    <n v="0"/>
    <n v="0"/>
    <n v="0"/>
    <n v="42.3947"/>
    <n v="-71.082800000000006"/>
    <n v="1"/>
    <n v="250000000000000"/>
  </r>
  <r>
    <x v="100"/>
    <x v="100"/>
    <x v="1"/>
    <s v="105 MIDDLESEX AV Somerville, MA"/>
    <x v="1"/>
    <x v="1"/>
    <x v="1"/>
    <s v="NONE"/>
    <x v="0"/>
    <s v="T-INTERSECTION"/>
    <s v="TWO-WAY, NOT DIVIDED"/>
    <s v="SINGLE VEHICLE CRASH"/>
    <s v="COLLISION WITH PEDESTRIAN"/>
    <x v="0"/>
    <x v="4"/>
    <n v="0"/>
    <n v="0"/>
    <n v="0"/>
    <n v="0"/>
    <n v="1"/>
    <n v="2"/>
    <n v="0"/>
    <n v="0"/>
    <n v="1"/>
    <n v="1"/>
    <n v="0"/>
    <n v="0"/>
    <n v="0"/>
    <n v="42.3947"/>
    <n v="-71.082800000000006"/>
    <n v="1"/>
    <n v="250000000000000"/>
  </r>
  <r>
    <x v="101"/>
    <x v="101"/>
    <x v="1"/>
    <s v="145 MIDDLESEX AV Somerville, MA"/>
    <x v="1"/>
    <x v="1"/>
    <x v="1"/>
    <s v="NONE"/>
    <x v="0"/>
    <s v="NOT AT INTERSECTION"/>
    <s v="TWO-WAY, NOT DIVIDED"/>
    <s v="SIDESWIPE, OPPOSITE DIRECTION"/>
    <s v="COLLISION WITH MOTOR VEHICLE IN TRAFFIC"/>
    <x v="0"/>
    <x v="5"/>
    <n v="0"/>
    <n v="0"/>
    <n v="0"/>
    <n v="0"/>
    <n v="1"/>
    <n v="5"/>
    <n v="0"/>
    <n v="0"/>
    <n v="0"/>
    <n v="0"/>
    <n v="0"/>
    <n v="0"/>
    <n v="0"/>
    <n v="42.3947"/>
    <n v="-71.082800000000006"/>
    <n v="1"/>
    <n v="250000000000000"/>
  </r>
  <r>
    <x v="102"/>
    <x v="102"/>
    <x v="0"/>
    <s v="145 MIDDLESEX AV Somerville, MA"/>
    <x v="3"/>
    <x v="0"/>
    <x v="0"/>
    <s v="NONE"/>
    <x v="0"/>
    <s v="NOT AT INTERSECTION"/>
    <s v="TWO-WAY, NOT DIVIDED"/>
    <s v="HEAD ON"/>
    <s v="COLLISION WITH PEDESTRIAN"/>
    <x v="0"/>
    <x v="3"/>
    <n v="0"/>
    <n v="0"/>
    <n v="0"/>
    <n v="1"/>
    <n v="0"/>
    <n v="1"/>
    <n v="0"/>
    <n v="0"/>
    <n v="1"/>
    <n v="1"/>
    <n v="0"/>
    <n v="0"/>
    <n v="0"/>
    <n v="42.3947"/>
    <n v="-71.082800000000006"/>
    <n v="1"/>
    <n v="250000000000000"/>
  </r>
  <r>
    <x v="103"/>
    <x v="103"/>
    <x v="0"/>
    <s v="145 MIDDLESEX AV Somerville, MA"/>
    <x v="1"/>
    <x v="2"/>
    <x v="1"/>
    <s v="NONE"/>
    <x v="0"/>
    <s v="NOT AT INTERSECTION"/>
    <s v="UNKNOWN"/>
    <s v="UNKNOWN"/>
    <s v="COLLISION WITH PEDESTRIAN"/>
    <x v="0"/>
    <x v="5"/>
    <n v="0"/>
    <n v="0"/>
    <n v="0"/>
    <n v="0"/>
    <n v="0"/>
    <n v="1"/>
    <n v="1"/>
    <n v="0"/>
    <n v="1"/>
    <n v="1"/>
    <n v="0"/>
    <n v="0"/>
    <n v="0"/>
    <n v="42.3947"/>
    <n v="-71.082800000000006"/>
    <n v="1"/>
    <n v="250000000000000"/>
  </r>
  <r>
    <x v="104"/>
    <x v="104"/>
    <x v="1"/>
    <s v="119 MIDDLESEX AV Somerville, MA"/>
    <x v="1"/>
    <x v="2"/>
    <x v="0"/>
    <s v="NONE"/>
    <x v="0"/>
    <s v="NOT AT INTERSECTION"/>
    <s v="TWO-WAY, NOT DIVIDED"/>
    <s v="ANGLE"/>
    <s v="COLLISION WITH MOTOR VEHICLE IN TRAFFIC"/>
    <x v="2"/>
    <x v="3"/>
    <n v="0"/>
    <n v="0"/>
    <n v="0"/>
    <n v="0"/>
    <n v="0"/>
    <n v="4"/>
    <n v="0"/>
    <n v="0"/>
    <n v="0"/>
    <n v="0"/>
    <n v="0"/>
    <n v="0"/>
    <n v="0"/>
    <n v="42.3947"/>
    <n v="-71.082800000000006"/>
    <n v="1"/>
    <n v="250000000000000"/>
  </r>
  <r>
    <x v="105"/>
    <x v="105"/>
    <x v="1"/>
    <s v="105 MIDDLESEX AV Somerville, MA"/>
    <x v="1"/>
    <x v="1"/>
    <x v="0"/>
    <s v="NONE"/>
    <x v="0"/>
    <s v="NOT AT INTERSECTION"/>
    <s v="TWO-WAY, NOT DIVIDED"/>
    <s v="SINGLE VEHICLE CRASH"/>
    <s v="COLLISION WITH PEDESTRIAN"/>
    <x v="0"/>
    <x v="5"/>
    <n v="0"/>
    <n v="0"/>
    <n v="0"/>
    <n v="1"/>
    <n v="0"/>
    <n v="4"/>
    <n v="0"/>
    <n v="0"/>
    <n v="1"/>
    <n v="1"/>
    <n v="0"/>
    <n v="0"/>
    <n v="0"/>
    <n v="42.3947"/>
    <n v="-71.082800000000006"/>
    <n v="1"/>
    <n v="250000000000000"/>
  </r>
  <r>
    <x v="106"/>
    <x v="106"/>
    <x v="0"/>
    <s v="155 MIDDLESEX AV Somerville, MA"/>
    <x v="0"/>
    <x v="1"/>
    <x v="1"/>
    <s v="NONE"/>
    <x v="0"/>
    <s v="NOT AT INTERSECTION"/>
    <s v="TWO-WAY, NOT DIVIDED"/>
    <s v="ANGLE"/>
    <s v="COLLISION WITH PEDESTRIAN"/>
    <x v="0"/>
    <x v="4"/>
    <n v="0"/>
    <n v="0"/>
    <n v="0"/>
    <n v="1"/>
    <n v="0"/>
    <n v="1"/>
    <n v="0"/>
    <n v="0"/>
    <n v="1"/>
    <n v="1"/>
    <n v="0"/>
    <n v="0"/>
    <n v="0"/>
    <n v="42.395699999999998"/>
    <n v="-71.082999999999998"/>
    <n v="1"/>
    <n v="250000000000000"/>
  </r>
  <r>
    <x v="107"/>
    <x v="107"/>
    <x v="1"/>
    <s v="77 MIDDLESEX AV Somerville, MA"/>
    <x v="1"/>
    <x v="2"/>
    <x v="1"/>
    <s v="NONE"/>
    <x v="0"/>
    <s v="NOT AT INTERSECTION"/>
    <s v="TWO-WAY, NOT DIVIDED"/>
    <s v="SINGLE VEHICLE CRASH"/>
    <s v="OTHER"/>
    <x v="2"/>
    <x v="0"/>
    <n v="1"/>
    <n v="0"/>
    <n v="0"/>
    <n v="0"/>
    <n v="0"/>
    <n v="2"/>
    <n v="0"/>
    <n v="0"/>
    <n v="0"/>
    <n v="0"/>
    <n v="0"/>
    <n v="0"/>
    <n v="0"/>
    <n v="42.393599999999999"/>
    <n v="-71.082499999999996"/>
    <n v="1"/>
    <n v="250000000000000"/>
  </r>
  <r>
    <x v="108"/>
    <x v="108"/>
    <x v="1"/>
    <s v="177 MIDDLESEX AV Somerville, MA"/>
    <x v="1"/>
    <x v="1"/>
    <x v="1"/>
    <s v="NONE"/>
    <x v="0"/>
    <s v="NOT AT INTERSECTION"/>
    <s v="TWO-WAY, DIVIDED, UNPROTECTED MEDIAN"/>
    <s v="REAR-END"/>
    <s v="COLLISION WITH MOTOR VEHICLE IN TRAFFIC"/>
    <x v="4"/>
    <x v="0"/>
    <n v="0"/>
    <n v="0"/>
    <n v="0"/>
    <n v="0"/>
    <n v="2"/>
    <n v="5"/>
    <n v="0"/>
    <n v="0"/>
    <n v="0"/>
    <n v="0"/>
    <n v="0"/>
    <n v="0"/>
    <n v="0"/>
    <n v="42.395699999999998"/>
    <n v="-71.082999999999998"/>
    <n v="1"/>
    <n v="250000000000000"/>
  </r>
  <r>
    <x v="109"/>
    <x v="109"/>
    <x v="0"/>
    <s v="165 MIDDLESEX AV Somerville, MA"/>
    <x v="0"/>
    <x v="1"/>
    <x v="1"/>
    <s v="NONE"/>
    <x v="1"/>
    <s v="T-INTERSECTION"/>
    <s v="TWO-WAY, DIVIDED, POSITIVE MEDIAN BARRIER"/>
    <s v="SINGLE VEHICLE CRASH"/>
    <s v="COLLISION WITH PEDALCYCLE"/>
    <x v="4"/>
    <x v="0"/>
    <n v="0"/>
    <n v="0"/>
    <n v="0"/>
    <n v="1"/>
    <n v="0"/>
    <n v="1"/>
    <n v="0"/>
    <n v="0"/>
    <n v="1"/>
    <n v="0"/>
    <n v="1"/>
    <n v="0"/>
    <n v="0"/>
    <n v="42.3947"/>
    <n v="-71.082800000000006"/>
    <n v="1"/>
    <n v="250000000000000"/>
  </r>
  <r>
    <x v="110"/>
    <x v="110"/>
    <x v="0"/>
    <s v="155 MIDDLESEX AV Somerville, MA"/>
    <x v="0"/>
    <x v="1"/>
    <x v="1"/>
    <s v="NONE"/>
    <x v="5"/>
    <s v="ON RAMP"/>
    <s v="ONE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5699999999998"/>
    <n v="-71.082999999999998"/>
    <n v="1"/>
    <n v="250000000000000"/>
  </r>
  <r>
    <x v="111"/>
    <x v="111"/>
    <x v="1"/>
    <s v="133 MIDDLESEX AV Somerville, MA"/>
    <x v="1"/>
    <x v="1"/>
    <x v="1"/>
    <s v="NONE"/>
    <x v="1"/>
    <s v="FOUR WAY INTERSECTION"/>
    <s v="TWO-WAY, NOT DIVIDED"/>
    <s v="HEAD ON"/>
    <s v="COLLISION WITH MOTOR VEHICLE IN TRAFFIC"/>
    <x v="0"/>
    <x v="4"/>
    <n v="0"/>
    <n v="0"/>
    <n v="0"/>
    <n v="1"/>
    <n v="0"/>
    <n v="2"/>
    <n v="0"/>
    <n v="0"/>
    <n v="0"/>
    <n v="0"/>
    <n v="0"/>
    <n v="0"/>
    <n v="0"/>
    <n v="42.3947"/>
    <n v="-71.082800000000006"/>
    <n v="1"/>
    <n v="250000000000000"/>
  </r>
  <r>
    <x v="112"/>
    <x v="112"/>
    <x v="1"/>
    <s v="165 MIDDLESEX AVE Somerville, MA"/>
    <x v="1"/>
    <x v="1"/>
    <x v="1"/>
    <s v="NONE"/>
    <x v="0"/>
    <s v="NOT AT INTERSECTION"/>
    <s v="TWO-WAY, NOT DIVIDED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47"/>
    <n v="-71.082800000000006"/>
    <n v="1"/>
    <n v="250000000000000"/>
  </r>
  <r>
    <x v="113"/>
    <x v="113"/>
    <x v="0"/>
    <s v="133 MIDDLESEX AVE Somerville, MA"/>
    <x v="1"/>
    <x v="1"/>
    <x v="1"/>
    <s v="NONE"/>
    <x v="0"/>
    <s v="NOT AT INTERSECTION"/>
    <s v="TWO-WAY, NOT DIVIDED"/>
    <s v="SIDESWIPE, SAME DIRECTION"/>
    <s v="COLLISION WITH MOTOR VEHICLE IN TRAFFIC"/>
    <x v="0"/>
    <x v="0"/>
    <n v="0"/>
    <n v="0"/>
    <n v="0"/>
    <n v="0"/>
    <n v="0"/>
    <n v="5"/>
    <n v="0"/>
    <n v="0"/>
    <n v="0"/>
    <n v="0"/>
    <n v="0"/>
    <n v="0"/>
    <n v="0"/>
    <n v="42.3947"/>
    <n v="-71.082800000000006"/>
    <n v="1"/>
    <n v="250000000000000"/>
  </r>
  <r>
    <x v="114"/>
    <x v="114"/>
    <x v="0"/>
    <s v="105 MIDDLESEX AV Somerville, MA"/>
    <x v="0"/>
    <x v="0"/>
    <x v="0"/>
    <s v="NONE"/>
    <x v="0"/>
    <s v="NOT AT INTERSECTION"/>
    <s v="TWO-WAY, NOT DIVIDED"/>
    <s v="REAR-END"/>
    <s v="COLLISION WITH PARKED MOTOR VEHICLE"/>
    <x v="0"/>
    <x v="0"/>
    <n v="0"/>
    <n v="0"/>
    <n v="0"/>
    <n v="1"/>
    <n v="1"/>
    <n v="2"/>
    <n v="0"/>
    <n v="0"/>
    <n v="0"/>
    <n v="0"/>
    <n v="0"/>
    <n v="0"/>
    <n v="0"/>
    <n v="42.3947"/>
    <n v="-71.082800000000006"/>
    <n v="1"/>
    <n v="250000000000000"/>
  </r>
  <r>
    <x v="115"/>
    <x v="115"/>
    <x v="0"/>
    <s v="77 MIDDLESEX AV Somerville, MA"/>
    <x v="1"/>
    <x v="1"/>
    <x v="1"/>
    <s v="NONE"/>
    <x v="0"/>
    <s v="T-INTERSECTION"/>
    <s v="TWO-WAY, NOT DIVIDED"/>
    <s v="SINGLE VEHICLE CRASH"/>
    <s v="COLLISION WITH PEDESTRIAN"/>
    <x v="0"/>
    <x v="4"/>
    <n v="0"/>
    <n v="0"/>
    <n v="0"/>
    <n v="1"/>
    <n v="0"/>
    <n v="1"/>
    <n v="0"/>
    <n v="0"/>
    <n v="1"/>
    <n v="1"/>
    <n v="0"/>
    <n v="0"/>
    <n v="0"/>
    <n v="42.393599999999999"/>
    <n v="-71.082499999999996"/>
    <n v="1"/>
    <n v="250000000000000"/>
  </r>
  <r>
    <x v="116"/>
    <x v="116"/>
    <x v="0"/>
    <s v="165 MIDDLESEX AV Somerville, MA"/>
    <x v="0"/>
    <x v="1"/>
    <x v="1"/>
    <s v="NONE"/>
    <x v="0"/>
    <s v="NOT AT INTERSECTION"/>
    <s v="TWO-WAY, DIVIDED, POSITIVE MEDIAN BARRIER"/>
    <s v="SINGLE VEHICLE CRASH"/>
    <s v="COLLISION WITH CURB"/>
    <x v="0"/>
    <x v="0"/>
    <n v="0"/>
    <n v="0"/>
    <n v="0"/>
    <n v="0"/>
    <n v="0"/>
    <n v="2"/>
    <n v="0"/>
    <n v="0"/>
    <n v="0"/>
    <n v="0"/>
    <n v="0"/>
    <n v="0"/>
    <n v="0"/>
    <n v="42.3947"/>
    <n v="-71.082800000000006"/>
    <n v="1"/>
    <n v="250000000000000"/>
  </r>
  <r>
    <x v="117"/>
    <x v="117"/>
    <x v="1"/>
    <s v="119 MIDDLESEX AV Somerville, MA"/>
    <x v="1"/>
    <x v="1"/>
    <x v="1"/>
    <s v="NONE"/>
    <x v="1"/>
    <s v="FOUR WAY INTERSECTION"/>
    <s v="TWO-WAY, DIVIDED, UNPROTECTED MEDIAN"/>
    <s v="HEAD ON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47"/>
    <n v="-71.082800000000006"/>
    <n v="1"/>
    <n v="250000000000000"/>
  </r>
  <r>
    <x v="118"/>
    <x v="118"/>
    <x v="0"/>
    <s v="145 MIDDLESEX AV Somerville, MA"/>
    <x v="1"/>
    <x v="1"/>
    <x v="1"/>
    <s v="UNKNOWN"/>
    <x v="0"/>
    <s v="T-INTERSECTION"/>
    <s v="ONE-WAY, NOT DIVIDED"/>
    <s v="ANGLE"/>
    <s v="COLLISION WITH MOTOR VEHICLE IN TRAFFIC"/>
    <x v="0"/>
    <x v="5"/>
    <n v="0"/>
    <n v="0"/>
    <n v="0"/>
    <n v="0"/>
    <n v="0"/>
    <n v="2"/>
    <n v="0"/>
    <n v="0"/>
    <n v="0"/>
    <n v="0"/>
    <n v="0"/>
    <n v="0"/>
    <n v="0"/>
    <n v="42.3947"/>
    <n v="-71.082800000000006"/>
    <n v="1"/>
    <n v="250000000000000"/>
  </r>
  <r>
    <x v="119"/>
    <x v="119"/>
    <x v="1"/>
    <s v="165 MIDDLESEX AV Somerville, MA"/>
    <x v="1"/>
    <x v="1"/>
    <x v="1"/>
    <s v="NONE"/>
    <x v="0"/>
    <s v="NOT AT INTERSECTION"/>
    <s v="TWO-WAY, NOT DIVIDED"/>
    <s v="ANGLE"/>
    <s v="COLLISION WITH MOTOR VEHICLE IN TRAFFIC"/>
    <x v="0"/>
    <x v="3"/>
    <n v="0"/>
    <n v="0"/>
    <n v="0"/>
    <n v="4"/>
    <n v="0"/>
    <n v="3"/>
    <n v="0"/>
    <n v="0"/>
    <n v="0"/>
    <n v="0"/>
    <n v="0"/>
    <n v="0"/>
    <n v="0"/>
    <n v="42.3947"/>
    <n v="-71.082800000000006"/>
    <n v="1"/>
    <n v="250000000000000"/>
  </r>
  <r>
    <x v="120"/>
    <x v="120"/>
    <x v="1"/>
    <s v="155 MIDDLESEX AVE Somerville, MA"/>
    <x v="1"/>
    <x v="1"/>
    <x v="1"/>
    <s v="NONE"/>
    <x v="3"/>
    <s v="NOT AT INTERSECTION"/>
    <s v="TWO-WAY, DIVIDED, POSITIVE MEDIAN BARRIER"/>
    <s v="ANGLE"/>
    <s v="COLLISION WITH MOTOR VEHICLE IN TRAFFIC"/>
    <x v="0"/>
    <x v="0"/>
    <n v="0"/>
    <n v="0"/>
    <n v="0"/>
    <n v="2"/>
    <n v="0"/>
    <n v="0"/>
    <n v="0"/>
    <n v="0"/>
    <n v="0"/>
    <n v="0"/>
    <n v="0"/>
    <n v="0"/>
    <n v="0"/>
    <n v="42.395699999999998"/>
    <n v="-71.082999999999998"/>
    <n v="1"/>
    <n v="250000000000000"/>
  </r>
  <r>
    <x v="121"/>
    <x v="121"/>
    <x v="1"/>
    <s v="105 MIDDLESEX AV Somerville, MA"/>
    <x v="1"/>
    <x v="1"/>
    <x v="1"/>
    <s v="NONE"/>
    <x v="0"/>
    <s v="NOT AT INTERSECTION"/>
    <s v="UNKNOWN"/>
    <s v="SIDESWIPE, SAME DIRECTION"/>
    <s v="COLLISION WITH MOTOR VEHICLE IN TRAFFIC"/>
    <x v="4"/>
    <x v="3"/>
    <n v="0"/>
    <n v="0"/>
    <n v="0"/>
    <n v="0"/>
    <n v="0"/>
    <n v="4"/>
    <n v="0"/>
    <n v="0"/>
    <n v="0"/>
    <n v="0"/>
    <n v="0"/>
    <n v="0"/>
    <n v="0"/>
    <n v="42.3947"/>
    <n v="-71.082800000000006"/>
    <n v="1"/>
    <n v="250000000000000"/>
  </r>
  <r>
    <x v="122"/>
    <x v="122"/>
    <x v="1"/>
    <s v="133 MIDDLESEX AV Somerville, MA"/>
    <x v="1"/>
    <x v="2"/>
    <x v="1"/>
    <s v="NONE"/>
    <x v="0"/>
    <s v="NOT AT INTERSECTION"/>
    <s v="TWO-WAY, NOT DIVIDED"/>
    <s v="ANGLE"/>
    <s v="COLLISION WITH PEDESTRIAN"/>
    <x v="0"/>
    <x v="4"/>
    <n v="0"/>
    <n v="0"/>
    <n v="0"/>
    <n v="1"/>
    <n v="0"/>
    <n v="1"/>
    <n v="0"/>
    <n v="0"/>
    <n v="1"/>
    <n v="1"/>
    <n v="0"/>
    <n v="0"/>
    <n v="0"/>
    <n v="42.3947"/>
    <n v="-71.082800000000006"/>
    <n v="1"/>
    <n v="250000000000000"/>
  </r>
  <r>
    <x v="123"/>
    <x v="123"/>
    <x v="1"/>
    <s v="165 MIDDLESEX AVE Somerville, MA"/>
    <x v="1"/>
    <x v="2"/>
    <x v="4"/>
    <s v="ROAD SURFACE CONDITION"/>
    <x v="0"/>
    <s v="NOT AT INTERSECTION"/>
    <s v="TWO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47"/>
    <n v="-71.082800000000006"/>
    <n v="1"/>
    <n v="250000000000000"/>
  </r>
  <r>
    <x v="124"/>
    <x v="124"/>
    <x v="0"/>
    <s v="165 MIDDLESEX AV Somerville, MA"/>
    <x v="0"/>
    <x v="1"/>
    <x v="1"/>
    <s v="NONE"/>
    <x v="0"/>
    <s v="NOT AT INTERSECTION"/>
    <s v="TWO-WAY, DIVIDED, UNPROTECTED MEDIAN"/>
    <s v="SIDESWIPE, SAME DIRECTION"/>
    <s v="COLLISION WITH MOTOR VEHICLE IN TRAFFIC"/>
    <x v="0"/>
    <x v="1"/>
    <n v="0"/>
    <n v="0"/>
    <n v="0"/>
    <n v="0"/>
    <n v="0"/>
    <n v="3"/>
    <n v="0"/>
    <n v="0"/>
    <n v="0"/>
    <n v="0"/>
    <n v="0"/>
    <n v="0"/>
    <n v="0"/>
    <n v="42.3947"/>
    <n v="-71.082800000000006"/>
    <n v="1"/>
    <n v="250000000000000"/>
  </r>
  <r>
    <x v="125"/>
    <x v="125"/>
    <x v="0"/>
    <s v="119 MIDDLESEX AV Somerville, MA"/>
    <x v="2"/>
    <x v="1"/>
    <x v="1"/>
    <s v="NONE"/>
    <x v="0"/>
    <s v="T-INTERSECTION"/>
    <s v="TWO-WAY, NOT DIVIDED"/>
    <s v="HEAD ON"/>
    <s v="COLLISION WITH PEDESTRIAN"/>
    <x v="0"/>
    <x v="5"/>
    <n v="0"/>
    <n v="0"/>
    <n v="0"/>
    <n v="1"/>
    <n v="0"/>
    <n v="3"/>
    <n v="0"/>
    <n v="0"/>
    <n v="1"/>
    <n v="1"/>
    <n v="0"/>
    <n v="0"/>
    <n v="0"/>
    <n v="42.3947"/>
    <n v="-71.082800000000006"/>
    <n v="1"/>
    <n v="250000000000000"/>
  </r>
  <r>
    <x v="126"/>
    <x v="126"/>
    <x v="0"/>
    <s v="177 MIDDLESEX AV Somerville, MA"/>
    <x v="0"/>
    <x v="0"/>
    <x v="0"/>
    <s v="UNKNOWN"/>
    <x v="1"/>
    <s v="T-INTERSECTION"/>
    <s v="UNKNOWN"/>
    <s v="SIDESWIPE, OPPOSIT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5699999999998"/>
    <n v="-71.082999999999998"/>
    <n v="1"/>
    <n v="250000000000000"/>
  </r>
  <r>
    <x v="127"/>
    <x v="127"/>
    <x v="1"/>
    <s v="550 ASSEMBLY ROW Somerville, MA"/>
    <x v="1"/>
    <x v="1"/>
    <x v="1"/>
    <s v="NONE"/>
    <x v="0"/>
    <s v="NOT AT INTERSECTION"/>
    <s v="TWO-WAY, DIVIDED, UNPROTECTED MEDIAN"/>
    <s v="SIDESWIPE, SAME DIRECTION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4599999999997"/>
    <n v="-71.079700000000003"/>
    <n v="1"/>
    <n v="250000000000000"/>
  </r>
  <r>
    <x v="128"/>
    <x v="128"/>
    <x v="0"/>
    <s v="598 ASSEMBLY ROW Somerville, MA"/>
    <x v="1"/>
    <x v="1"/>
    <x v="1"/>
    <s v="NONE"/>
    <x v="1"/>
    <s v="FOUR WAY INTERSECTION"/>
    <s v="TWO-WAY, NOT DIVIDED"/>
    <s v="SINGLE VEHICLE CRASH"/>
    <s v="COLLISION WITH PEDESTRIAN"/>
    <x v="0"/>
    <x v="5"/>
    <n v="0"/>
    <n v="0"/>
    <n v="0"/>
    <n v="1"/>
    <n v="0"/>
    <n v="2"/>
    <n v="0"/>
    <n v="0"/>
    <n v="2"/>
    <n v="2"/>
    <n v="0"/>
    <n v="0"/>
    <n v="0"/>
    <n v="42.394599999999997"/>
    <n v="-71.079700000000003"/>
    <n v="1"/>
    <n v="250000000000000"/>
  </r>
  <r>
    <x v="129"/>
    <x v="129"/>
    <x v="0"/>
    <s v="300 CANAL ST Somerville, MA"/>
    <x v="0"/>
    <x v="1"/>
    <x v="1"/>
    <s v="OBSTRUCTION IN ROADWAY"/>
    <x v="1"/>
    <s v="T-INTERSECTION"/>
    <s v="UNKNOWN"/>
    <s v="ANGLE"/>
    <s v="COLLISION WITH MOTOR VEHICLE IN TRAFFIC"/>
    <x v="0"/>
    <x v="3"/>
    <n v="1"/>
    <n v="0"/>
    <n v="0"/>
    <n v="0"/>
    <n v="0"/>
    <n v="3"/>
    <n v="0"/>
    <n v="0"/>
    <n v="0"/>
    <n v="0"/>
    <n v="0"/>
    <n v="0"/>
    <n v="0"/>
    <n v="42.394300000000001"/>
    <n v="-71.080200000000005"/>
    <n v="1"/>
    <n v="250000000000000"/>
  </r>
  <r>
    <x v="130"/>
    <x v="130"/>
    <x v="1"/>
    <s v="300 CANAL ST Somerville, MA"/>
    <x v="1"/>
    <x v="2"/>
    <x v="1"/>
    <s v="NONE"/>
    <x v="1"/>
    <s v="FOUR WAY INTERSECTION"/>
    <s v="TWO-WAY, NOT DIVIDED"/>
    <s v="SIDESWIPE, SAM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4300000000001"/>
    <n v="-71.080200000000005"/>
    <n v="1"/>
    <n v="250000000000000"/>
  </r>
  <r>
    <x v="131"/>
    <x v="131"/>
    <x v="0"/>
    <s v="331 GREAT RIVER RD Somerville, MA"/>
    <x v="0"/>
    <x v="2"/>
    <x v="1"/>
    <s v="NONE"/>
    <x v="1"/>
    <s v="TRAFFIC CIRCLE"/>
    <s v="ONE-WAY, NOT DIVIDED"/>
    <s v="HEAD ON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5499999999998"/>
    <n v="-71.08"/>
    <n v="1"/>
    <n v="250000000000000"/>
  </r>
  <r>
    <x v="132"/>
    <x v="132"/>
    <x v="0"/>
    <s v="301 GREAT RIVER RD Somerville, MA"/>
    <x v="1"/>
    <x v="1"/>
    <x v="1"/>
    <s v="NONE"/>
    <x v="5"/>
    <s v="TRAFFIC CIRCLE"/>
    <s v="ONE-WAY, NOT DIVIDED"/>
    <s v="SINGLE VEHICLE CRASH"/>
    <s v="COLLISION WITH PEDALCYCLE"/>
    <x v="0"/>
    <x v="3"/>
    <n v="0"/>
    <n v="0"/>
    <n v="0"/>
    <n v="1"/>
    <n v="0"/>
    <n v="2"/>
    <n v="0"/>
    <n v="0"/>
    <n v="1"/>
    <n v="0"/>
    <n v="1"/>
    <n v="0"/>
    <n v="0"/>
    <n v="42.395800000000001"/>
    <n v="-71.0809"/>
    <n v="1"/>
    <n v="250000000000000"/>
  </r>
  <r>
    <x v="133"/>
    <x v="133"/>
    <x v="2"/>
    <s v="301 GREAT RIVER RD Somerville, MA"/>
    <x v="0"/>
    <x v="4"/>
    <x v="5"/>
    <s v="UNKNOWN"/>
    <x v="2"/>
    <s v="TRAFFIC CIRCLE"/>
    <s v="TWO-WAY, DIVIDED, POSITIVE MEDIAN BARRIER"/>
    <s v="REAR-END"/>
    <s v="COLLISION WITH MOTOR VEHICLE IN TRAFFIC"/>
    <x v="0"/>
    <x v="0"/>
    <n v="0"/>
    <n v="0"/>
    <n v="0"/>
    <n v="0"/>
    <n v="0"/>
    <n v="1"/>
    <n v="1"/>
    <n v="0"/>
    <n v="0"/>
    <n v="0"/>
    <n v="0"/>
    <n v="0"/>
    <n v="0"/>
    <n v="42.395800000000001"/>
    <n v="-71.0809"/>
    <n v="1"/>
    <n v="250000000000000"/>
  </r>
  <r>
    <x v="134"/>
    <x v="134"/>
    <x v="2"/>
    <s v="301 GREAT RIVER RD Somerville, MA"/>
    <x v="1"/>
    <x v="1"/>
    <x v="1"/>
    <s v="NONE"/>
    <x v="0"/>
    <s v="TRAFFIC CIRCLE"/>
    <s v="TWO-WAY, NOT DIVIDED"/>
    <s v="ANGLE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95800000000001"/>
    <n v="-71.0809"/>
    <n v="1"/>
    <n v="250000000000000"/>
  </r>
  <r>
    <x v="135"/>
    <x v="135"/>
    <x v="2"/>
    <s v="698 ASSEMBLY ROW Somerville, MA"/>
    <x v="0"/>
    <x v="1"/>
    <x v="1"/>
    <s v="NONE"/>
    <x v="4"/>
    <s v="NOT AT INTERSECTION"/>
    <s v="ONE-WAY, NOT DIVIDED"/>
    <s v="HEAD ON"/>
    <s v="COLLISION WITH MOTOR VEHICLE IN TRAFFIC"/>
    <x v="0"/>
    <x v="0"/>
    <n v="0"/>
    <n v="0"/>
    <n v="2"/>
    <n v="0"/>
    <n v="0"/>
    <n v="0"/>
    <n v="0"/>
    <n v="0"/>
    <n v="0"/>
    <n v="0"/>
    <n v="0"/>
    <n v="0"/>
    <n v="0"/>
    <n v="42.395499999999998"/>
    <n v="-71.08"/>
    <n v="1"/>
    <n v="250000000000000"/>
  </r>
  <r>
    <x v="136"/>
    <x v="136"/>
    <x v="2"/>
    <s v="355 ARTISAN WY Somerville, MA"/>
    <x v="0"/>
    <x v="1"/>
    <x v="1"/>
    <s v="NONE"/>
    <x v="0"/>
    <s v="NOT AT INTERSECTION"/>
    <s v="TWO-WAY, DIVIDED, UNPROTECTED MEDIAN"/>
    <s v="ANGLE"/>
    <s v="COLLISION WITH MOTOR VEHICLE IN TRAFFIC"/>
    <x v="0"/>
    <x v="5"/>
    <n v="0"/>
    <n v="0"/>
    <n v="0"/>
    <n v="0"/>
    <n v="0"/>
    <n v="4"/>
    <n v="0"/>
    <n v="0"/>
    <n v="0"/>
    <n v="0"/>
    <n v="0"/>
    <n v="0"/>
    <n v="0"/>
    <n v="42.395499999999998"/>
    <n v="-71.08"/>
    <n v="1"/>
    <n v="250000000000000"/>
  </r>
  <r>
    <x v="137"/>
    <x v="137"/>
    <x v="1"/>
    <s v="333 GREAT RIVER RD Somerville, MA"/>
    <x v="1"/>
    <x v="1"/>
    <x v="1"/>
    <s v="NONE"/>
    <x v="0"/>
    <s v="NOT AT INTERSECTION"/>
    <s v="TWO-WAY, NOT DIVIDED"/>
    <s v="SIDESWIPE, OPPOSIT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95499999999998"/>
    <n v="-71.08"/>
    <n v="1"/>
    <n v="250000000000000"/>
  </r>
  <r>
    <x v="138"/>
    <x v="138"/>
    <x v="0"/>
    <s v="301 GREAT RIVER RD Somerville, MA"/>
    <x v="1"/>
    <x v="1"/>
    <x v="1"/>
    <s v="NONE"/>
    <x v="5"/>
    <s v="TRAFFIC CIRCLE"/>
    <s v="TWO-WAY, DIVIDED, POSITIVE MEDIAN BARRIER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5800000000001"/>
    <n v="-71.0809"/>
    <n v="1"/>
    <n v="250000000000000"/>
  </r>
  <r>
    <x v="139"/>
    <x v="139"/>
    <x v="1"/>
    <s v="45 BROADWAY Somerville, MA"/>
    <x v="1"/>
    <x v="1"/>
    <x v="1"/>
    <s v="NONE"/>
    <x v="0"/>
    <s v="NOT AT INTERSECTION"/>
    <s v="TWO-WAY, DIVIDED, POSITIVE MEDIAN BARRIER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6800000000001"/>
    <n v="-71.079499999999996"/>
    <n v="1"/>
    <n v="250000000000000"/>
  </r>
  <r>
    <x v="140"/>
    <x v="140"/>
    <x v="0"/>
    <s v="10 MAINE AV Somerville, MA"/>
    <x v="1"/>
    <x v="1"/>
    <x v="1"/>
    <s v="OBSTRUCTION IN ROADWAY"/>
    <x v="0"/>
    <s v="NOT AT INTERSECTION"/>
    <s v="ONE-WAY, NOT DIVIDED"/>
    <s v="SINGLE VEHICLE CRASH"/>
    <s v="COLLISION WITH OTHER MOVABLE OBJECT"/>
    <x v="0"/>
    <x v="0"/>
    <n v="0"/>
    <n v="0"/>
    <n v="0"/>
    <n v="0"/>
    <n v="0"/>
    <n v="2"/>
    <n v="0"/>
    <n v="0"/>
    <n v="0"/>
    <n v="0"/>
    <n v="0"/>
    <n v="0"/>
    <n v="0"/>
    <n v="42.3889"/>
    <n v="-71.081599999999995"/>
    <n v="1"/>
    <n v="250000000000000"/>
  </r>
  <r>
    <x v="141"/>
    <x v="141"/>
    <x v="1"/>
    <s v="LOMBARDI ST &amp; BROADWAY Somerville, MA"/>
    <x v="1"/>
    <x v="1"/>
    <x v="1"/>
    <s v="NONE"/>
    <x v="3"/>
    <s v="FOUR WAY INTERSECTION"/>
    <s v="ONE-WAY, NOT DIVIDED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6400000000002"/>
    <n v="-71.078699999999998"/>
    <n v="1"/>
    <n v="250000000000000"/>
  </r>
  <r>
    <x v="142"/>
    <x v="142"/>
    <x v="0"/>
    <s v="45 BROADWAY Somerville, MA"/>
    <x v="1"/>
    <x v="1"/>
    <x v="1"/>
    <s v="NONE"/>
    <x v="3"/>
    <s v="NOT AT INTERSECTION"/>
    <s v="TWO-WAY, DIVIDED, POSITIVE MEDIAN BARRIER"/>
    <s v="UNKNOWN"/>
    <s v="COLLISION WITH PEDALCYCLE"/>
    <x v="0"/>
    <x v="0"/>
    <n v="0"/>
    <n v="0"/>
    <n v="0"/>
    <n v="1"/>
    <n v="0"/>
    <n v="2"/>
    <n v="0"/>
    <n v="0"/>
    <n v="1"/>
    <n v="0"/>
    <n v="1"/>
    <n v="0"/>
    <n v="0"/>
    <n v="42.386800000000001"/>
    <n v="-71.079499999999996"/>
    <n v="1"/>
    <n v="250000000000000"/>
  </r>
  <r>
    <x v="143"/>
    <x v="143"/>
    <x v="1"/>
    <s v="MYSTIC AV &amp; NA Somerville, MA"/>
    <x v="1"/>
    <x v="2"/>
    <x v="2"/>
    <s v="NONE"/>
    <x v="0"/>
    <s v="NOT AT INTERSECTION"/>
    <s v="TWO-WAY, DIVIDED, UNPROTECTED MEDIAN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0500000000003"/>
    <n v="-71.083600000000004"/>
    <n v="1"/>
    <n v="250000000000000"/>
  </r>
  <r>
    <x v="144"/>
    <x v="144"/>
    <x v="0"/>
    <s v="45 BROADWAY Somerville, MA"/>
    <x v="0"/>
    <x v="1"/>
    <x v="1"/>
    <s v="NONE"/>
    <x v="0"/>
    <s v="NOT AT INTERSECTION"/>
    <s v="ONE-WAY, NOT DIVIDED"/>
    <s v="REAR-END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6800000000001"/>
    <n v="-71.079499999999996"/>
    <n v="1"/>
    <n v="250000000000000"/>
  </r>
  <r>
    <x v="145"/>
    <x v="145"/>
    <x v="2"/>
    <s v="45 BROADWAY Somerville, MA"/>
    <x v="0"/>
    <x v="1"/>
    <x v="1"/>
    <s v="NONE"/>
    <x v="0"/>
    <s v="NOT AT INTERSECTION"/>
    <s v="TWO-WAY, DIVIDED, POSITIVE MEDIAN BARRIER"/>
    <s v="SINGLE VEHICLE CRASH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6800000000001"/>
    <n v="-71.079499999999996"/>
    <n v="1"/>
    <n v="250000000000000"/>
  </r>
  <r>
    <x v="146"/>
    <x v="146"/>
    <x v="0"/>
    <s v="65 PENNSYLVANIA AV Somerville, MA"/>
    <x v="1"/>
    <x v="1"/>
    <x v="1"/>
    <s v="NONE"/>
    <x v="0"/>
    <s v="NOT AT INTERSECTION"/>
    <s v="ONE-WAY, NOT DIVIDED"/>
    <s v="SIDESWIPE, SAM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889"/>
    <n v="-71.082099999999997"/>
    <n v="1"/>
    <n v="250000000000000"/>
  </r>
  <r>
    <x v="147"/>
    <x v="147"/>
    <x v="0"/>
    <s v="BROADWAY &amp; LOMBARDI ST Somerville, MA"/>
    <x v="0"/>
    <x v="0"/>
    <x v="0"/>
    <s v="NONE"/>
    <x v="3"/>
    <s v="T-INTERSECTION"/>
    <s v="TWO-WAY, NOT DIVIDED"/>
    <s v="ANGLE"/>
    <s v="COLLISION WITH PEDESTRIAN"/>
    <x v="0"/>
    <x v="0"/>
    <n v="0"/>
    <n v="0"/>
    <n v="0"/>
    <n v="1"/>
    <n v="0"/>
    <n v="1"/>
    <n v="0"/>
    <n v="0"/>
    <n v="1"/>
    <n v="1"/>
    <n v="0"/>
    <n v="0"/>
    <n v="0"/>
    <n v="42.386400000000002"/>
    <n v="-71.078699999999998"/>
    <n v="1"/>
    <n v="250000000000000"/>
  </r>
  <r>
    <x v="148"/>
    <x v="148"/>
    <x v="1"/>
    <s v="20 RHODE ISLAND AV Somerville, MA"/>
    <x v="1"/>
    <x v="1"/>
    <x v="1"/>
    <s v="NONE"/>
    <x v="0"/>
    <s v="NOT AT INTERSECTION"/>
    <s v="ONE-WAY, NOT DIVIDED"/>
    <s v="SINGLE VEHICLE CRASH"/>
    <s v="COLLISION WITH LIGHT POLE OR OTHER POST/SUPPORT"/>
    <x v="2"/>
    <x v="0"/>
    <n v="0"/>
    <n v="0"/>
    <n v="0"/>
    <n v="0"/>
    <n v="1"/>
    <n v="0"/>
    <n v="0"/>
    <n v="0"/>
    <n v="0"/>
    <n v="0"/>
    <n v="0"/>
    <n v="0"/>
    <n v="0"/>
    <n v="42.39"/>
    <n v="-71.083200000000005"/>
    <n v="1"/>
    <n v="250000000000000"/>
  </r>
  <r>
    <x v="149"/>
    <x v="149"/>
    <x v="1"/>
    <s v="BROADWAY &amp; LINCOLN ST Somerville, MA"/>
    <x v="1"/>
    <x v="1"/>
    <x v="1"/>
    <s v="NONE"/>
    <x v="5"/>
    <s v="T-INTERSECTION"/>
    <s v="TWO-WAY, DIVIDED, POSITIVE MEDIAN BARRIER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6800000000001"/>
    <n v="-71.080799999999996"/>
    <n v="1"/>
    <n v="250000000000000"/>
  </r>
  <r>
    <x v="150"/>
    <x v="150"/>
    <x v="1"/>
    <s v="67 BROADWAY Somerville, MA"/>
    <x v="1"/>
    <x v="1"/>
    <x v="1"/>
    <s v="NONE"/>
    <x v="0"/>
    <s v="NOT AT INTERSECTION"/>
    <s v="TWO-WAY, DIVIDED, UNPROTECTED MEDIAN"/>
    <s v="REAR-END"/>
    <s v="COLLISION WITH MOTOR VEHICLE IN TRAFFIC"/>
    <x v="0"/>
    <x v="1"/>
    <n v="0"/>
    <n v="0"/>
    <n v="0"/>
    <n v="0"/>
    <n v="0"/>
    <n v="3"/>
    <n v="0"/>
    <n v="0"/>
    <n v="0"/>
    <n v="0"/>
    <n v="0"/>
    <n v="0"/>
    <n v="0"/>
    <n v="42.3872"/>
    <n v="-71.081000000000003"/>
    <n v="1"/>
    <n v="250000000000000"/>
  </r>
  <r>
    <x v="151"/>
    <x v="151"/>
    <x v="0"/>
    <s v="67 BROADWAY Somerville, MA"/>
    <x v="0"/>
    <x v="1"/>
    <x v="1"/>
    <s v="NONE"/>
    <x v="0"/>
    <s v="NOT AT INTERSECTION"/>
    <s v="TWO-WAY, DIVIDED, POSITIVE MEDIAN BARRIER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72"/>
    <n v="-71.081000000000003"/>
    <n v="1"/>
    <n v="250000000000000"/>
  </r>
  <r>
    <x v="152"/>
    <x v="152"/>
    <x v="0"/>
    <s v="BROADWAY &amp; LINCOLN ST Somerville, MA"/>
    <x v="0"/>
    <x v="1"/>
    <x v="1"/>
    <s v="NONE"/>
    <x v="0"/>
    <s v="T-INTERSECTION"/>
    <s v="TWO-WAY, DIVIDED, POSITIVE MEDIAN BARRIER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6800000000001"/>
    <n v="-71.080799999999996"/>
    <n v="1"/>
    <n v="250000000000000"/>
  </r>
  <r>
    <x v="153"/>
    <x v="153"/>
    <x v="1"/>
    <s v="BROADWAY &amp; LINCOLN ST Somerville, MA"/>
    <x v="1"/>
    <x v="2"/>
    <x v="0"/>
    <s v="NONE"/>
    <x v="0"/>
    <s v="T-INTERSECTION"/>
    <s v="TWO-WAY, DIVIDED, POSITIVE MEDIAN BARRIER"/>
    <s v="SINGLE VEHICLE CRASH"/>
    <s v="COLLISION WITH PEDESTRIAN"/>
    <x v="0"/>
    <x v="0"/>
    <n v="0"/>
    <n v="0"/>
    <n v="0"/>
    <n v="0"/>
    <n v="1"/>
    <n v="2"/>
    <n v="0"/>
    <n v="0"/>
    <n v="1"/>
    <n v="1"/>
    <n v="0"/>
    <n v="0"/>
    <n v="0"/>
    <n v="42.386800000000001"/>
    <n v="-71.080799999999996"/>
    <n v="1"/>
    <n v="250000000000000"/>
  </r>
  <r>
    <x v="154"/>
    <x v="154"/>
    <x v="1"/>
    <s v="BROADWAY &amp; BROADWAY PL Somerville, MA"/>
    <x v="1"/>
    <x v="1"/>
    <x v="1"/>
    <s v="UNKNOWN"/>
    <x v="3"/>
    <s v="T-INTERSECTION"/>
    <s v="TWO-WAY, DIVIDED, POSITIVE MEDIAN BARRIER"/>
    <s v="ANGLE"/>
    <s v="COLLISION WITH MOTOR VEHICLE IN TRAFFIC"/>
    <x v="0"/>
    <x v="1"/>
    <n v="0"/>
    <n v="0"/>
    <n v="0"/>
    <n v="0"/>
    <n v="0"/>
    <n v="1"/>
    <n v="1"/>
    <n v="0"/>
    <n v="0"/>
    <n v="0"/>
    <n v="0"/>
    <n v="0"/>
    <n v="0"/>
    <n v="42.386899999999997"/>
    <n v="-71.081299999999999"/>
    <n v="1"/>
    <n v="250000000000000"/>
  </r>
  <r>
    <x v="155"/>
    <x v="155"/>
    <x v="1"/>
    <s v="BROADWAY &amp; PENNSYLVANIA AV Somerville, MA"/>
    <x v="1"/>
    <x v="2"/>
    <x v="1"/>
    <s v="NONE"/>
    <x v="0"/>
    <s v="T-INTERSECTION"/>
    <s v="TWO-WAY, DIVIDED, POSITIVE MEDIAN BARRIER"/>
    <s v="REAR-END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87"/>
    <n v="-71.081400000000002"/>
    <n v="1"/>
    <n v="250000000000000"/>
  </r>
  <r>
    <x v="156"/>
    <x v="156"/>
    <x v="1"/>
    <s v="LINCOLN ST &amp; BROADWAY Somerville, MA"/>
    <x v="1"/>
    <x v="1"/>
    <x v="1"/>
    <s v="UNKNOWN"/>
    <x v="0"/>
    <s v="T-INTERSECTION"/>
    <s v="TWO-WAY, DIVIDED, POSITIVE MEDIAN BARRIER"/>
    <s v="SIDESWIPE, SAME DIRECTION"/>
    <s v="COLLISION WITH PEDALCYCLE"/>
    <x v="0"/>
    <x v="0"/>
    <n v="0"/>
    <n v="0"/>
    <n v="0"/>
    <n v="1"/>
    <n v="0"/>
    <n v="3"/>
    <n v="0"/>
    <n v="0"/>
    <n v="1"/>
    <n v="0"/>
    <n v="1"/>
    <n v="0"/>
    <n v="0"/>
    <n v="42.386800000000001"/>
    <n v="-71.080799999999996"/>
    <n v="1"/>
    <n v="250000000000000"/>
  </r>
  <r>
    <x v="157"/>
    <x v="157"/>
    <x v="1"/>
    <s v="67 BROADWAY Somerville, MA"/>
    <x v="1"/>
    <x v="1"/>
    <x v="1"/>
    <s v="NONE"/>
    <x v="0"/>
    <s v="T-INTERSECTION"/>
    <s v="TWO-WAY, DIVIDED, POSITIVE MEDIAN BARRIER"/>
    <s v="ANGLE"/>
    <s v="COLLISION WITH MOTOR VEHICLE IN TRAFFIC"/>
    <x v="0"/>
    <x v="0"/>
    <n v="0"/>
    <n v="0"/>
    <n v="0"/>
    <n v="0"/>
    <n v="2"/>
    <n v="1"/>
    <n v="0"/>
    <n v="0"/>
    <n v="0"/>
    <n v="0"/>
    <n v="0"/>
    <n v="0"/>
    <n v="0"/>
    <n v="42.3872"/>
    <n v="-71.081000000000003"/>
    <n v="1"/>
    <n v="250000000000000"/>
  </r>
  <r>
    <x v="158"/>
    <x v="158"/>
    <x v="2"/>
    <s v="39 ILLINOIS AV Somerville, MA"/>
    <x v="0"/>
    <x v="1"/>
    <x v="1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88500000000001"/>
    <n v="-71.0822"/>
    <n v="1"/>
    <n v="250000000000000"/>
  </r>
  <r>
    <x v="159"/>
    <x v="159"/>
    <x v="1"/>
    <s v="99 BROADWAY Somerville, MA"/>
    <x v="1"/>
    <x v="0"/>
    <x v="0"/>
    <s v="NONE"/>
    <x v="3"/>
    <s v="T-INTERSECTION"/>
    <s v="TWO-WAY, DIVIDED, POSITIVE MEDIAN BARRIER"/>
    <s v="REAR-END"/>
    <s v="COLLISION WITH PARKED MOTOR VEHICLE"/>
    <x v="0"/>
    <x v="3"/>
    <n v="0"/>
    <n v="0"/>
    <n v="0"/>
    <n v="0"/>
    <n v="0"/>
    <n v="1"/>
    <n v="0"/>
    <n v="0"/>
    <n v="0"/>
    <n v="0"/>
    <n v="0"/>
    <n v="0"/>
    <n v="0"/>
    <n v="42.387599999999999"/>
    <n v="-71.082800000000006"/>
    <n v="1"/>
    <n v="250000000000000"/>
  </r>
  <r>
    <x v="160"/>
    <x v="160"/>
    <x v="0"/>
    <s v="PENNSYLVANIA AV &amp; VERMONT AV Somerville, MA"/>
    <x v="0"/>
    <x v="5"/>
    <x v="0"/>
    <s v="UNKNOWN"/>
    <x v="0"/>
    <s v="T-INTERSECTION"/>
    <s v="ONE-WAY, NOT DIVIDED"/>
    <s v="SIDESWIPE, SAME DIRECTION"/>
    <s v="COLLISION WITH PARKED MOTOR VEHICLE"/>
    <x v="0"/>
    <x v="0"/>
    <n v="1"/>
    <n v="0"/>
    <n v="0"/>
    <n v="0"/>
    <n v="0"/>
    <n v="3"/>
    <n v="0"/>
    <n v="0"/>
    <n v="0"/>
    <n v="0"/>
    <n v="0"/>
    <n v="0"/>
    <n v="0"/>
    <n v="42.389099999999999"/>
    <n v="-71.082899999999995"/>
    <n v="1"/>
    <n v="250000000000000"/>
  </r>
  <r>
    <x v="161"/>
    <x v="161"/>
    <x v="1"/>
    <s v="137 BROADWAY Somerville, MA"/>
    <x v="1"/>
    <x v="0"/>
    <x v="0"/>
    <s v="TRAFFIC CONGESTION RELATED"/>
    <x v="0"/>
    <s v="NOT AT INTERSECTION"/>
    <s v="TWO-WAY, DIVIDED, POSITIVE MEDIAN BARRIER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8199999999998"/>
    <n v="-71.084299999999999"/>
    <n v="1"/>
    <n v="250000000000000"/>
  </r>
  <r>
    <x v="162"/>
    <x v="162"/>
    <x v="1"/>
    <s v="139 BROADWAY Somerville, MA"/>
    <x v="1"/>
    <x v="1"/>
    <x v="1"/>
    <s v="NONE"/>
    <x v="0"/>
    <s v="NOT AT INTERSECTION"/>
    <s v="TWO-WAY, DIVIDED, UNPROTECTED MEDIAN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8199999999998"/>
    <n v="-71.084299999999999"/>
    <n v="1"/>
    <n v="250000000000000"/>
  </r>
  <r>
    <x v="163"/>
    <x v="163"/>
    <x v="0"/>
    <s v="BROADWAY &amp; GLEN ST Somerville, MA"/>
    <x v="0"/>
    <x v="1"/>
    <x v="1"/>
    <s v="NONE"/>
    <x v="0"/>
    <s v="FOUR WAY INTERSECTION"/>
    <s v="UNKNOWN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7799999999999"/>
    <n v="-71.084199999999996"/>
    <n v="1"/>
    <n v="250000000000000"/>
  </r>
  <r>
    <x v="164"/>
    <x v="164"/>
    <x v="1"/>
    <s v="115 BROADWAY Somerville, MA"/>
    <x v="1"/>
    <x v="1"/>
    <x v="1"/>
    <s v="NONE"/>
    <x v="0"/>
    <s v="NOT AT INTERSECTION"/>
    <s v="TWO-WAY, DIVIDED, POSITIVE MEDIAN BARRIER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7900000000002"/>
    <n v="-71.083600000000004"/>
    <n v="1"/>
    <n v="250000000000000"/>
  </r>
  <r>
    <x v="165"/>
    <x v="165"/>
    <x v="0"/>
    <s v="BROADWAY &amp; MICHIGAN AV Somerville, MA"/>
    <x v="0"/>
    <x v="0"/>
    <x v="0"/>
    <s v="ROAD SURFACE CONDITION"/>
    <x v="6"/>
    <s v="FOUR WAY INTERSECTION"/>
    <s v="TWO-WAY, NOT DIVIDED"/>
    <s v="ANGLE"/>
    <s v="COLLISION WITH PEDALCYCLE"/>
    <x v="0"/>
    <x v="0"/>
    <n v="0"/>
    <n v="0"/>
    <n v="0"/>
    <n v="0"/>
    <n v="0"/>
    <n v="4"/>
    <n v="0"/>
    <n v="0"/>
    <n v="1"/>
    <n v="0"/>
    <n v="1"/>
    <n v="0"/>
    <n v="0"/>
    <n v="42.387799999999999"/>
    <n v="-71.084100000000007"/>
    <n v="1"/>
    <n v="250000000000000"/>
  </r>
  <r>
    <x v="166"/>
    <x v="166"/>
    <x v="1"/>
    <s v="6 ILLINOIS AV Somerville, MA"/>
    <x v="1"/>
    <x v="2"/>
    <x v="1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7999999999998"/>
    <n v="-71.083299999999994"/>
    <n v="1"/>
    <n v="250000000000000"/>
  </r>
  <r>
    <x v="167"/>
    <x v="167"/>
    <x v="0"/>
    <s v="BROADWAY &amp; ILLINOIS AV Somerville, MA"/>
    <x v="1"/>
    <x v="0"/>
    <x v="0"/>
    <s v="NONE"/>
    <x v="1"/>
    <s v="T-INTERSECTION"/>
    <s v="ONE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7500000000003"/>
    <n v="-71.083399999999997"/>
    <n v="1"/>
    <n v="250000000000000"/>
  </r>
  <r>
    <x v="168"/>
    <x v="168"/>
    <x v="1"/>
    <s v="BROADWAY &amp; MICHIGAN AV Somerville, MA"/>
    <x v="1"/>
    <x v="1"/>
    <x v="1"/>
    <s v="OBSTRUCTION IN ROADWAY"/>
    <x v="0"/>
    <s v="T-INTERSECTION"/>
    <s v="ONE-WAY, NOT DIVIDED"/>
    <s v="SIDESWIPE, SAME DIRECTION"/>
    <s v="COLLISION WITH PARKED MOTOR VEHICLE"/>
    <x v="5"/>
    <x v="0"/>
    <n v="0"/>
    <n v="0"/>
    <n v="0"/>
    <n v="0"/>
    <n v="0"/>
    <n v="2"/>
    <n v="0"/>
    <n v="0"/>
    <n v="0"/>
    <n v="0"/>
    <n v="0"/>
    <n v="0"/>
    <n v="0"/>
    <n v="42.387799999999999"/>
    <n v="-71.084100000000007"/>
    <n v="1"/>
    <n v="250000000000000"/>
  </r>
  <r>
    <x v="169"/>
    <x v="169"/>
    <x v="1"/>
    <s v="779 MCGRATH HWY Somerville, MA"/>
    <x v="1"/>
    <x v="1"/>
    <x v="1"/>
    <s v="NONE"/>
    <x v="0"/>
    <s v="T-INTERSECTION"/>
    <s v="TWO-WAY, NOT DIVIDED"/>
    <s v="HEAD ON"/>
    <s v="COLLISION WITH PEDALCYCLE"/>
    <x v="0"/>
    <x v="4"/>
    <n v="0"/>
    <n v="0"/>
    <n v="0"/>
    <n v="0"/>
    <n v="1"/>
    <n v="2"/>
    <n v="0"/>
    <n v="0"/>
    <n v="1"/>
    <n v="0"/>
    <n v="1"/>
    <n v="0"/>
    <n v="0"/>
    <n v="42.391599999999997"/>
    <n v="-71.085700000000003"/>
    <n v="1"/>
    <n v="250000000000000"/>
  </r>
  <r>
    <x v="170"/>
    <x v="170"/>
    <x v="1"/>
    <s v="779 MCGRATH HWY Somerville, MA"/>
    <x v="1"/>
    <x v="1"/>
    <x v="1"/>
    <s v="NONE"/>
    <x v="0"/>
    <s v="NOT AT INTERSECTION"/>
    <s v="TWO-WAY, NOT DIVIDED"/>
    <s v="UNKNOWN"/>
    <s v="COLLISION WITH PEDESTRIAN"/>
    <x v="4"/>
    <x v="6"/>
    <n v="0"/>
    <n v="0"/>
    <n v="0"/>
    <n v="0"/>
    <n v="1"/>
    <n v="1"/>
    <n v="0"/>
    <n v="0"/>
    <n v="1"/>
    <n v="1"/>
    <n v="0"/>
    <n v="0"/>
    <n v="0"/>
    <n v="42.391599999999997"/>
    <n v="-71.085700000000003"/>
    <n v="1"/>
    <n v="250000000000000"/>
  </r>
  <r>
    <x v="171"/>
    <x v="171"/>
    <x v="1"/>
    <s v="779 MCGRATH HWY Somerville, MA"/>
    <x v="1"/>
    <x v="1"/>
    <x v="1"/>
    <s v="NONE"/>
    <x v="3"/>
    <s v="NOT AT INTERSECTION"/>
    <s v="TWO-WAY, DIVIDED, UNPROTECTED MEDIAN"/>
    <s v="SIDESWIPE, SAME DIRECTION"/>
    <s v="COLLISION WITH MOTOR VEHICLE IN TRAFFIC"/>
    <x v="0"/>
    <x v="1"/>
    <n v="0"/>
    <n v="0"/>
    <n v="0"/>
    <n v="0"/>
    <n v="0"/>
    <n v="5"/>
    <n v="0"/>
    <n v="0"/>
    <n v="0"/>
    <n v="0"/>
    <n v="0"/>
    <n v="0"/>
    <n v="0"/>
    <n v="42.391599999999997"/>
    <n v="-71.085700000000003"/>
    <n v="1"/>
    <n v="250000000000000"/>
  </r>
  <r>
    <x v="172"/>
    <x v="172"/>
    <x v="1"/>
    <s v="779 MCGRATH HWY Somerville, MA"/>
    <x v="1"/>
    <x v="1"/>
    <x v="1"/>
    <s v="WORK ZONE"/>
    <x v="0"/>
    <s v="NOT AT INTERSECTION"/>
    <s v="TWO-WAY, NOT DIVIDED"/>
    <s v="ANGLE"/>
    <s v="COLLISION WITH WORK ZONE MAINTENANCE EQUIPMENT"/>
    <x v="2"/>
    <x v="0"/>
    <n v="1"/>
    <n v="0"/>
    <n v="0"/>
    <n v="0"/>
    <n v="0"/>
    <n v="4"/>
    <n v="0"/>
    <n v="0"/>
    <n v="0"/>
    <n v="0"/>
    <n v="0"/>
    <n v="0"/>
    <n v="0"/>
    <n v="42.391599999999997"/>
    <n v="-71.085700000000003"/>
    <n v="1"/>
    <n v="250000000000000"/>
  </r>
  <r>
    <x v="173"/>
    <x v="173"/>
    <x v="1"/>
    <s v="779 MCGRATH HWY Somerville, MA"/>
    <x v="1"/>
    <x v="2"/>
    <x v="0"/>
    <s v="NONE"/>
    <x v="0"/>
    <s v="NOT AT INTERSECTION"/>
    <s v="TWO-WAY, NOT DIVIDED"/>
    <s v="ANGLE"/>
    <s v="COLLISION WITH MOTOR VEHICLE IN TRAFFIC"/>
    <x v="0"/>
    <x v="6"/>
    <n v="0"/>
    <n v="0"/>
    <n v="0"/>
    <n v="0"/>
    <n v="0"/>
    <n v="3"/>
    <n v="0"/>
    <n v="0"/>
    <n v="0"/>
    <n v="0"/>
    <n v="0"/>
    <n v="0"/>
    <n v="0"/>
    <n v="42.391599999999997"/>
    <n v="-71.085700000000003"/>
    <n v="1"/>
    <n v="250000000000000"/>
  </r>
  <r>
    <x v="174"/>
    <x v="174"/>
    <x v="1"/>
    <s v="179 BROADWAY Somerville, MA"/>
    <x v="1"/>
    <x v="1"/>
    <x v="1"/>
    <s v="NONE"/>
    <x v="3"/>
    <s v="FOUR WAY INTERSECTION"/>
    <s v="TWO-WAY, DIVIDED, UNPROTECTED MEDIAN"/>
    <s v="SIDESWIPE, SAME DIRECTION"/>
    <s v="COLLISION WITH PARKED MOTOR VEHICLE"/>
    <x v="1"/>
    <x v="0"/>
    <n v="0"/>
    <n v="0"/>
    <n v="0"/>
    <n v="0"/>
    <n v="0"/>
    <n v="3"/>
    <n v="0"/>
    <n v="0"/>
    <n v="0"/>
    <n v="0"/>
    <n v="0"/>
    <n v="0"/>
    <n v="0"/>
    <n v="42.389099999999999"/>
    <n v="-71.086299999999994"/>
    <n v="1"/>
    <n v="250000000000000"/>
  </r>
  <r>
    <x v="175"/>
    <x v="175"/>
    <x v="1"/>
    <s v="8 CROSS STREET E Somerville, MA"/>
    <x v="1"/>
    <x v="1"/>
    <x v="1"/>
    <s v="NONE"/>
    <x v="0"/>
    <s v="NOT AT INTERSECTION"/>
    <s v="TWO-WAY, NOT DIVIDED"/>
    <s v="SIDESWIPE, SAME DIRECTION"/>
    <s v="COLLISION WITH PARKED MOTOR VEHICLE"/>
    <x v="0"/>
    <x v="3"/>
    <n v="0"/>
    <n v="0"/>
    <n v="0"/>
    <n v="0"/>
    <n v="0"/>
    <n v="1"/>
    <n v="0"/>
    <n v="0"/>
    <n v="0"/>
    <n v="0"/>
    <n v="0"/>
    <n v="0"/>
    <n v="0"/>
    <n v="42.389099999999999"/>
    <n v="-71.085800000000006"/>
    <n v="1"/>
    <n v="250000000000000"/>
  </r>
  <r>
    <x v="176"/>
    <x v="176"/>
    <x v="1"/>
    <s v="193 BROADWAY Somerville, MA"/>
    <x v="1"/>
    <x v="1"/>
    <x v="1"/>
    <s v="NONE"/>
    <x v="0"/>
    <s v="NOT AT INTERSECTION"/>
    <s v="TWO-WAY, DIVIDED, UNPROTECTED MEDIAN"/>
    <s v="HEAD ON"/>
    <s v="COLLISION WITH CURB"/>
    <x v="0"/>
    <x v="1"/>
    <n v="0"/>
    <n v="0"/>
    <n v="0"/>
    <n v="0"/>
    <n v="0"/>
    <n v="2"/>
    <n v="0"/>
    <n v="0"/>
    <n v="0"/>
    <n v="0"/>
    <n v="0"/>
    <n v="0"/>
    <n v="0"/>
    <n v="42.389600000000002"/>
    <n v="-71.087000000000003"/>
    <n v="1"/>
    <n v="250000000000000"/>
  </r>
  <r>
    <x v="177"/>
    <x v="177"/>
    <x v="0"/>
    <s v="187 BROADWAY Somerville, MA"/>
    <x v="0"/>
    <x v="1"/>
    <x v="1"/>
    <s v="NONE"/>
    <x v="0"/>
    <s v="NOT AT INTERSECTION"/>
    <s v="TWO-WAY, DIVIDED, POSITIVE MEDIAN BARRIER"/>
    <s v="SINGLE VEHICLE CRASH"/>
    <s v="COLLISION WITH LIGHT POLE OR OTHER POST/SUPPORT"/>
    <x v="3"/>
    <x v="0"/>
    <n v="0"/>
    <n v="0"/>
    <n v="0"/>
    <n v="0"/>
    <n v="0"/>
    <n v="1"/>
    <n v="0"/>
    <n v="0"/>
    <n v="0"/>
    <n v="0"/>
    <n v="0"/>
    <n v="0"/>
    <n v="0"/>
    <n v="42.389400000000002"/>
    <n v="-71.086799999999997"/>
    <n v="1"/>
    <n v="250000000000000"/>
  </r>
  <r>
    <x v="178"/>
    <x v="178"/>
    <x v="0"/>
    <s v="16 GARFIELD AV Somerville, MA"/>
    <x v="2"/>
    <x v="1"/>
    <x v="1"/>
    <s v="NONE"/>
    <x v="0"/>
    <s v="NOT AT INTERSECTION"/>
    <s v="TWO-WAY, NOT DIVIDED"/>
    <s v="HEAD ON"/>
    <s v="COLLISION WITH MOTOR VEHICLE IN TRAFFIC"/>
    <x v="0"/>
    <x v="0"/>
    <n v="0"/>
    <n v="0"/>
    <n v="0"/>
    <n v="0"/>
    <n v="1"/>
    <n v="2"/>
    <n v="0"/>
    <n v="0"/>
    <n v="0"/>
    <n v="0"/>
    <n v="0"/>
    <n v="0"/>
    <n v="0"/>
    <n v="42.389899999999997"/>
    <n v="-71.086200000000005"/>
    <n v="1"/>
    <n v="250000000000000"/>
  </r>
  <r>
    <x v="179"/>
    <x v="179"/>
    <x v="2"/>
    <s v="12 GARFIELD AV Somerville, MA"/>
    <x v="0"/>
    <x v="0"/>
    <x v="0"/>
    <s v="UNKNOWN"/>
    <x v="0"/>
    <s v="NOT AT INTERSECTION"/>
    <s v="TWO-WAY, NOT DIVIDED"/>
    <s v="SIDESWIPE, SAME DIRECTION"/>
    <s v="COLLISION WITH PARKED MOTOR VEHICLE"/>
    <x v="0"/>
    <x v="0"/>
    <n v="0"/>
    <n v="0"/>
    <n v="0"/>
    <n v="1"/>
    <n v="0"/>
    <n v="1"/>
    <n v="0"/>
    <n v="0"/>
    <n v="0"/>
    <n v="0"/>
    <n v="0"/>
    <n v="0"/>
    <n v="0"/>
    <n v="42.389600000000002"/>
    <n v="-71.086200000000005"/>
    <n v="1"/>
    <n v="250000000000000"/>
  </r>
  <r>
    <x v="180"/>
    <x v="180"/>
    <x v="1"/>
    <s v="709 MCGRATH HWY Somerville, MA"/>
    <x v="1"/>
    <x v="0"/>
    <x v="0"/>
    <s v="NONE"/>
    <x v="0"/>
    <s v="NOT AT INTERSECTION"/>
    <s v="TWO-WAY, NOT DIVIDED"/>
    <s v="SIDESWIPE, SAME DIRECTION"/>
    <s v="OTHER"/>
    <x v="2"/>
    <x v="5"/>
    <n v="0"/>
    <n v="0"/>
    <n v="0"/>
    <n v="0"/>
    <n v="0"/>
    <n v="2"/>
    <n v="0"/>
    <n v="0"/>
    <n v="0"/>
    <n v="0"/>
    <n v="0"/>
    <n v="0"/>
    <n v="0"/>
    <n v="42.390599999999999"/>
    <n v="-71.086699999999993"/>
    <n v="1"/>
    <n v="250000000000000"/>
  </r>
  <r>
    <x v="181"/>
    <x v="181"/>
    <x v="0"/>
    <s v="709 MCGRATH HWY Somerville, MA"/>
    <x v="0"/>
    <x v="1"/>
    <x v="1"/>
    <s v="NONE"/>
    <x v="3"/>
    <s v="T-INTERSECTION"/>
    <s v="TWO-WAY, DIVIDED, POSITIVE MEDIAN BARRIER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0599999999999"/>
    <n v="-71.086699999999993"/>
    <n v="1"/>
    <n v="250000000000000"/>
  </r>
  <r>
    <x v="182"/>
    <x v="182"/>
    <x v="1"/>
    <s v="197 BROADWAY Somerville, MA"/>
    <x v="1"/>
    <x v="1"/>
    <x v="1"/>
    <s v="NONE"/>
    <x v="0"/>
    <s v="NOT AT INTERSECTION"/>
    <s v="TWO-WAY, DIVIDED, UNPROTECTED MEDIAN"/>
    <s v="REAR-END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89699999999998"/>
    <n v="-71.087299999999999"/>
    <n v="1"/>
    <n v="250000000000000"/>
  </r>
  <r>
    <x v="183"/>
    <x v="183"/>
    <x v="1"/>
    <s v="709 MCGRATH HWY Somerville, MA"/>
    <x v="1"/>
    <x v="1"/>
    <x v="1"/>
    <s v="NONE"/>
    <x v="3"/>
    <s v="T-INTERSECTION"/>
    <s v="TWO-WAY, NOT DIVIDED"/>
    <s v="ANGLE"/>
    <s v="COLLISION WITH MOTOR VEHICLE IN TRAFFIC"/>
    <x v="0"/>
    <x v="2"/>
    <n v="0"/>
    <n v="0"/>
    <n v="0"/>
    <n v="0"/>
    <n v="0"/>
    <n v="2"/>
    <n v="0"/>
    <n v="0"/>
    <n v="0"/>
    <n v="0"/>
    <n v="0"/>
    <n v="0"/>
    <n v="0"/>
    <n v="42.390599999999999"/>
    <n v="-71.086699999999993"/>
    <n v="1"/>
    <n v="250000000000000"/>
  </r>
  <r>
    <x v="184"/>
    <x v="184"/>
    <x v="2"/>
    <s v="205 BROADWAY Somerville, MA"/>
    <x v="0"/>
    <x v="0"/>
    <x v="0"/>
    <s v="NONE"/>
    <x v="3"/>
    <s v="FOUR WAY INTERSECTION"/>
    <s v="TWO-WAY, DIVIDED, UNPROTECTED MEDIAN"/>
    <s v="ANGLE"/>
    <s v="COLLISION WITH MOTOR VEHICLE IN TRAFFIC"/>
    <x v="0"/>
    <x v="2"/>
    <n v="0"/>
    <n v="0"/>
    <n v="0"/>
    <n v="0"/>
    <n v="1"/>
    <n v="2"/>
    <n v="0"/>
    <n v="0"/>
    <n v="0"/>
    <n v="0"/>
    <n v="0"/>
    <n v="0"/>
    <n v="0"/>
    <n v="42.389899999999997"/>
    <n v="-71.087599999999995"/>
    <n v="1"/>
    <n v="250000000000000"/>
  </r>
  <r>
    <x v="185"/>
    <x v="185"/>
    <x v="2"/>
    <s v="0 MCGRATH HIGHWAY Somerville, MA"/>
    <x v="3"/>
    <x v="0"/>
    <x v="0"/>
    <s v="UNKNOWN"/>
    <x v="0"/>
    <s v="NOT AT INTERSECTION"/>
    <s v="UNKNOWN"/>
    <s v="SINGLE VEHICLE CRASH"/>
    <s v="COLLISION WITH GUARDRAIL"/>
    <x v="0"/>
    <x v="1"/>
    <n v="0"/>
    <n v="0"/>
    <n v="0"/>
    <n v="1"/>
    <n v="0"/>
    <n v="0"/>
    <n v="0"/>
    <n v="0"/>
    <n v="0"/>
    <n v="0"/>
    <n v="0"/>
    <n v="0"/>
    <n v="0"/>
    <n v="42.39"/>
    <n v="-71.087800000000001"/>
    <n v="1"/>
    <n v="250000000000000"/>
  </r>
  <r>
    <x v="186"/>
    <x v="186"/>
    <x v="0"/>
    <s v="BROADWAY &amp; GARFIELD AV Somerville, MA"/>
    <x v="2"/>
    <x v="1"/>
    <x v="1"/>
    <s v="NONE"/>
    <x v="3"/>
    <s v="FOUR WAY INTERSECTION"/>
    <s v="TWO-WAY, DIVIDED, UNPROTECTED MEDIAN"/>
    <s v="ANGLE"/>
    <s v="COLLISION WITH UNKNOWN FIXED OBJECT"/>
    <x v="0"/>
    <x v="1"/>
    <n v="0"/>
    <n v="0"/>
    <n v="0"/>
    <n v="0"/>
    <n v="0"/>
    <n v="4"/>
    <n v="0"/>
    <n v="0"/>
    <n v="0"/>
    <n v="0"/>
    <n v="0"/>
    <n v="0"/>
    <n v="0"/>
    <n v="42.389000000000003"/>
    <n v="-71.086799999999997"/>
    <n v="1"/>
    <n v="250000000000000"/>
  </r>
  <r>
    <x v="187"/>
    <x v="187"/>
    <x v="2"/>
    <s v="BROADWAY &amp; AUTUMN ST Somerville, MA"/>
    <x v="1"/>
    <x v="0"/>
    <x v="0"/>
    <s v="NONE"/>
    <x v="0"/>
    <s v="T-INTERSECTION"/>
    <s v="TWO-WAY, DIVIDED, POSITIVE MEDIAN BARRIER"/>
    <s v="REAR-END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9099999999999"/>
    <n v="-71.0869"/>
    <n v="1"/>
    <n v="250000000000000"/>
  </r>
  <r>
    <x v="188"/>
    <x v="188"/>
    <x v="1"/>
    <s v="BROADWAY &amp; GARFIELD Somerville, MA"/>
    <x v="1"/>
    <x v="0"/>
    <x v="0"/>
    <s v="NONE"/>
    <x v="3"/>
    <s v="T-INTERSECTION"/>
    <s v="TWO-WAY, DIVIDED, POSITIVE MEDIAN BARRIER"/>
    <s v="ANGLE"/>
    <s v="COLLISION WITH MOTOR VEHICLE IN TRAFFIC"/>
    <x v="0"/>
    <x v="0"/>
    <n v="0"/>
    <n v="0"/>
    <n v="0"/>
    <n v="0"/>
    <n v="1"/>
    <n v="3"/>
    <n v="0"/>
    <n v="0"/>
    <n v="0"/>
    <n v="0"/>
    <n v="0"/>
    <n v="0"/>
    <n v="0"/>
    <n v="42.389000000000003"/>
    <n v="-71.086799999999997"/>
    <n v="1"/>
    <n v="250000000000000"/>
  </r>
  <r>
    <x v="189"/>
    <x v="189"/>
    <x v="0"/>
    <s v="BROADWAY &amp; CROSS ST Somerville, MA"/>
    <x v="0"/>
    <x v="1"/>
    <x v="1"/>
    <s v="NONE"/>
    <x v="3"/>
    <s v="FOUR WAY INTERSECTION"/>
    <s v="TWO-WAY, DIVIDED, POSITIVE MEDIAN BARRIER"/>
    <s v="REAR-END"/>
    <s v="COLLISION WITH MOTOR VEHICLE IN TRAFFIC"/>
    <x v="0"/>
    <x v="1"/>
    <n v="0"/>
    <n v="0"/>
    <n v="0"/>
    <n v="0"/>
    <n v="1"/>
    <n v="2"/>
    <n v="0"/>
    <n v="0"/>
    <n v="0"/>
    <n v="0"/>
    <n v="0"/>
    <n v="0"/>
    <n v="0"/>
    <n v="42.388599999999997"/>
    <n v="-71.085999999999999"/>
    <n v="1"/>
    <n v="250000000000000"/>
  </r>
  <r>
    <x v="190"/>
    <x v="190"/>
    <x v="0"/>
    <s v="BROADWAY &amp; GARFIELD AV Somerville, MA"/>
    <x v="1"/>
    <x v="1"/>
    <x v="1"/>
    <s v="NONE"/>
    <x v="3"/>
    <s v="T-INTERSECTION"/>
    <s v="TWO-WAY, DIVIDED, POSITIVE MEDIAN BARRIER"/>
    <s v="ANGLE"/>
    <s v="COLLISION WITH MOTOR VEHICLE IN TRAFFIC"/>
    <x v="2"/>
    <x v="0"/>
    <n v="0"/>
    <n v="0"/>
    <n v="0"/>
    <n v="0"/>
    <n v="0"/>
    <n v="4"/>
    <n v="0"/>
    <n v="0"/>
    <n v="0"/>
    <n v="0"/>
    <n v="0"/>
    <n v="0"/>
    <n v="0"/>
    <n v="42.389000000000003"/>
    <n v="-71.086799999999997"/>
    <n v="1"/>
    <n v="250000000000000"/>
  </r>
  <r>
    <x v="191"/>
    <x v="191"/>
    <x v="2"/>
    <s v="BROADWAY &amp; GARFIELD AV Somerville, MA"/>
    <x v="0"/>
    <x v="1"/>
    <x v="1"/>
    <s v="NONE"/>
    <x v="3"/>
    <s v="FOUR WAY INTERSECTION"/>
    <s v="TWO-WAY, DIVIDED, POSITIVE MEDIAN BARRIER"/>
    <s v="HEAD 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9000000000003"/>
    <n v="-71.086799999999997"/>
    <n v="1"/>
    <n v="250000000000000"/>
  </r>
  <r>
    <x v="192"/>
    <x v="192"/>
    <x v="0"/>
    <s v="BROADWAY &amp; CROSS ST Somerville, MA"/>
    <x v="2"/>
    <x v="1"/>
    <x v="1"/>
    <s v="NONE"/>
    <x v="3"/>
    <s v="T-INTERSECTION"/>
    <s v="TWO-WAY, DIVIDED, UNPROTECTED MEDIAN"/>
    <s v="ANGLE"/>
    <s v="COLLISION WITH MOTOR VEHICLE IN TRAFFIC"/>
    <x v="0"/>
    <x v="3"/>
    <n v="0"/>
    <n v="0"/>
    <n v="0"/>
    <n v="0"/>
    <n v="1"/>
    <n v="2"/>
    <n v="0"/>
    <n v="0"/>
    <n v="0"/>
    <n v="0"/>
    <n v="0"/>
    <n v="0"/>
    <n v="1"/>
    <n v="42.388599999999997"/>
    <n v="-71.085999999999999"/>
    <n v="1"/>
    <n v="250000000000000"/>
  </r>
  <r>
    <x v="193"/>
    <x v="193"/>
    <x v="0"/>
    <s v="BROADWAY &amp; GARFIELD AV Somerville, MA"/>
    <x v="1"/>
    <x v="1"/>
    <x v="1"/>
    <s v="NONE"/>
    <x v="3"/>
    <s v="T-INTERSECTION"/>
    <s v="ONE-WAY, NOT DIVIDED"/>
    <s v="REAR-END"/>
    <s v="COLLISION WITH PARKED MOTOR VEHICLE"/>
    <x v="1"/>
    <x v="0"/>
    <n v="0"/>
    <n v="0"/>
    <n v="0"/>
    <n v="0"/>
    <n v="1"/>
    <n v="1"/>
    <n v="0"/>
    <n v="0"/>
    <n v="1"/>
    <n v="0"/>
    <n v="1"/>
    <n v="0"/>
    <n v="0"/>
    <n v="42.389000000000003"/>
    <n v="-71.086799999999997"/>
    <n v="1"/>
    <n v="250000000000000"/>
  </r>
  <r>
    <x v="194"/>
    <x v="194"/>
    <x v="1"/>
    <s v="BROADWAY &amp; CROSS STREET E Somerville, MA"/>
    <x v="1"/>
    <x v="1"/>
    <x v="1"/>
    <s v="NONE"/>
    <x v="3"/>
    <s v="FOUR WAY INTERSECTION"/>
    <s v="TWO-WAY, DIVIDED, POSITIVE MEDIAN BARRIER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8599999999997"/>
    <n v="-71.085999999999999"/>
    <n v="1"/>
    <n v="250000000000000"/>
  </r>
  <r>
    <x v="195"/>
    <x v="195"/>
    <x v="0"/>
    <s v="BROADWAY &amp; GARFIELD AV Somerville, MA"/>
    <x v="1"/>
    <x v="1"/>
    <x v="1"/>
    <s v="UNKNOWN"/>
    <x v="3"/>
    <s v="T-INTERSECTION"/>
    <s v="TWO-WAY, DIVIDED, UNPROTECTED MEDIAN"/>
    <s v="ANGLE"/>
    <s v="COLLISION WITH MOTOR VEHICLE IN TRAFFIC"/>
    <x v="0"/>
    <x v="0"/>
    <n v="0"/>
    <n v="0"/>
    <n v="0"/>
    <n v="2"/>
    <n v="0"/>
    <n v="3"/>
    <n v="0"/>
    <n v="0"/>
    <n v="0"/>
    <n v="0"/>
    <n v="0"/>
    <n v="0"/>
    <n v="0"/>
    <n v="42.389000000000003"/>
    <n v="-71.086799999999997"/>
    <n v="1"/>
    <n v="250000000000000"/>
  </r>
  <r>
    <x v="196"/>
    <x v="196"/>
    <x v="1"/>
    <s v="1 MINNESOTA AV Somerville, MA"/>
    <x v="1"/>
    <x v="1"/>
    <x v="1"/>
    <s v="NONE"/>
    <x v="0"/>
    <s v="T-INTERSECTION"/>
    <s v="TWO-WAY, NOT DIVIDED"/>
    <s v="SINGLE VEHICLE CRASH"/>
    <s v="COLLISION WITH LIGHT POLE OR OTHER POST/SUPPORT"/>
    <x v="2"/>
    <x v="0"/>
    <n v="1"/>
    <n v="0"/>
    <n v="0"/>
    <n v="0"/>
    <n v="0"/>
    <n v="2"/>
    <n v="0"/>
    <n v="0"/>
    <n v="0"/>
    <n v="0"/>
    <n v="0"/>
    <n v="0"/>
    <n v="0"/>
    <n v="42.388599999999997"/>
    <n v="-71.084999999999994"/>
    <n v="1"/>
    <n v="250000000000000"/>
  </r>
  <r>
    <x v="197"/>
    <x v="197"/>
    <x v="0"/>
    <s v="BROADWAY &amp; MT VERNON ST Somerville, MA"/>
    <x v="0"/>
    <x v="1"/>
    <x v="1"/>
    <s v="NONE"/>
    <x v="3"/>
    <s v="FOUR WAY INTERSECTION"/>
    <s v="TWO-WAY, DIVIDED, POSITIVE MEDIAN BARRIER"/>
    <s v="REAR-END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6200000000002"/>
    <n v="-71.078800000000001"/>
    <n v="1"/>
    <n v="250000000000000"/>
  </r>
  <r>
    <x v="198"/>
    <x v="198"/>
    <x v="0"/>
    <s v="91 BROADWAY Somerville, MA"/>
    <x v="0"/>
    <x v="1"/>
    <x v="1"/>
    <s v="NONE"/>
    <x v="3"/>
    <s v="T-INTERSECTION"/>
    <s v="TWO-WAY, DIVIDED, POSITIVE MEDIAN BARRIER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7500000000003"/>
    <n v="-71.082300000000004"/>
    <n v="1"/>
    <n v="250000000000000"/>
  </r>
  <r>
    <x v="199"/>
    <x v="199"/>
    <x v="0"/>
    <s v="81 BROADWAY Somerville, MA"/>
    <x v="0"/>
    <x v="1"/>
    <x v="1"/>
    <s v="NONE"/>
    <x v="3"/>
    <s v="NOT AT INTERSECTION"/>
    <s v="TWO-WAY, DIVIDED, UNPROTECTED MEDIAN"/>
    <s v="REAR-END"/>
    <s v="COLLISION WITH MOTOR VEHICLE IN TRAFFIC"/>
    <x v="0"/>
    <x v="0"/>
    <n v="0"/>
    <n v="0"/>
    <n v="0"/>
    <n v="1"/>
    <n v="0"/>
    <n v="2"/>
    <n v="0"/>
    <n v="0"/>
    <n v="0"/>
    <n v="0"/>
    <n v="0"/>
    <n v="0"/>
    <n v="0"/>
    <n v="42.3874"/>
    <n v="-71.081900000000005"/>
    <n v="1"/>
    <n v="250000000000000"/>
  </r>
  <r>
    <x v="200"/>
    <x v="200"/>
    <x v="1"/>
    <s v="MORELAND ST &amp; MYSTIC AV Somerville, MA"/>
    <x v="1"/>
    <x v="2"/>
    <x v="1"/>
    <s v="NONE"/>
    <x v="1"/>
    <s v="T-INTERSECTION"/>
    <s v="ONE-WAY, NOT DIVIDED"/>
    <s v="SIDESWIPE, SAME DIRECTION"/>
    <s v="COLLISION WITH PARKED MOTOR VEHICLE"/>
    <x v="1"/>
    <x v="0"/>
    <n v="0"/>
    <n v="0"/>
    <n v="0"/>
    <n v="0"/>
    <n v="0"/>
    <n v="3"/>
    <n v="0"/>
    <n v="0"/>
    <n v="0"/>
    <n v="0"/>
    <n v="0"/>
    <n v="0"/>
    <n v="0"/>
    <n v="42.399900000000002"/>
    <n v="-71.095299999999995"/>
    <n v="4"/>
    <n v="250000000000000"/>
  </r>
  <r>
    <x v="201"/>
    <x v="201"/>
    <x v="1"/>
    <s v="125 JAQUES ST Somerville, MA"/>
    <x v="1"/>
    <x v="1"/>
    <x v="1"/>
    <s v="NONE"/>
    <x v="0"/>
    <s v="NOT AT INTERSECTION"/>
    <s v="ONE-WAY, NOT DIVIDED"/>
    <s v="REAR TO REAR"/>
    <s v="COLLISION WITH PARKED MOTOR VEHICLE"/>
    <x v="2"/>
    <x v="3"/>
    <n v="0"/>
    <n v="0"/>
    <n v="0"/>
    <n v="0"/>
    <n v="1"/>
    <n v="3"/>
    <n v="0"/>
    <n v="0"/>
    <n v="0"/>
    <n v="0"/>
    <n v="0"/>
    <n v="0"/>
    <n v="0"/>
    <n v="42.3962"/>
    <n v="-71.094899999999996"/>
    <n v="4"/>
    <n v="250000000000000"/>
  </r>
  <r>
    <x v="202"/>
    <x v="202"/>
    <x v="2"/>
    <s v="62 TEMPLE ST Somerville, MA"/>
    <x v="0"/>
    <x v="1"/>
    <x v="1"/>
    <s v="NONE"/>
    <x v="0"/>
    <s v="NOT AT INTERSECTION"/>
    <s v="TWO-WAY, NOT DIVIDED"/>
    <s v="HEAD ON"/>
    <s v="COLLISION WITH PARKED MOTOR VEHICLE"/>
    <x v="0"/>
    <x v="3"/>
    <n v="0"/>
    <n v="0"/>
    <n v="0"/>
    <n v="1"/>
    <n v="0"/>
    <n v="1"/>
    <n v="0"/>
    <n v="0"/>
    <n v="0"/>
    <n v="0"/>
    <n v="0"/>
    <n v="0"/>
    <n v="0"/>
    <n v="42.394799999999996"/>
    <n v="-71.091999999999999"/>
    <n v="4"/>
    <n v="250000000000000"/>
  </r>
  <r>
    <x v="203"/>
    <x v="203"/>
    <x v="1"/>
    <s v="125 JAQUES ST Somerville, MA"/>
    <x v="1"/>
    <x v="1"/>
    <x v="1"/>
    <s v="NONE"/>
    <x v="0"/>
    <s v="NOT AT INTERSECTION"/>
    <s v="ONE-WAY, NOT DIVIDED"/>
    <s v="SIDESWIPE, SAME DIRECTION"/>
    <s v="UNKNOWN"/>
    <x v="4"/>
    <x v="0"/>
    <n v="0"/>
    <n v="0"/>
    <n v="0"/>
    <n v="0"/>
    <n v="0"/>
    <n v="3"/>
    <n v="0"/>
    <n v="0"/>
    <n v="0"/>
    <n v="0"/>
    <n v="0"/>
    <n v="0"/>
    <n v="1"/>
    <n v="42.3962"/>
    <n v="-71.094899999999996"/>
    <n v="4"/>
    <n v="250000000000000"/>
  </r>
  <r>
    <x v="204"/>
    <x v="204"/>
    <x v="0"/>
    <s v="103 JAQUES ST Somerville, MA"/>
    <x v="0"/>
    <x v="2"/>
    <x v="1"/>
    <s v="NONE"/>
    <x v="0"/>
    <s v="NOT AT INTERSECTION"/>
    <s v="ONE-WAY, NOT DIVIDED"/>
    <s v="SIDESWIPE, SAM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95600000000002"/>
    <n v="-71.093999999999994"/>
    <n v="4"/>
    <n v="250000000000000"/>
  </r>
  <r>
    <x v="205"/>
    <x v="205"/>
    <x v="2"/>
    <s v="TEMPLE ST &amp; DERBY ST Somerville, MA"/>
    <x v="0"/>
    <x v="1"/>
    <x v="0"/>
    <s v="NONE"/>
    <x v="0"/>
    <s v="T-INTERSECTION"/>
    <s v="TWO-WAY, DIVIDED, UNPROTECTED MEDIAN"/>
    <s v="SINGLE VEHICLE CRASH"/>
    <s v="COLLISION WITH PARKED MOTOR VEHICLE"/>
    <x v="0"/>
    <x v="0"/>
    <n v="0"/>
    <n v="0"/>
    <n v="0"/>
    <n v="0"/>
    <n v="0"/>
    <n v="4"/>
    <n v="0"/>
    <n v="0"/>
    <n v="0"/>
    <n v="0"/>
    <n v="0"/>
    <n v="0"/>
    <n v="0"/>
    <n v="42.395000000000003"/>
    <n v="-71.091499999999996"/>
    <n v="4"/>
    <n v="250000000000000"/>
  </r>
  <r>
    <x v="206"/>
    <x v="206"/>
    <x v="1"/>
    <s v="10 MEMORIAL RD Somerville, MA"/>
    <x v="1"/>
    <x v="1"/>
    <x v="1"/>
    <s v="NONE"/>
    <x v="0"/>
    <s v="NOT AT INTERSECTION"/>
    <s v="TWO-WAY, NOT DIVIDED"/>
    <s v="SINGLE VEHICLE CRASH"/>
    <s v="COLLISION WITH PEDALCYCLE"/>
    <x v="0"/>
    <x v="4"/>
    <n v="0"/>
    <n v="0"/>
    <n v="0"/>
    <n v="0"/>
    <n v="0"/>
    <n v="1"/>
    <n v="1"/>
    <n v="0"/>
    <n v="1"/>
    <n v="0"/>
    <n v="1"/>
    <n v="0"/>
    <n v="0"/>
    <n v="42.395600000000002"/>
    <n v="-71.091899999999995"/>
    <n v="4"/>
    <n v="250000000000000"/>
  </r>
  <r>
    <x v="207"/>
    <x v="207"/>
    <x v="1"/>
    <s v="30 MEMORIAL RD Somerville, MA"/>
    <x v="1"/>
    <x v="1"/>
    <x v="0"/>
    <s v="NONE"/>
    <x v="0"/>
    <s v="NOT AT INTERSECTION"/>
    <s v="ONE-WAY, NOT DIVIDED"/>
    <s v="REAR TO REAR"/>
    <s v="COLLISION WITH MOTOR VEHICLE IN TRAFFIC"/>
    <x v="0"/>
    <x v="4"/>
    <n v="0"/>
    <n v="0"/>
    <n v="0"/>
    <n v="0"/>
    <n v="2"/>
    <n v="1"/>
    <n v="0"/>
    <n v="0"/>
    <n v="0"/>
    <n v="0"/>
    <n v="0"/>
    <n v="0"/>
    <n v="0"/>
    <n v="42.396000000000001"/>
    <n v="-71.092500000000001"/>
    <n v="4"/>
    <n v="250000000000000"/>
  </r>
  <r>
    <x v="208"/>
    <x v="208"/>
    <x v="1"/>
    <s v="TEMPLE ST &amp; NA Somerville, MA"/>
    <x v="1"/>
    <x v="1"/>
    <x v="1"/>
    <s v="NONE"/>
    <x v="0"/>
    <s v="NOT AT INTERSECTION"/>
    <s v="TWO-WAY, DIVIDED, UNPROTECTED MEDIAN"/>
    <s v="SIDESWIPE, SAME DIRECTION"/>
    <s v="COLLISION WITH MOTOR VEHICLE IN TRAFFIC"/>
    <x v="0"/>
    <x v="3"/>
    <n v="0"/>
    <n v="0"/>
    <n v="0"/>
    <n v="0"/>
    <n v="0"/>
    <n v="9"/>
    <n v="0"/>
    <n v="0"/>
    <n v="0"/>
    <n v="0"/>
    <n v="0"/>
    <n v="0"/>
    <n v="0"/>
    <n v="42.394599999999997"/>
    <n v="-71.091800000000006"/>
    <n v="4"/>
    <n v="250000000000000"/>
  </r>
  <r>
    <x v="209"/>
    <x v="209"/>
    <x v="2"/>
    <s v="20 RIVER RD Somerville, MA"/>
    <x v="0"/>
    <x v="1"/>
    <x v="1"/>
    <s v="UNKNOWN"/>
    <x v="0"/>
    <s v="NOT AT INTERSECTION"/>
    <s v="TWO-WAY, NOT DIVIDED"/>
    <s v="HEAD ON"/>
    <s v="COLLISION WITH PARKED MOTOR VEHICLE"/>
    <x v="0"/>
    <x v="3"/>
    <n v="0"/>
    <n v="0"/>
    <n v="0"/>
    <n v="0"/>
    <n v="0"/>
    <n v="4"/>
    <n v="0"/>
    <n v="0"/>
    <n v="0"/>
    <n v="0"/>
    <n v="0"/>
    <n v="0"/>
    <n v="0"/>
    <n v="42.397599999999997"/>
    <n v="-71.092600000000004"/>
    <n v="4"/>
    <n v="250000000000000"/>
  </r>
  <r>
    <x v="210"/>
    <x v="210"/>
    <x v="2"/>
    <s v="E ALBION ST &amp; MORELAND ST Somerville, MA"/>
    <x v="0"/>
    <x v="1"/>
    <x v="1"/>
    <s v="NONE"/>
    <x v="0"/>
    <s v="FOUR WAY INTERSECTION"/>
    <s v="ONE-WAY, NOT DIVIDED"/>
    <s v="SIDESWIPE, SAM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992"/>
    <n v="-71.095799999999997"/>
    <n v="4"/>
    <n v="250000000000000"/>
  </r>
  <r>
    <x v="211"/>
    <x v="211"/>
    <x v="0"/>
    <s v="DERBY ST &amp; TEMPLE ST Somerville, MA"/>
    <x v="0"/>
    <x v="1"/>
    <x v="1"/>
    <s v="NONE"/>
    <x v="0"/>
    <s v="T-INTERSECTION"/>
    <s v="TWO-WAY, DIVIDED, UNPROTECTED MEDIAN"/>
    <s v="REAR-END"/>
    <s v="COLLISION WITH MOTOR VEHICLE IN TRAFFIC"/>
    <x v="0"/>
    <x v="0"/>
    <n v="0"/>
    <n v="0"/>
    <n v="0"/>
    <n v="0"/>
    <n v="1"/>
    <n v="3"/>
    <n v="0"/>
    <n v="0"/>
    <n v="0"/>
    <n v="0"/>
    <n v="0"/>
    <n v="0"/>
    <n v="0"/>
    <n v="42.395000000000003"/>
    <n v="-71.091499999999996"/>
    <n v="4"/>
    <n v="250000000000000"/>
  </r>
  <r>
    <x v="212"/>
    <x v="212"/>
    <x v="1"/>
    <s v="CENTURY ST &amp; MEACHAM ST Somerville, MA"/>
    <x v="1"/>
    <x v="2"/>
    <x v="3"/>
    <s v="NONE"/>
    <x v="0"/>
    <s v="T-INTERSECTION"/>
    <s v="TWO-WAY, NOT DIVIDED"/>
    <s v="SIDESWIPE, OPPOSIT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97599999999997"/>
    <n v="-71.096400000000003"/>
    <n v="4"/>
    <n v="250000000000000"/>
  </r>
  <r>
    <x v="213"/>
    <x v="213"/>
    <x v="2"/>
    <s v="71 MORELAND ST Somerville, MA"/>
    <x v="0"/>
    <x v="0"/>
    <x v="0"/>
    <s v="NONE"/>
    <x v="0"/>
    <s v="NOT AT INTERSECTION"/>
    <s v="ONE-WAY, NOT DIVIDED"/>
    <s v="SIDESWIPE, SAME DIRECTION"/>
    <s v="COLLISION WITH MOTOR VEHICLE IN TRAFFIC"/>
    <x v="1"/>
    <x v="0"/>
    <n v="0"/>
    <n v="0"/>
    <n v="0"/>
    <n v="0"/>
    <n v="0"/>
    <n v="4"/>
    <n v="0"/>
    <n v="0"/>
    <n v="0"/>
    <n v="0"/>
    <n v="0"/>
    <n v="0"/>
    <n v="0"/>
    <n v="42.398299999999999"/>
    <n v="-71.096400000000003"/>
    <n v="4"/>
    <n v="250000000000000"/>
  </r>
  <r>
    <x v="214"/>
    <x v="214"/>
    <x v="1"/>
    <s v="CENTURY ST &amp; MEACHAM ST Somerville, MA"/>
    <x v="1"/>
    <x v="1"/>
    <x v="1"/>
    <s v="NONE"/>
    <x v="1"/>
    <s v="FOUR WAY 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7599999999997"/>
    <n v="-71.096400000000003"/>
    <n v="4"/>
    <n v="250000000000000"/>
  </r>
  <r>
    <x v="215"/>
    <x v="215"/>
    <x v="1"/>
    <s v="ASH AVENUE &amp; MEACHAM STREET Somerville, MA"/>
    <x v="1"/>
    <x v="1"/>
    <x v="1"/>
    <s v="NONE"/>
    <x v="1"/>
    <s v="T-INTERSECTION"/>
    <s v="TWO-WAY, NOT DIVIDED"/>
    <s v="SIDESWIPE, OPPOSITE DIRECTION"/>
    <s v="COLLISION WITH MOTOR VEHICLE IN TRAFFIC"/>
    <x v="0"/>
    <x v="3"/>
    <n v="0"/>
    <n v="0"/>
    <n v="0"/>
    <n v="1"/>
    <n v="0"/>
    <n v="1"/>
    <n v="1"/>
    <n v="0"/>
    <n v="0"/>
    <n v="0"/>
    <n v="0"/>
    <n v="0"/>
    <n v="1"/>
    <n v="42.397599999999997"/>
    <n v="-71.096400000000003"/>
    <n v="4"/>
    <n v="250000000000000"/>
  </r>
  <r>
    <x v="216"/>
    <x v="216"/>
    <x v="1"/>
    <s v="65 FREMONT ST Somerville, MA"/>
    <x v="1"/>
    <x v="0"/>
    <x v="0"/>
    <s v="NONE"/>
    <x v="0"/>
    <s v="NOT AT INTERSECTION"/>
    <s v="TWO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8600000000002"/>
    <n v="-71.097399999999993"/>
    <n v="4"/>
    <n v="250000000000000"/>
  </r>
  <r>
    <x v="217"/>
    <x v="217"/>
    <x v="0"/>
    <s v="76 MORELAND ST Somerville, MA"/>
    <x v="0"/>
    <x v="1"/>
    <x v="1"/>
    <s v="NONE"/>
    <x v="0"/>
    <s v="NOT AT INTERSECTION"/>
    <s v="ONE-WAY, NOT DIVIDED"/>
    <s v="REAR-END"/>
    <s v="COLLISION WITH PARKED MOTOR VEHICLE"/>
    <x v="4"/>
    <x v="0"/>
    <n v="0"/>
    <n v="0"/>
    <n v="0"/>
    <n v="1"/>
    <n v="0"/>
    <n v="3"/>
    <n v="0"/>
    <n v="0"/>
    <n v="0"/>
    <n v="0"/>
    <n v="0"/>
    <n v="0"/>
    <n v="0"/>
    <n v="42.398600000000002"/>
    <n v="-71.096699999999998"/>
    <n v="4"/>
    <n v="250000000000000"/>
  </r>
  <r>
    <x v="218"/>
    <x v="218"/>
    <x v="0"/>
    <s v="FREMONT ST &amp; MEACHAM ST Somerville, MA"/>
    <x v="1"/>
    <x v="1"/>
    <x v="1"/>
    <s v="NONE"/>
    <x v="1"/>
    <s v="FOUR WAY INTERSECTION"/>
    <s v="TWO-WAY, DIVIDED, UNPROTECTED MEDIAN"/>
    <s v="ANGLE"/>
    <s v="COLLISION WITH MOTOR VEHICLE IN TRAFFIC"/>
    <x v="0"/>
    <x v="0"/>
    <n v="0"/>
    <n v="0"/>
    <n v="0"/>
    <n v="1"/>
    <n v="0"/>
    <n v="4"/>
    <n v="0"/>
    <n v="0"/>
    <n v="0"/>
    <n v="0"/>
    <n v="0"/>
    <n v="0"/>
    <n v="0"/>
    <n v="42.398299999999999"/>
    <n v="-71.097899999999996"/>
    <n v="4"/>
    <n v="250000000000000"/>
  </r>
  <r>
    <x v="219"/>
    <x v="219"/>
    <x v="1"/>
    <s v="FREMONT ST &amp; MEACHAM ST Somerville, MA"/>
    <x v="1"/>
    <x v="1"/>
    <x v="1"/>
    <s v="NONE"/>
    <x v="0"/>
    <s v="FOUR WAY INTERSECTION"/>
    <s v="TWO-WAY, NOT DIVIDED"/>
    <s v="SIDESWIPE, SAM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98299999999999"/>
    <n v="-71.097899999999996"/>
    <n v="4"/>
    <n v="250000000000000"/>
  </r>
  <r>
    <x v="220"/>
    <x v="220"/>
    <x v="0"/>
    <s v="FREMONT ST &amp; MEACHAM ST Somerville, MA"/>
    <x v="1"/>
    <x v="1"/>
    <x v="1"/>
    <s v="NONE"/>
    <x v="1"/>
    <s v="FOUR WAY INTERSECTION"/>
    <s v="TWO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8299999999999"/>
    <n v="-71.097899999999996"/>
    <n v="4"/>
    <n v="250000000000000"/>
  </r>
  <r>
    <x v="221"/>
    <x v="221"/>
    <x v="0"/>
    <s v="FREMONT ST &amp; MEACHAM ST Somerville, MA"/>
    <x v="3"/>
    <x v="1"/>
    <x v="1"/>
    <s v="NONE"/>
    <x v="1"/>
    <s v="FOUR WAY INTERSECTION"/>
    <s v="ONE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8299999999999"/>
    <n v="-71.097899999999996"/>
    <n v="4"/>
    <n v="250000000000000"/>
  </r>
  <r>
    <x v="222"/>
    <x v="222"/>
    <x v="1"/>
    <s v="48 MAIN ST Somerville, MA"/>
    <x v="1"/>
    <x v="1"/>
    <x v="1"/>
    <s v="NONE"/>
    <x v="0"/>
    <s v="NOT AT INTERSECTION"/>
    <s v="TWO-WAY, NOT DIVIDED"/>
    <s v="SIDESWIPE, OPPOSIT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6599999999999"/>
    <n v="-71.098799999999997"/>
    <n v="4"/>
    <n v="250000000000000"/>
  </r>
  <r>
    <x v="223"/>
    <x v="223"/>
    <x v="2"/>
    <s v="18 MORELAND ST. Somerville, MA"/>
    <x v="1"/>
    <x v="1"/>
    <x v="1"/>
    <s v="NONE"/>
    <x v="0"/>
    <s v="NOT AT INTERSECTION"/>
    <s v="ONE-WAY, NOT DIVIDED"/>
    <s v="REAR-END"/>
    <s v="COLLISION WITH PARKED MOTOR VEHICLE"/>
    <x v="0"/>
    <x v="0"/>
    <n v="0"/>
    <n v="0"/>
    <n v="0"/>
    <n v="1"/>
    <n v="0"/>
    <n v="3"/>
    <n v="0"/>
    <n v="0"/>
    <n v="0"/>
    <n v="0"/>
    <n v="0"/>
    <n v="0"/>
    <n v="0"/>
    <n v="42.396799999999999"/>
    <n v="-71.098200000000006"/>
    <n v="4"/>
    <n v="250000000000000"/>
  </r>
  <r>
    <x v="224"/>
    <x v="224"/>
    <x v="1"/>
    <s v="4 CENTURY ST Somerville, MA"/>
    <x v="1"/>
    <x v="5"/>
    <x v="3"/>
    <s v="OTHER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97399999999998"/>
    <n v="-71.096299999999999"/>
    <n v="4"/>
    <n v="250000000000000"/>
  </r>
  <r>
    <x v="225"/>
    <x v="225"/>
    <x v="0"/>
    <s v="35 MEMORIAL RD Somerville, MA"/>
    <x v="1"/>
    <x v="1"/>
    <x v="1"/>
    <s v="NONE"/>
    <x v="0"/>
    <s v="NOT AT INTERSECTION"/>
    <s v="TWO-WAY, NOT DIVIDED"/>
    <s v="SINGLE VEHICLE CRASH"/>
    <s v="COLLISION WITH PEDESTRIAN"/>
    <x v="0"/>
    <x v="0"/>
    <n v="0"/>
    <n v="0"/>
    <n v="0"/>
    <n v="1"/>
    <n v="0"/>
    <n v="2"/>
    <n v="0"/>
    <n v="0"/>
    <n v="1"/>
    <n v="1"/>
    <n v="0"/>
    <n v="0"/>
    <n v="0"/>
    <n v="42.396599999999999"/>
    <n v="-71.092699999999994"/>
    <n v="4"/>
    <n v="250000000000000"/>
  </r>
  <r>
    <x v="226"/>
    <x v="226"/>
    <x v="0"/>
    <s v="530 MYSTIC AV Somerville, MA"/>
    <x v="0"/>
    <x v="3"/>
    <x v="0"/>
    <s v="NONE"/>
    <x v="1"/>
    <s v="T-INTERSECTION"/>
    <s v="ONE-WAY, NOT DIVIDED"/>
    <s v="SIDESWIPE, SAME DIRECTION"/>
    <s v="COLLISION WITH PARKED MOTOR VEHICLE"/>
    <x v="1"/>
    <x v="0"/>
    <n v="0"/>
    <n v="0"/>
    <n v="0"/>
    <n v="0"/>
    <n v="0"/>
    <n v="1"/>
    <n v="0"/>
    <n v="0"/>
    <n v="0"/>
    <n v="0"/>
    <n v="0"/>
    <n v="0"/>
    <n v="1"/>
    <n v="42.397399999999998"/>
    <n v="-71.091899999999995"/>
    <n v="4"/>
    <n v="250000000000000"/>
  </r>
  <r>
    <x v="227"/>
    <x v="227"/>
    <x v="0"/>
    <s v="530 MYSTIC AV Somerville, MA"/>
    <x v="0"/>
    <x v="1"/>
    <x v="1"/>
    <s v="NONE"/>
    <x v="0"/>
    <s v="T-INTERSECTION"/>
    <s v="TWO-WAY, DIVIDED, UNPROTECTED MEDIAN"/>
    <s v="SIDESWIPE, SAME DIRECTION"/>
    <s v="COLLISION WITH MOTOR VEHICLE IN TRAFFIC"/>
    <x v="0"/>
    <x v="6"/>
    <n v="0"/>
    <n v="0"/>
    <n v="0"/>
    <n v="0"/>
    <n v="0"/>
    <n v="5"/>
    <n v="0"/>
    <n v="0"/>
    <n v="0"/>
    <n v="0"/>
    <n v="0"/>
    <n v="0"/>
    <n v="1"/>
    <n v="42.397399999999998"/>
    <n v="-71.091899999999995"/>
    <n v="4"/>
    <n v="250000000000000"/>
  </r>
  <r>
    <x v="228"/>
    <x v="228"/>
    <x v="1"/>
    <s v="30 BOND ST Somerville, MA"/>
    <x v="1"/>
    <x v="1"/>
    <x v="1"/>
    <s v="NONE"/>
    <x v="0"/>
    <s v="NOT AT INTERSECTION"/>
    <s v="ONE-WAY, NOT DIVIDED"/>
    <s v="SIDESWIPE, SAME DIRECTION"/>
    <s v="COLLISION WITH PARKED MOTOR VEHICLE"/>
    <x v="5"/>
    <x v="0"/>
    <n v="0"/>
    <n v="0"/>
    <n v="0"/>
    <n v="0"/>
    <n v="0"/>
    <n v="3"/>
    <n v="0"/>
    <n v="0"/>
    <n v="0"/>
    <n v="0"/>
    <n v="0"/>
    <n v="0"/>
    <n v="0"/>
    <n v="42.395600000000002"/>
    <n v="-71.0959"/>
    <n v="4"/>
    <n v="250000000000000"/>
  </r>
  <r>
    <x v="229"/>
    <x v="229"/>
    <x v="1"/>
    <s v="10 BOND ST Somerville, MA"/>
    <x v="1"/>
    <x v="1"/>
    <x v="1"/>
    <s v="NONE"/>
    <x v="0"/>
    <s v="NOT AT INTERSECTION"/>
    <s v="UNKNOWN"/>
    <s v="HEAD ON"/>
    <s v="COLLISION WITH LIGHT POLE OR OTHER POST/SUPPORT"/>
    <x v="4"/>
    <x v="0"/>
    <n v="0"/>
    <n v="0"/>
    <n v="0"/>
    <n v="1"/>
    <n v="0"/>
    <n v="1"/>
    <n v="0"/>
    <n v="0"/>
    <n v="0"/>
    <n v="0"/>
    <n v="0"/>
    <n v="0"/>
    <n v="0"/>
    <n v="42.394799999999996"/>
    <n v="-71.096500000000006"/>
    <n v="4"/>
    <n v="250000000000000"/>
  </r>
  <r>
    <x v="230"/>
    <x v="230"/>
    <x v="0"/>
    <s v="379 BROADWAY Somerville, MA"/>
    <x v="1"/>
    <x v="1"/>
    <x v="1"/>
    <s v="NONE"/>
    <x v="0"/>
    <s v="T-INTERSECTION"/>
    <s v="ONE-WAY, NOT DIVIDED"/>
    <s v="SINGLE VEHICLE CRASH"/>
    <s v="COLLISION WITH PEDALCYCLE"/>
    <x v="0"/>
    <x v="0"/>
    <n v="0"/>
    <n v="0"/>
    <n v="0"/>
    <n v="0"/>
    <n v="0"/>
    <n v="2"/>
    <n v="0"/>
    <n v="0"/>
    <n v="1"/>
    <n v="0"/>
    <n v="1"/>
    <n v="0"/>
    <n v="0"/>
    <n v="42.394799999999996"/>
    <n v="-71.096900000000005"/>
    <n v="4"/>
    <n v="250000000000000"/>
  </r>
  <r>
    <x v="231"/>
    <x v="231"/>
    <x v="0"/>
    <s v="383 BROADWAY Somerville, MA"/>
    <x v="0"/>
    <x v="1"/>
    <x v="1"/>
    <s v="NONE"/>
    <x v="0"/>
    <s v="NOT AT INTERSECTION"/>
    <s v="TWO-WAY, DIVIDED, POSITIVE MEDIAN BARRIER"/>
    <s v="SIDESWIPE, SAME DIRECTION"/>
    <s v="COLLISION WITH MOTOR VEHICLE IN TRAFFIC"/>
    <x v="0"/>
    <x v="2"/>
    <n v="0"/>
    <n v="0"/>
    <n v="0"/>
    <n v="0"/>
    <n v="0"/>
    <n v="2"/>
    <n v="0"/>
    <n v="0"/>
    <n v="0"/>
    <n v="0"/>
    <n v="0"/>
    <n v="0"/>
    <n v="0"/>
    <n v="42.394799999999996"/>
    <n v="-71.096900000000005"/>
    <n v="4"/>
    <n v="250000000000000"/>
  </r>
  <r>
    <x v="232"/>
    <x v="232"/>
    <x v="0"/>
    <s v="1 MAIN ST Somerville, MA"/>
    <x v="1"/>
    <x v="1"/>
    <x v="1"/>
    <s v="NONE"/>
    <x v="3"/>
    <s v="Y-INTERSECTION"/>
    <s v="TWO-WAY, DIVIDED, UNPROTECTED MEDIAN"/>
    <s v="REAR-END"/>
    <s v="COLLISION WITH MOTOR VEHICLE IN TRAFFIC"/>
    <x v="0"/>
    <x v="0"/>
    <n v="0"/>
    <n v="0"/>
    <n v="0"/>
    <n v="0"/>
    <n v="1"/>
    <n v="2"/>
    <n v="0"/>
    <n v="0"/>
    <n v="0"/>
    <n v="0"/>
    <n v="0"/>
    <n v="0"/>
    <n v="0"/>
    <n v="42.395000000000003"/>
    <n v="-71.097399999999993"/>
    <n v="4"/>
    <n v="250000000000000"/>
  </r>
  <r>
    <x v="233"/>
    <x v="233"/>
    <x v="1"/>
    <s v="379 BROADWAY Somerville, MA"/>
    <x v="1"/>
    <x v="1"/>
    <x v="0"/>
    <s v="NONE"/>
    <x v="2"/>
    <s v="NOT AT INTERSECTION"/>
    <s v="TWO-WAY, DIVIDED, POSITIVE MEDIAN BARRIER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4799999999996"/>
    <n v="-71.096900000000005"/>
    <n v="4"/>
    <n v="250000000000000"/>
  </r>
  <r>
    <x v="234"/>
    <x v="234"/>
    <x v="2"/>
    <s v="BROADWAY &amp; MAIN ST Somerville, MA"/>
    <x v="0"/>
    <x v="1"/>
    <x v="1"/>
    <s v="NONE"/>
    <x v="3"/>
    <s v="T-INTERSECTION"/>
    <s v="TWO-WAY, DIVIDED, POSITIVE MEDIAN BARRIER"/>
    <s v="REAR-END"/>
    <s v="COLLISION WITH MOTOR VEHICLE IN TRAFFIC"/>
    <x v="0"/>
    <x v="0"/>
    <n v="0"/>
    <n v="0"/>
    <n v="0"/>
    <n v="0"/>
    <n v="1"/>
    <n v="1"/>
    <n v="0"/>
    <n v="0"/>
    <n v="0"/>
    <n v="0"/>
    <n v="0"/>
    <n v="0"/>
    <n v="0"/>
    <n v="42.394799999999996"/>
    <n v="-71.0976"/>
    <n v="4"/>
    <n v="250000000000000"/>
  </r>
  <r>
    <x v="235"/>
    <x v="235"/>
    <x v="1"/>
    <s v="BROADWAY &amp; MAIN ST Somerville, MA"/>
    <x v="1"/>
    <x v="1"/>
    <x v="1"/>
    <s v="NONE"/>
    <x v="3"/>
    <s v="FOUR WAY INTERSECTION"/>
    <s v="TWO-WAY, DIVIDED, POSITIVE MEDIAN BARRIER"/>
    <s v="SINGLE VEHICLE CRASH"/>
    <s v="COLLISION WITH CURB"/>
    <x v="0"/>
    <x v="0"/>
    <n v="0"/>
    <n v="0"/>
    <n v="0"/>
    <n v="1"/>
    <n v="0"/>
    <n v="1"/>
    <n v="0"/>
    <n v="0"/>
    <n v="0"/>
    <n v="0"/>
    <n v="0"/>
    <n v="0"/>
    <n v="0"/>
    <n v="42.394799999999996"/>
    <n v="-71.0976"/>
    <n v="4"/>
    <n v="250000000000000"/>
  </r>
  <r>
    <x v="236"/>
    <x v="236"/>
    <x v="0"/>
    <s v="10 MAIN ST Somerville, MA"/>
    <x v="1"/>
    <x v="1"/>
    <x v="1"/>
    <s v="NONE"/>
    <x v="3"/>
    <s v="Y-INTERSECTION"/>
    <s v="TWO-WAY, DIVIDED, POSITIVE MEDIAN BARRIER"/>
    <s v="UNKNOWN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95299999999999"/>
    <n v="-71.0976"/>
    <n v="4"/>
    <n v="250000000000000"/>
  </r>
  <r>
    <x v="237"/>
    <x v="237"/>
    <x v="0"/>
    <s v="98 HEATH ST Somerville, MA"/>
    <x v="0"/>
    <x v="0"/>
    <x v="0"/>
    <s v="ROAD SURFACE CONDITION"/>
    <x v="0"/>
    <s v="DRIVEWAY"/>
    <s v="TWO-WAY, NOT DIVIDED"/>
    <s v="REAR-END"/>
    <s v="OTHER"/>
    <x v="0"/>
    <x v="3"/>
    <n v="0"/>
    <n v="0"/>
    <n v="0"/>
    <n v="0"/>
    <n v="2"/>
    <n v="2"/>
    <n v="1"/>
    <n v="0"/>
    <n v="0"/>
    <n v="0"/>
    <n v="0"/>
    <n v="0"/>
    <n v="0"/>
    <n v="42.395600000000002"/>
    <n v="-71.096699999999998"/>
    <n v="4"/>
    <n v="250000000000000"/>
  </r>
  <r>
    <x v="238"/>
    <x v="238"/>
    <x v="0"/>
    <s v="BROADWAY &amp; MAIN ST Somerville, MA"/>
    <x v="0"/>
    <x v="1"/>
    <x v="1"/>
    <s v="NONE"/>
    <x v="3"/>
    <s v="Y-INTERSECTION"/>
    <s v="TWO-WAY, DIVIDED, POSITIVE MEDIAN BARRIER"/>
    <s v="SINGLE VEHICLE CRASH"/>
    <s v="COLLISION WITH UTILITY POLE"/>
    <x v="0"/>
    <x v="0"/>
    <n v="0"/>
    <n v="0"/>
    <n v="0"/>
    <n v="0"/>
    <n v="0"/>
    <n v="1"/>
    <n v="0"/>
    <n v="0"/>
    <n v="0"/>
    <n v="0"/>
    <n v="0"/>
    <n v="0"/>
    <n v="0"/>
    <n v="42.394799999999996"/>
    <n v="-71.0976"/>
    <n v="4"/>
    <n v="250000000000000"/>
  </r>
  <r>
    <x v="239"/>
    <x v="239"/>
    <x v="0"/>
    <s v="EDGAR AV &amp; MAIN ST Somerville, MA"/>
    <x v="0"/>
    <x v="1"/>
    <x v="1"/>
    <s v="NONE"/>
    <x v="1"/>
    <s v="T-INTERSECTION"/>
    <s v="TWO-WAY, NOT DIVIDED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95299999999999"/>
    <n v="-71.097800000000007"/>
    <n v="4"/>
    <n v="250000000000000"/>
  </r>
  <r>
    <x v="240"/>
    <x v="240"/>
    <x v="0"/>
    <s v="BROADWAY &amp; MAIN ST Somerville, MA"/>
    <x v="0"/>
    <x v="1"/>
    <x v="1"/>
    <s v="NONE"/>
    <x v="3"/>
    <s v="Y-INTERSECTION"/>
    <s v="TWO-WAY, DIVIDED, POSITIVE MEDIAN BARRIER"/>
    <s v="ANGLE"/>
    <s v="COLLISION WITH MOTOR VEHICLE IN TRAFFIC"/>
    <x v="0"/>
    <x v="1"/>
    <n v="0"/>
    <n v="0"/>
    <n v="0"/>
    <n v="0"/>
    <n v="0"/>
    <n v="5"/>
    <n v="0"/>
    <n v="0"/>
    <n v="0"/>
    <n v="0"/>
    <n v="0"/>
    <n v="0"/>
    <n v="0"/>
    <n v="42.394799999999996"/>
    <n v="-71.0976"/>
    <n v="4"/>
    <n v="250000000000000"/>
  </r>
  <r>
    <x v="241"/>
    <x v="241"/>
    <x v="1"/>
    <s v="385 BROADWAY Somerville, MA"/>
    <x v="1"/>
    <x v="1"/>
    <x v="1"/>
    <s v="NONE"/>
    <x v="0"/>
    <s v="NOT AT INTERSECTION"/>
    <s v="TWO-WAY, DIVIDED, UNPROTECTED MEDIAN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4799999999996"/>
    <n v="-71.096900000000005"/>
    <n v="4"/>
    <n v="250000000000000"/>
  </r>
  <r>
    <x v="242"/>
    <x v="242"/>
    <x v="1"/>
    <s v="EDGAR AV &amp; DOUGLAS AVE Somerville, MA"/>
    <x v="1"/>
    <x v="1"/>
    <x v="1"/>
    <s v="NONE"/>
    <x v="0"/>
    <s v="T-INTERSECTION"/>
    <s v="TWO-WAY, NOT DIVIDED"/>
    <s v="SIDESWIPE, OPPOSITE DIRECTION"/>
    <s v="COLLISION WITH MOTOR VEHICLE IN TRAFFIC"/>
    <x v="0"/>
    <x v="3"/>
    <n v="0"/>
    <n v="0"/>
    <n v="0"/>
    <n v="0"/>
    <n v="0"/>
    <n v="1"/>
    <n v="0"/>
    <n v="0"/>
    <n v="0"/>
    <n v="0"/>
    <n v="0"/>
    <n v="0"/>
    <n v="1"/>
    <n v="42.395600000000002"/>
    <n v="-71.097499999999997"/>
    <n v="4"/>
    <n v="250000000000000"/>
  </r>
  <r>
    <x v="243"/>
    <x v="243"/>
    <x v="1"/>
    <s v="16 EDGAR AV Somerville, MA"/>
    <x v="1"/>
    <x v="1"/>
    <x v="1"/>
    <s v="NONE"/>
    <x v="0"/>
    <s v="NOT AT INTERSECTION"/>
    <s v="TWO-WAY, NOT DIVIDED"/>
    <s v="SINGLE VEHICLE CRASH"/>
    <s v="OTHER"/>
    <x v="2"/>
    <x v="0"/>
    <n v="0"/>
    <n v="0"/>
    <n v="0"/>
    <n v="0"/>
    <n v="0"/>
    <n v="2"/>
    <n v="0"/>
    <n v="0"/>
    <n v="0"/>
    <n v="0"/>
    <n v="0"/>
    <n v="0"/>
    <n v="0"/>
    <n v="42.395899999999997"/>
    <n v="-71.097399999999993"/>
    <n v="4"/>
    <n v="250000000000000"/>
  </r>
  <r>
    <x v="244"/>
    <x v="244"/>
    <x v="0"/>
    <s v="MAIN ST &amp; MORELAND ST Somerville, MA"/>
    <x v="1"/>
    <x v="1"/>
    <x v="1"/>
    <s v="NONE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4"/>
    <n v="1"/>
    <n v="0"/>
    <n v="0"/>
    <n v="0"/>
    <n v="0"/>
    <n v="0"/>
    <n v="1"/>
    <n v="42.3962"/>
    <n v="-71.098600000000005"/>
    <n v="5"/>
    <n v="250000000000000"/>
  </r>
  <r>
    <x v="245"/>
    <x v="245"/>
    <x v="1"/>
    <s v="47 MAIN STREET Somerville, MA"/>
    <x v="1"/>
    <x v="1"/>
    <x v="1"/>
    <s v="NONE"/>
    <x v="0"/>
    <s v="NOT AT INTERSECTION"/>
    <s v="TWO-WAY, NOT DIVIDED"/>
    <s v="SIDESWIPE, SAME DIRECTION"/>
    <s v="COLLISION WITH PARKED MOTOR VEHICLE"/>
    <x v="0"/>
    <x v="3"/>
    <n v="0"/>
    <n v="0"/>
    <n v="0"/>
    <n v="0"/>
    <n v="0"/>
    <n v="2"/>
    <n v="0"/>
    <n v="0"/>
    <n v="0"/>
    <n v="0"/>
    <n v="0"/>
    <n v="0"/>
    <n v="0"/>
    <n v="42.3964"/>
    <n v="-71.099100000000007"/>
    <n v="5"/>
    <n v="250000000000000"/>
  </r>
  <r>
    <x v="246"/>
    <x v="246"/>
    <x v="1"/>
    <s v="BROADWAY &amp; CENTRAL ST Somerville, MA"/>
    <x v="1"/>
    <x v="1"/>
    <x v="1"/>
    <s v="NONE"/>
    <x v="1"/>
    <s v="T-INTERSECTION"/>
    <s v="TWO-WAY, NOT DIVIDED"/>
    <s v="ANGLE"/>
    <s v="COLLISION WITH MOTOR VEHICLE IN TRAFFIC"/>
    <x v="0"/>
    <x v="1"/>
    <n v="0"/>
    <n v="0"/>
    <n v="0"/>
    <n v="1"/>
    <n v="0"/>
    <n v="2"/>
    <n v="0"/>
    <n v="0"/>
    <n v="0"/>
    <n v="0"/>
    <n v="0"/>
    <n v="0"/>
    <n v="0"/>
    <n v="42.395299999999999"/>
    <n v="-71.098600000000005"/>
    <n v="5"/>
    <n v="250000000000000"/>
  </r>
  <r>
    <x v="247"/>
    <x v="247"/>
    <x v="0"/>
    <s v="ADAMS ST &amp; BROADWAY Somerville, MA"/>
    <x v="3"/>
    <x v="1"/>
    <x v="1"/>
    <s v="NONE"/>
    <x v="0"/>
    <s v="T-INTERSECTION"/>
    <s v="ONE-WAY, NOT DIVIDED"/>
    <s v="SIDESWIPE, OPPOSIT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95699999999998"/>
    <n v="-71.099599999999995"/>
    <n v="5"/>
    <n v="250000000000000"/>
  </r>
  <r>
    <x v="248"/>
    <x v="248"/>
    <x v="2"/>
    <s v="BOND ST &amp; HEATH ST Somerville, MA"/>
    <x v="1"/>
    <x v="1"/>
    <x v="1"/>
    <s v="UNKNOWN"/>
    <x v="1"/>
    <s v="FOUR WAY INTERSECTION"/>
    <s v="UNKNOWN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5299999999999"/>
    <n v="-71.0959"/>
    <n v="4"/>
    <n v="250000000000000"/>
  </r>
  <r>
    <x v="249"/>
    <x v="249"/>
    <x v="0"/>
    <s v="367 BROADWAY Somerville, MA"/>
    <x v="0"/>
    <x v="0"/>
    <x v="0"/>
    <s v="NONE"/>
    <x v="0"/>
    <s v="NOT AT INTERSECTION"/>
    <s v="TWO-WAY, DIVIDED, UNPROTECTED MEDIAN"/>
    <s v="SINGLE VEHICLE CRASH"/>
    <s v="COLLISION WITH MEDIAN BARRIER"/>
    <x v="0"/>
    <x v="0"/>
    <n v="0"/>
    <n v="0"/>
    <n v="0"/>
    <n v="0"/>
    <n v="0"/>
    <n v="1"/>
    <n v="0"/>
    <n v="0"/>
    <n v="0"/>
    <n v="0"/>
    <n v="0"/>
    <n v="0"/>
    <n v="0"/>
    <n v="42.394300000000001"/>
    <n v="-71.096000000000004"/>
    <n v="4"/>
    <n v="250000000000000"/>
  </r>
  <r>
    <x v="250"/>
    <x v="250"/>
    <x v="0"/>
    <s v="369 BROADWAY Somerville, MA"/>
    <x v="0"/>
    <x v="1"/>
    <x v="1"/>
    <s v="NONE"/>
    <x v="0"/>
    <s v="NOT AT INTERSECTION"/>
    <s v="TWO-WAY, DIVIDED, POSITIVE MEDIAN BARRIER"/>
    <s v="REAR-END"/>
    <s v="COLLISION WITH MOTOR VEHICLE IN TRAFFIC"/>
    <x v="0"/>
    <x v="0"/>
    <n v="0"/>
    <n v="0"/>
    <n v="0"/>
    <n v="2"/>
    <n v="0"/>
    <n v="1"/>
    <n v="0"/>
    <n v="0"/>
    <n v="1"/>
    <n v="1"/>
    <n v="0"/>
    <n v="0"/>
    <n v="0"/>
    <n v="42.394399999999997"/>
    <n v="-71.096100000000007"/>
    <n v="4"/>
    <n v="250000000000000"/>
  </r>
  <r>
    <x v="251"/>
    <x v="251"/>
    <x v="1"/>
    <s v="371 BROADWAY Somerville, MA"/>
    <x v="1"/>
    <x v="2"/>
    <x v="1"/>
    <s v="NONE"/>
    <x v="0"/>
    <s v="NOT AT INTERSECTION"/>
    <s v="TWO-WAY, DIVIDED, POSITIVE MEDIAN BARRIER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4399999999997"/>
    <n v="-71.096199999999996"/>
    <n v="4"/>
    <n v="250000000000000"/>
  </r>
  <r>
    <x v="252"/>
    <x v="252"/>
    <x v="1"/>
    <s v="40 TEMPLE ST Somerville, MA"/>
    <x v="1"/>
    <x v="0"/>
    <x v="0"/>
    <s v="NONE"/>
    <x v="0"/>
    <s v="NOT AT INTERSECTION"/>
    <s v="TWO-WAY, NOT DIVIDED"/>
    <s v="REAR-END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3999999999998"/>
    <n v="-71.092600000000004"/>
    <n v="4"/>
    <n v="250000000000000"/>
  </r>
  <r>
    <x v="253"/>
    <x v="253"/>
    <x v="1"/>
    <s v="37 HEATH ST Somerville, MA"/>
    <x v="1"/>
    <x v="1"/>
    <x v="1"/>
    <s v="NONE"/>
    <x v="0"/>
    <s v="NOT AT INTERSECTION"/>
    <s v="ONE-WAY, NOT DIVIDED"/>
    <s v="SIDESWIPE, SAME DIRECTION"/>
    <s v="COLLISION WITH PARKED MOTOR VEHICLE"/>
    <x v="1"/>
    <x v="0"/>
    <n v="0"/>
    <n v="0"/>
    <n v="0"/>
    <n v="0"/>
    <n v="0"/>
    <n v="3"/>
    <n v="0"/>
    <n v="0"/>
    <n v="0"/>
    <n v="0"/>
    <n v="0"/>
    <n v="0"/>
    <n v="0"/>
    <n v="42.394500000000001"/>
    <n v="-71.093900000000005"/>
    <n v="4"/>
    <n v="250000000000000"/>
  </r>
  <r>
    <x v="254"/>
    <x v="254"/>
    <x v="2"/>
    <s v="JAQUES ST &amp; TEMPLE ST Somerville, MA"/>
    <x v="0"/>
    <x v="1"/>
    <x v="1"/>
    <s v="NONE"/>
    <x v="3"/>
    <s v="FOUR WAY INTERSECTION"/>
    <s v="TWO-WAY, NOT DIVIDED"/>
    <s v="HEAD ON"/>
    <s v="COLLISION WITH MOTOR VEHICLE IN TRAFFIC"/>
    <x v="0"/>
    <x v="0"/>
    <n v="0"/>
    <n v="0"/>
    <n v="0"/>
    <n v="1"/>
    <n v="0"/>
    <n v="1"/>
    <n v="0"/>
    <n v="0"/>
    <n v="0"/>
    <n v="0"/>
    <n v="0"/>
    <n v="0"/>
    <n v="0"/>
    <n v="42.394300000000001"/>
    <n v="-71.091999999999999"/>
    <n v="4"/>
    <n v="250000000000000"/>
  </r>
  <r>
    <x v="255"/>
    <x v="255"/>
    <x v="1"/>
    <s v="48 TEMPLE ST Somerville, MA"/>
    <x v="1"/>
    <x v="1"/>
    <x v="1"/>
    <s v="NONE"/>
    <x v="0"/>
    <s v="NOT AT INTERSECTION"/>
    <s v="TWO-WAY, NOT DIVIDED"/>
    <s v="SIDESWIPE, SAME DIRECTION"/>
    <s v="COLLISION WITH MOTOR VEHICLE IN TRAFFIC"/>
    <x v="0"/>
    <x v="0"/>
    <n v="0"/>
    <n v="0"/>
    <n v="0"/>
    <n v="0"/>
    <n v="0"/>
    <n v="5"/>
    <n v="0"/>
    <n v="0"/>
    <n v="0"/>
    <n v="0"/>
    <n v="0"/>
    <n v="0"/>
    <n v="0"/>
    <n v="42.394199999999998"/>
    <n v="-71.092500000000001"/>
    <n v="4"/>
    <n v="250000000000000"/>
  </r>
  <r>
    <x v="256"/>
    <x v="256"/>
    <x v="1"/>
    <s v="JAQUES ST &amp; TEMPLE ST Somerville, MA"/>
    <x v="1"/>
    <x v="1"/>
    <x v="1"/>
    <s v="NONE"/>
    <x v="3"/>
    <s v="FOUR WAY INTERSECTION"/>
    <s v="TWO-WAY, NOT DIVIDED"/>
    <s v="REAR-END"/>
    <s v="COLLISION WITH MOTOR VEHICLE IN TRAFFIC"/>
    <x v="0"/>
    <x v="3"/>
    <n v="0"/>
    <n v="0"/>
    <n v="0"/>
    <n v="0"/>
    <n v="1"/>
    <n v="1"/>
    <n v="1"/>
    <n v="0"/>
    <n v="0"/>
    <n v="0"/>
    <n v="0"/>
    <n v="0"/>
    <n v="0"/>
    <n v="42.394300000000001"/>
    <n v="-71.091999999999999"/>
    <n v="4"/>
    <n v="250000000000000"/>
  </r>
  <r>
    <x v="257"/>
    <x v="257"/>
    <x v="1"/>
    <s v="BROADWAY &amp; FENWICK ST Somerville, MA"/>
    <x v="1"/>
    <x v="1"/>
    <x v="1"/>
    <s v="NONE"/>
    <x v="0"/>
    <s v="T-INTERSECTION"/>
    <s v="TWO-WAY, NOT DIVIDED"/>
    <s v="ANGLE"/>
    <s v="COLLISION WITH MOTOR VEHICLE IN TRAFFIC"/>
    <x v="0"/>
    <x v="0"/>
    <n v="0"/>
    <n v="0"/>
    <n v="0"/>
    <n v="1"/>
    <n v="0"/>
    <n v="3"/>
    <n v="0"/>
    <n v="0"/>
    <n v="0"/>
    <n v="0"/>
    <n v="0"/>
    <n v="0"/>
    <n v="0"/>
    <n v="42.393999999999998"/>
    <n v="-71.096000000000004"/>
    <n v="4"/>
    <n v="250000000000000"/>
  </r>
  <r>
    <x v="258"/>
    <x v="258"/>
    <x v="1"/>
    <s v="BROADWAY &amp; FENWICK ST Somerville, MA"/>
    <x v="1"/>
    <x v="1"/>
    <x v="1"/>
    <s v="NONE"/>
    <x v="0"/>
    <s v="T-INTERSECTION"/>
    <s v="TWO-WAY, DIVIDED, UNPROTECTED MEDIAN"/>
    <s v="ANGLE"/>
    <s v="COLLISION WITH MOTOR VEHICLE IN TRAFFIC"/>
    <x v="0"/>
    <x v="0"/>
    <n v="0"/>
    <n v="0"/>
    <n v="0"/>
    <n v="0"/>
    <n v="1"/>
    <n v="2"/>
    <n v="0"/>
    <n v="0"/>
    <n v="0"/>
    <n v="0"/>
    <n v="0"/>
    <n v="0"/>
    <n v="0"/>
    <n v="42.393999999999998"/>
    <n v="-71.096000000000004"/>
    <n v="4"/>
    <n v="250000000000000"/>
  </r>
  <r>
    <x v="259"/>
    <x v="259"/>
    <x v="1"/>
    <s v="359 BROADWAY Somerville, MA"/>
    <x v="1"/>
    <x v="1"/>
    <x v="1"/>
    <s v="NONE"/>
    <x v="0"/>
    <s v="NOT AT INTERSECTION"/>
    <s v="TWO-WAY, DIVIDED, UNPROTECTED MEDIAN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4100000000002"/>
    <n v="-71.095600000000005"/>
    <n v="4"/>
    <n v="250000000000000"/>
  </r>
  <r>
    <x v="260"/>
    <x v="260"/>
    <x v="1"/>
    <s v="343 BROADWAY Somerville, MA"/>
    <x v="1"/>
    <x v="1"/>
    <x v="1"/>
    <s v="NONE"/>
    <x v="0"/>
    <s v="NOT AT INTERSECTION"/>
    <s v="TWO-WAY, DIVIDED, UNPROTECTED MEDIAN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3700000000003"/>
    <n v="-71.094300000000004"/>
    <n v="4"/>
    <n v="250000000000000"/>
  </r>
  <r>
    <x v="261"/>
    <x v="261"/>
    <x v="1"/>
    <s v="BROADWAY &amp; FENWICK ST Somerville, MA"/>
    <x v="1"/>
    <x v="1"/>
    <x v="1"/>
    <s v="NONE"/>
    <x v="0"/>
    <s v="T-INTERSECTION"/>
    <s v="TWO-WAY, DIVIDED, UNPROTECTED MEDIAN"/>
    <s v="HEAD 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3999999999998"/>
    <n v="-71.096000000000004"/>
    <n v="4"/>
    <n v="250000000000000"/>
  </r>
  <r>
    <x v="262"/>
    <x v="262"/>
    <x v="1"/>
    <s v="BROADWAY &amp; THURSTON ST Somerville, MA"/>
    <x v="1"/>
    <x v="1"/>
    <x v="1"/>
    <s v="NONE"/>
    <x v="0"/>
    <s v="T-INTERSECTION"/>
    <s v="TWO-WAY, DIVIDED, UNPROTECTED MEDIAN"/>
    <s v="ANGLE"/>
    <s v="COLLISION WITH MOTOR VEHICLE IN TRAFFIC"/>
    <x v="0"/>
    <x v="0"/>
    <n v="0"/>
    <n v="0"/>
    <n v="0"/>
    <n v="0"/>
    <n v="2"/>
    <n v="2"/>
    <n v="0"/>
    <n v="0"/>
    <n v="0"/>
    <n v="0"/>
    <n v="0"/>
    <n v="0"/>
    <n v="0"/>
    <n v="42.393900000000002"/>
    <n v="-71.096000000000004"/>
    <n v="4"/>
    <n v="250000000000000"/>
  </r>
  <r>
    <x v="263"/>
    <x v="263"/>
    <x v="0"/>
    <s v="363 BROADWAY Somerville, MA"/>
    <x v="0"/>
    <x v="0"/>
    <x v="0"/>
    <s v="NONE"/>
    <x v="0"/>
    <s v="NOT AT INTERSECTION"/>
    <s v="TWO-WAY, DIVIDED, UNPROTECTED MEDIAN"/>
    <s v="REAR-END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4100000000002"/>
    <n v="-71.095600000000005"/>
    <n v="4"/>
    <n v="250000000000000"/>
  </r>
  <r>
    <x v="264"/>
    <x v="264"/>
    <x v="0"/>
    <s v="BROADWAY &amp; FENWICK ST Somerville, MA"/>
    <x v="1"/>
    <x v="1"/>
    <x v="1"/>
    <s v="NONE"/>
    <x v="0"/>
    <s v="T-INTERSECTION"/>
    <s v="TWO-WAY, DIVIDED, UNPROTECTED MEDIAN"/>
    <s v="ANGLE"/>
    <s v="COLLISION WITH MOTOR VEHICLE IN TRAFFIC"/>
    <x v="0"/>
    <x v="0"/>
    <n v="0"/>
    <n v="0"/>
    <n v="0"/>
    <n v="2"/>
    <n v="2"/>
    <n v="1"/>
    <n v="0"/>
    <n v="0"/>
    <n v="0"/>
    <n v="0"/>
    <n v="0"/>
    <n v="0"/>
    <n v="0"/>
    <n v="42.393999999999998"/>
    <n v="-71.096000000000004"/>
    <n v="4"/>
    <n v="250000000000000"/>
  </r>
  <r>
    <x v="265"/>
    <x v="265"/>
    <x v="1"/>
    <s v="BROADWAY &amp; SCHOOL ST Somerville, MA"/>
    <x v="1"/>
    <x v="2"/>
    <x v="1"/>
    <s v="NONE"/>
    <x v="3"/>
    <s v="T-INTERSECTION"/>
    <s v="TWO-WAY, NOT DIVIDED"/>
    <s v="ANGLE"/>
    <s v="COLLISION WITH PEDALCYCLE"/>
    <x v="0"/>
    <x v="1"/>
    <n v="0"/>
    <n v="0"/>
    <n v="0"/>
    <n v="1"/>
    <n v="0"/>
    <n v="1"/>
    <n v="0"/>
    <n v="0"/>
    <n v="1"/>
    <n v="0"/>
    <n v="1"/>
    <n v="0"/>
    <n v="0"/>
    <n v="42.3932"/>
    <n v="-71.094399999999993"/>
    <n v="4"/>
    <n v="250000000000000"/>
  </r>
  <r>
    <x v="266"/>
    <x v="266"/>
    <x v="1"/>
    <s v="BROADWAY &amp; SCHOOL ST Somerville, MA"/>
    <x v="1"/>
    <x v="1"/>
    <x v="1"/>
    <s v="NONE"/>
    <x v="3"/>
    <s v="T-INTERSECTION"/>
    <s v="TWO-WAY, DIVIDED, UNPROTECTED MEDIAN"/>
    <s v="REAR-END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32"/>
    <n v="-71.094399999999993"/>
    <n v="4"/>
    <n v="250000000000000"/>
  </r>
  <r>
    <x v="267"/>
    <x v="267"/>
    <x v="1"/>
    <s v="349 BROADWAY Somerville, MA"/>
    <x v="1"/>
    <x v="1"/>
    <x v="1"/>
    <s v="NONE"/>
    <x v="0"/>
    <s v="NOT AT INTERSECTION"/>
    <s v="TWO-WAY, NOT DIVIDED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3900000000002"/>
    <n v="-71.094899999999996"/>
    <n v="4"/>
    <n v="250000000000000"/>
  </r>
  <r>
    <x v="268"/>
    <x v="268"/>
    <x v="2"/>
    <s v="BROADWAY &amp; FENWICK ST Somerville, MA"/>
    <x v="1"/>
    <x v="0"/>
    <x v="0"/>
    <s v="NONE"/>
    <x v="0"/>
    <s v="FOUR WAY INTERSECTION"/>
    <s v="TWO-WAY, DIVIDED, UNPROTECTED MEDIAN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3999999999998"/>
    <n v="-71.096000000000004"/>
    <n v="4"/>
    <n v="250000000000000"/>
  </r>
  <r>
    <x v="269"/>
    <x v="269"/>
    <x v="1"/>
    <s v="343 BROADWAY Somerville, MA"/>
    <x v="1"/>
    <x v="1"/>
    <x v="1"/>
    <s v="NONE"/>
    <x v="0"/>
    <s v="NOT AT INTERSECTION"/>
    <s v="UNKNOWN"/>
    <s v="SINGLE VEHICLE CRASH"/>
    <s v="OTHER"/>
    <x v="0"/>
    <x v="3"/>
    <n v="0"/>
    <n v="0"/>
    <n v="0"/>
    <n v="1"/>
    <n v="0"/>
    <n v="0"/>
    <n v="0"/>
    <n v="0"/>
    <n v="0"/>
    <n v="0"/>
    <n v="0"/>
    <n v="0"/>
    <n v="0"/>
    <n v="42.393700000000003"/>
    <n v="-71.094300000000004"/>
    <n v="4"/>
    <n v="250000000000000"/>
  </r>
  <r>
    <x v="270"/>
    <x v="270"/>
    <x v="0"/>
    <s v="BROADWAY &amp; FENWICK ST Somerville, MA"/>
    <x v="2"/>
    <x v="1"/>
    <x v="1"/>
    <s v="NONE"/>
    <x v="0"/>
    <s v="T-INTERSECTION"/>
    <s v="TWO-WAY, NOT DIVIDED"/>
    <s v="ANGLE"/>
    <s v="COLLISION WITH MOTOR VEHICLE IN TRAFFIC"/>
    <x v="0"/>
    <x v="0"/>
    <n v="0"/>
    <n v="0"/>
    <n v="0"/>
    <n v="1"/>
    <n v="0"/>
    <n v="1"/>
    <n v="0"/>
    <n v="0"/>
    <n v="0"/>
    <n v="0"/>
    <n v="0"/>
    <n v="0"/>
    <n v="0"/>
    <n v="42.393999999999998"/>
    <n v="-71.096000000000004"/>
    <n v="4"/>
    <n v="250000000000000"/>
  </r>
  <r>
    <x v="271"/>
    <x v="271"/>
    <x v="0"/>
    <s v="BROADWAY &amp; FENWICK ST Somerville, MA"/>
    <x v="1"/>
    <x v="1"/>
    <x v="1"/>
    <s v="NONE"/>
    <x v="0"/>
    <s v="T-INTERSECTION"/>
    <s v="TWO-WAY, DIVIDED, POSITIVE MEDIAN BARRIER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3999999999998"/>
    <n v="-71.096000000000004"/>
    <n v="4"/>
    <n v="250000000000000"/>
  </r>
  <r>
    <x v="272"/>
    <x v="272"/>
    <x v="1"/>
    <s v="343 BROADWAY Somerville, MA"/>
    <x v="1"/>
    <x v="1"/>
    <x v="1"/>
    <s v="NONE"/>
    <x v="0"/>
    <s v="NOT AT INTERSECTION"/>
    <s v="UNKNOWN"/>
    <s v="SINGLE VEHICLE CRASH"/>
    <s v="OTHER"/>
    <x v="1"/>
    <x v="4"/>
    <n v="0"/>
    <n v="0"/>
    <n v="0"/>
    <n v="0"/>
    <n v="0"/>
    <n v="1"/>
    <n v="0"/>
    <n v="0"/>
    <n v="0"/>
    <n v="0"/>
    <n v="0"/>
    <n v="0"/>
    <n v="0"/>
    <n v="42.393700000000003"/>
    <n v="-71.094300000000004"/>
    <n v="4"/>
    <n v="250000000000000"/>
  </r>
  <r>
    <x v="273"/>
    <x v="273"/>
    <x v="1"/>
    <s v="BROADWAY &amp; FENWICK ST Somerville, MA"/>
    <x v="1"/>
    <x v="1"/>
    <x v="1"/>
    <s v="NONE"/>
    <x v="0"/>
    <s v="FOUR WAY INTERSECTION"/>
    <s v="TWO-WAY, DIVIDED, UNPROTECTED MEDIAN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3999999999998"/>
    <n v="-71.096000000000004"/>
    <n v="4"/>
    <n v="250000000000000"/>
  </r>
  <r>
    <x v="274"/>
    <x v="274"/>
    <x v="0"/>
    <s v="BROADWAY &amp; THURSTON ST Somerville, MA"/>
    <x v="1"/>
    <x v="1"/>
    <x v="1"/>
    <s v="NONE"/>
    <x v="0"/>
    <s v="T-INTERSECTION"/>
    <s v="TWO-WAY, DIVIDED, POSITIVE MEDIAN BARRIER"/>
    <s v="ANGLE"/>
    <s v="COLLISION WITH MOTOR VEHICLE IN TRAFFIC"/>
    <x v="0"/>
    <x v="0"/>
    <n v="0"/>
    <n v="0"/>
    <n v="0"/>
    <n v="0"/>
    <n v="0"/>
    <n v="5"/>
    <n v="0"/>
    <n v="0"/>
    <n v="0"/>
    <n v="0"/>
    <n v="0"/>
    <n v="0"/>
    <n v="0"/>
    <n v="42.393900000000002"/>
    <n v="-71.096000000000004"/>
    <n v="4"/>
    <n v="250000000000000"/>
  </r>
  <r>
    <x v="275"/>
    <x v="275"/>
    <x v="1"/>
    <s v="BROADWAY &amp; SCHOOL ST Somerville, MA"/>
    <x v="1"/>
    <x v="1"/>
    <x v="1"/>
    <s v="NONE"/>
    <x v="3"/>
    <s v="T-INTERSECTION"/>
    <s v="TWO-WAY, DIVIDED, UNPROTECTED MEDIAN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32"/>
    <n v="-71.094399999999993"/>
    <n v="4"/>
    <n v="250000000000000"/>
  </r>
  <r>
    <x v="276"/>
    <x v="276"/>
    <x v="1"/>
    <s v="343 BROADWAY Somerville, MA"/>
    <x v="1"/>
    <x v="1"/>
    <x v="1"/>
    <s v="NONE"/>
    <x v="0"/>
    <s v="NOT AT INTERSECTION"/>
    <s v="UNKNOWN"/>
    <s v="SINGLE VEHICLE CRASH"/>
    <s v="COLLISION WITH PEDESTRIAN"/>
    <x v="2"/>
    <x v="4"/>
    <n v="0"/>
    <n v="0"/>
    <n v="0"/>
    <n v="0"/>
    <n v="0"/>
    <n v="1"/>
    <n v="1"/>
    <n v="0"/>
    <n v="1"/>
    <n v="1"/>
    <n v="0"/>
    <n v="0"/>
    <n v="0"/>
    <n v="42.393700000000003"/>
    <n v="-71.094300000000004"/>
    <n v="4"/>
    <n v="250000000000000"/>
  </r>
  <r>
    <x v="277"/>
    <x v="277"/>
    <x v="2"/>
    <s v="BROADWAY &amp; THURSTON ST Somerville, MA"/>
    <x v="1"/>
    <x v="1"/>
    <x v="1"/>
    <s v="NONE"/>
    <x v="0"/>
    <s v="T-INTERSECTION"/>
    <s v="TWO-WAY, DIVIDED, UNPROTECTED MEDIAN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3900000000002"/>
    <n v="-71.096000000000004"/>
    <n v="4"/>
    <n v="250000000000000"/>
  </r>
  <r>
    <x v="278"/>
    <x v="278"/>
    <x v="0"/>
    <s v="HEATH ST &amp; TEMPLE ST Somerville, MA"/>
    <x v="0"/>
    <x v="1"/>
    <x v="1"/>
    <s v="TRAFFIC CONGESTION RELATED"/>
    <x v="1"/>
    <s v="T-INTERSECTION"/>
    <s v="TWO-WAY, NOT DIVIDED"/>
    <s v="ANGLE"/>
    <s v="COLLISION WITH MOTOR VEHICLE IN TRAFFIC"/>
    <x v="0"/>
    <x v="0"/>
    <n v="0"/>
    <n v="0"/>
    <n v="0"/>
    <n v="0"/>
    <n v="0"/>
    <n v="7"/>
    <n v="0"/>
    <n v="0"/>
    <n v="0"/>
    <n v="0"/>
    <n v="0"/>
    <n v="0"/>
    <n v="0"/>
    <n v="42.393599999999999"/>
    <n v="-71.092600000000004"/>
    <n v="4"/>
    <n v="250000000000000"/>
  </r>
  <r>
    <x v="279"/>
    <x v="279"/>
    <x v="1"/>
    <s v="HEATH ST &amp; TEMPLE ST Somerville, MA"/>
    <x v="1"/>
    <x v="1"/>
    <x v="1"/>
    <s v="NONE"/>
    <x v="1"/>
    <s v="FOUR WAY 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3599999999999"/>
    <n v="-71.092600000000004"/>
    <n v="4"/>
    <n v="250000000000000"/>
  </r>
  <r>
    <x v="280"/>
    <x v="280"/>
    <x v="0"/>
    <s v="HEATH ST &amp; TEMPLE ST Somerville, MA"/>
    <x v="1"/>
    <x v="1"/>
    <x v="1"/>
    <s v="NONE"/>
    <x v="0"/>
    <s v="NOT AT INTERSECTION"/>
    <s v="TWO-WAY, NOT DIVIDED"/>
    <s v="REAR-END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3599999999999"/>
    <n v="-71.092600000000004"/>
    <n v="4"/>
    <n v="250000000000000"/>
  </r>
  <r>
    <x v="281"/>
    <x v="281"/>
    <x v="2"/>
    <s v="HEATH ST &amp; TEMPLE ST Somerville, MA"/>
    <x v="0"/>
    <x v="4"/>
    <x v="1"/>
    <s v="UNKNOWN"/>
    <x v="1"/>
    <s v="FOUR WAY INTERSECTION"/>
    <s v="TWO-WAY, NOT DIVIDED"/>
    <s v="HEAD 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3599999999999"/>
    <n v="-71.092600000000004"/>
    <n v="4"/>
    <n v="250000000000000"/>
  </r>
  <r>
    <x v="282"/>
    <x v="282"/>
    <x v="0"/>
    <s v="SEWALL ST &amp; TEMPLE ST Somerville, MA"/>
    <x v="1"/>
    <x v="1"/>
    <x v="1"/>
    <s v="TRAFFIC CONGESTION RELATED"/>
    <x v="1"/>
    <s v="FOUR WAY INTERSECTION"/>
    <s v="TWO-WAY, NOT DIVIDED"/>
    <s v="ANGLE"/>
    <s v="COLLISION WITH MOTOR VEHICLE IN TRAFFIC"/>
    <x v="0"/>
    <x v="0"/>
    <n v="0"/>
    <n v="0"/>
    <n v="0"/>
    <n v="1"/>
    <n v="0"/>
    <n v="1"/>
    <n v="0"/>
    <n v="0"/>
    <n v="0"/>
    <n v="0"/>
    <n v="0"/>
    <n v="0"/>
    <n v="0"/>
    <n v="42.393599999999999"/>
    <n v="-71.092600000000004"/>
    <n v="4"/>
    <n v="250000000000000"/>
  </r>
  <r>
    <x v="283"/>
    <x v="283"/>
    <x v="0"/>
    <s v="HEATH &amp; TEMPLE ST Somerville, MA"/>
    <x v="0"/>
    <x v="2"/>
    <x v="1"/>
    <s v="NONE"/>
    <x v="1"/>
    <s v="FOUR WAY INTERSECTION"/>
    <s v="TWO-WAY, NOT DIVIDED"/>
    <s v="ANGLE"/>
    <s v="COLLISION WITH MOTOR VEHICLE IN TRAFFIC"/>
    <x v="0"/>
    <x v="0"/>
    <n v="0"/>
    <n v="0"/>
    <n v="0"/>
    <n v="0"/>
    <n v="0"/>
    <n v="1"/>
    <n v="0"/>
    <n v="0"/>
    <n v="0"/>
    <n v="0"/>
    <n v="0"/>
    <n v="0"/>
    <n v="1"/>
    <n v="42.393599999999999"/>
    <n v="-71.092600000000004"/>
    <n v="4"/>
    <n v="250000000000000"/>
  </r>
  <r>
    <x v="284"/>
    <x v="284"/>
    <x v="0"/>
    <s v="321 BROADWAY Somerville, MA"/>
    <x v="0"/>
    <x v="1"/>
    <x v="1"/>
    <s v="NONE"/>
    <x v="3"/>
    <s v="FOUR WAY INTERSECTION"/>
    <s v="TWO-WAY, DIVIDED, UNPROTECTED MEDIAN"/>
    <s v="SIDESWIPE, SAME DIRECTION"/>
    <s v="COLLISION WITH MOTOR VEHICLE IN TRAFFIC"/>
    <x v="0"/>
    <x v="3"/>
    <n v="0"/>
    <n v="0"/>
    <n v="0"/>
    <n v="0"/>
    <n v="0"/>
    <n v="4"/>
    <n v="0"/>
    <n v="0"/>
    <n v="0"/>
    <n v="0"/>
    <n v="0"/>
    <n v="0"/>
    <n v="0"/>
    <n v="42.392899999999997"/>
    <n v="-71.093500000000006"/>
    <n v="4"/>
    <n v="250000000000000"/>
  </r>
  <r>
    <x v="285"/>
    <x v="285"/>
    <x v="1"/>
    <s v="HEATH ST &amp; TEMPLE ST Somerville, MA"/>
    <x v="1"/>
    <x v="1"/>
    <x v="1"/>
    <s v="NONE"/>
    <x v="1"/>
    <s v="FOUR WAY INTERSECTION"/>
    <s v="TWO-WAY, NOT DIVIDED"/>
    <s v="ANGLE"/>
    <s v="COLLISION WITH MOTOR VEHICLE IN TRAFFIC"/>
    <x v="0"/>
    <x v="0"/>
    <n v="0"/>
    <n v="0"/>
    <n v="0"/>
    <n v="0"/>
    <n v="1"/>
    <n v="1"/>
    <n v="0"/>
    <n v="0"/>
    <n v="0"/>
    <n v="0"/>
    <n v="0"/>
    <n v="0"/>
    <n v="0"/>
    <n v="42.393599999999999"/>
    <n v="-71.092600000000004"/>
    <n v="4"/>
    <n v="250000000000000"/>
  </r>
  <r>
    <x v="286"/>
    <x v="286"/>
    <x v="1"/>
    <s v="22 TEMPLE ST Somerville, MA"/>
    <x v="1"/>
    <x v="1"/>
    <x v="1"/>
    <s v="NONE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34"/>
    <n v="-71.093000000000004"/>
    <n v="4"/>
    <n v="250000000000000"/>
  </r>
  <r>
    <x v="287"/>
    <x v="287"/>
    <x v="2"/>
    <s v="SEWALL ST &amp; TEMPLE ST Somerville, MA"/>
    <x v="1"/>
    <x v="1"/>
    <x v="1"/>
    <s v="UNKNOWN"/>
    <x v="0"/>
    <s v="T-INTERSECTION"/>
    <s v="ONE-WAY, NOT DIVIDED"/>
    <s v="SIDESWIPE, SAME DIRECTION"/>
    <s v="COLLISION WITH PARKED MOTOR VEHICLE"/>
    <x v="1"/>
    <x v="0"/>
    <n v="0"/>
    <n v="0"/>
    <n v="0"/>
    <n v="0"/>
    <n v="0"/>
    <n v="3"/>
    <n v="0"/>
    <n v="0"/>
    <n v="0"/>
    <n v="0"/>
    <n v="0"/>
    <n v="0"/>
    <n v="0"/>
    <n v="42.393599999999999"/>
    <n v="-71.092600000000004"/>
    <n v="4"/>
    <n v="250000000000000"/>
  </r>
  <r>
    <x v="288"/>
    <x v="288"/>
    <x v="1"/>
    <s v="18 TEMPLE ST Somerville, MA"/>
    <x v="1"/>
    <x v="1"/>
    <x v="1"/>
    <s v="UNKNOWN"/>
    <x v="0"/>
    <s v="NOT AT INTERSECTION"/>
    <s v="TWO-WAY, DIVIDED, UNPROTECTED MEDIAN"/>
    <s v="SINGLE VEHICLE CRASH"/>
    <s v="COLLISION WITH PEDESTRIAN"/>
    <x v="0"/>
    <x v="0"/>
    <n v="0"/>
    <n v="0"/>
    <n v="1"/>
    <n v="0"/>
    <n v="0"/>
    <n v="1"/>
    <n v="0"/>
    <n v="0"/>
    <n v="1"/>
    <n v="1"/>
    <n v="0"/>
    <n v="0"/>
    <n v="0"/>
    <n v="42.393300000000004"/>
    <n v="-71.093199999999996"/>
    <n v="4"/>
    <n v="250000000000000"/>
  </r>
  <r>
    <x v="289"/>
    <x v="289"/>
    <x v="0"/>
    <s v="BROADWAY &amp; TEMPLE ST Somerville, MA"/>
    <x v="0"/>
    <x v="1"/>
    <x v="1"/>
    <s v="NONE"/>
    <x v="3"/>
    <s v="T-INTERSECTION"/>
    <s v="TWO-WAY, NOT DIVIDED"/>
    <s v="REAR-END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2699999999998"/>
    <n v="-71.093299999999999"/>
    <n v="4"/>
    <n v="250000000000000"/>
  </r>
  <r>
    <x v="290"/>
    <x v="290"/>
    <x v="1"/>
    <s v="BROADWAY &amp; TEMPLE ST Somerville, MA"/>
    <x v="1"/>
    <x v="2"/>
    <x v="1"/>
    <s v="NONE"/>
    <x v="3"/>
    <s v="T-INTERSECTION"/>
    <s v="TWO-WAY, DIVIDED, UNPROTECTED MEDIAN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2699999999998"/>
    <n v="-71.093299999999999"/>
    <n v="4"/>
    <n v="250000000000000"/>
  </r>
  <r>
    <x v="291"/>
    <x v="291"/>
    <x v="0"/>
    <s v="BROADWAY &amp; TEMPLE ST Somerville, MA"/>
    <x v="1"/>
    <x v="1"/>
    <x v="1"/>
    <s v="NONE"/>
    <x v="3"/>
    <s v="T-INTERSECTION"/>
    <s v="TWO-WAY, DIVIDED, POSITIVE MEDIAN BARRIER"/>
    <s v="ANGLE"/>
    <s v="COLLISION WITH MOTOR VEHICLE IN TRAFFIC"/>
    <x v="0"/>
    <x v="0"/>
    <n v="0"/>
    <n v="0"/>
    <n v="0"/>
    <n v="0"/>
    <n v="1"/>
    <n v="6"/>
    <n v="0"/>
    <n v="0"/>
    <n v="0"/>
    <n v="0"/>
    <n v="0"/>
    <n v="0"/>
    <n v="0"/>
    <n v="42.392699999999998"/>
    <n v="-71.093299999999999"/>
    <n v="4"/>
    <n v="250000000000000"/>
  </r>
  <r>
    <x v="292"/>
    <x v="292"/>
    <x v="1"/>
    <s v="BROADWAY &amp; TEMPLE ST Somerville, MA"/>
    <x v="1"/>
    <x v="1"/>
    <x v="1"/>
    <s v="NONE"/>
    <x v="3"/>
    <s v="T-INTERSECTION"/>
    <s v="TWO-WAY, NOT DIVIDED"/>
    <s v="REAR-END"/>
    <s v="COLLISION WITH MOTOR VEHICLE IN TRAFFIC"/>
    <x v="0"/>
    <x v="0"/>
    <n v="0"/>
    <n v="0"/>
    <n v="0"/>
    <n v="0"/>
    <n v="1"/>
    <n v="3"/>
    <n v="0"/>
    <n v="0"/>
    <n v="0"/>
    <n v="0"/>
    <n v="0"/>
    <n v="0"/>
    <n v="0"/>
    <n v="42.392699999999998"/>
    <n v="-71.093299999999999"/>
    <n v="4"/>
    <n v="250000000000000"/>
  </r>
  <r>
    <x v="293"/>
    <x v="293"/>
    <x v="0"/>
    <s v="BROADWAY &amp; TEMPLE ST Somerville, MA"/>
    <x v="1"/>
    <x v="1"/>
    <x v="1"/>
    <s v="NONE"/>
    <x v="3"/>
    <s v="FOUR WAY INTERSECTION"/>
    <s v="TWO-WAY, DIVIDED, POSITIVE MEDIAN BARRIER"/>
    <s v="SIDESWIPE, SAME DIRECTION"/>
    <s v="COLLISION WITH MOTOR VEHICLE IN TRAFFIC"/>
    <x v="0"/>
    <x v="0"/>
    <n v="0"/>
    <n v="0"/>
    <n v="0"/>
    <n v="0"/>
    <n v="0"/>
    <n v="6"/>
    <n v="0"/>
    <n v="0"/>
    <n v="0"/>
    <n v="0"/>
    <n v="0"/>
    <n v="0"/>
    <n v="0"/>
    <n v="42.392699999999998"/>
    <n v="-71.093299999999999"/>
    <n v="4"/>
    <n v="250000000000000"/>
  </r>
  <r>
    <x v="294"/>
    <x v="294"/>
    <x v="1"/>
    <s v="BROADWAY &amp; TEMPLE ST Somerville, MA"/>
    <x v="1"/>
    <x v="1"/>
    <x v="1"/>
    <s v="NONE"/>
    <x v="3"/>
    <s v="T-INTERSECTION"/>
    <s v="TWO-WAY, NOT DIVIDED"/>
    <s v="HEAD ON"/>
    <s v="COLLISION WITH MOTOR VEHICLE IN TRAFFIC"/>
    <x v="0"/>
    <x v="0"/>
    <n v="0"/>
    <n v="0"/>
    <n v="0"/>
    <n v="0"/>
    <n v="0"/>
    <n v="5"/>
    <n v="0"/>
    <n v="0"/>
    <n v="0"/>
    <n v="0"/>
    <n v="0"/>
    <n v="0"/>
    <n v="0"/>
    <n v="42.392699999999998"/>
    <n v="-71.093299999999999"/>
    <n v="4"/>
    <n v="250000000000000"/>
  </r>
  <r>
    <x v="295"/>
    <x v="295"/>
    <x v="1"/>
    <s v="BROADWAY &amp; TEMPLE ST Somerville, MA"/>
    <x v="1"/>
    <x v="2"/>
    <x v="1"/>
    <s v="NONE"/>
    <x v="3"/>
    <s v="T-INTERSECTION"/>
    <s v="TWO-WAY, DIVIDED, POSITIVE MEDIAN BARRIER"/>
    <s v="SINGLE VEHICLE CRASH"/>
    <s v="COLLISION WITH PEDESTRIAN"/>
    <x v="4"/>
    <x v="0"/>
    <n v="0"/>
    <n v="0"/>
    <n v="0"/>
    <n v="1"/>
    <n v="0"/>
    <n v="2"/>
    <n v="0"/>
    <n v="0"/>
    <n v="1"/>
    <n v="1"/>
    <n v="0"/>
    <n v="0"/>
    <n v="0"/>
    <n v="42.392699999999998"/>
    <n v="-71.093299999999999"/>
    <n v="4"/>
    <n v="250000000000000"/>
  </r>
  <r>
    <x v="296"/>
    <x v="296"/>
    <x v="1"/>
    <s v="BROADWAY &amp; TEMPLE ST Somerville, MA"/>
    <x v="1"/>
    <x v="1"/>
    <x v="1"/>
    <s v="NONE"/>
    <x v="3"/>
    <s v="T-INTERSECTION"/>
    <s v="TWO-WAY, DIVIDED, UNPROTECTED MEDIAN"/>
    <s v="REAR-END"/>
    <s v="COLLISION WITH MOTOR VEHICLE IN TRAFFIC"/>
    <x v="0"/>
    <x v="0"/>
    <n v="0"/>
    <n v="0"/>
    <n v="0"/>
    <n v="0"/>
    <n v="1"/>
    <n v="3"/>
    <n v="0"/>
    <n v="0"/>
    <n v="0"/>
    <n v="0"/>
    <n v="0"/>
    <n v="0"/>
    <n v="0"/>
    <n v="42.392699999999998"/>
    <n v="-71.093299999999999"/>
    <n v="4"/>
    <n v="250000000000000"/>
  </r>
  <r>
    <x v="297"/>
    <x v="297"/>
    <x v="0"/>
    <s v="BROADWAY &amp; TEMPLE ST Somerville, MA"/>
    <x v="1"/>
    <x v="2"/>
    <x v="0"/>
    <s v="NONE"/>
    <x v="3"/>
    <s v="T-INTERSECTION"/>
    <s v="TWO-WAY, NOT DIVIDED"/>
    <s v="SIDESWIPE, SAME DIRECTION"/>
    <s v="COLLISION WITH MOTOR VEHICLE IN TRAFFIC"/>
    <x v="0"/>
    <x v="1"/>
    <n v="0"/>
    <n v="0"/>
    <n v="0"/>
    <n v="0"/>
    <n v="0"/>
    <n v="2"/>
    <n v="0"/>
    <n v="0"/>
    <n v="0"/>
    <n v="0"/>
    <n v="0"/>
    <n v="0"/>
    <n v="0"/>
    <n v="42.392699999999998"/>
    <n v="-71.093299999999999"/>
    <n v="4"/>
    <n v="250000000000000"/>
  </r>
  <r>
    <x v="298"/>
    <x v="298"/>
    <x v="1"/>
    <s v="BROADWAY &amp; TEMPLE ST Somerville, MA"/>
    <x v="1"/>
    <x v="1"/>
    <x v="1"/>
    <s v="NONE"/>
    <x v="3"/>
    <s v="Y-INTERSECTION"/>
    <s v="ONE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2699999999998"/>
    <n v="-71.093299999999999"/>
    <n v="4"/>
    <n v="250000000000000"/>
  </r>
  <r>
    <x v="299"/>
    <x v="299"/>
    <x v="1"/>
    <s v="BROADWAY &amp; TEMPLE ST Somerville, MA"/>
    <x v="1"/>
    <x v="1"/>
    <x v="1"/>
    <s v="NONE"/>
    <x v="3"/>
    <s v="T-INTERSECTION"/>
    <s v="TWO-WAY, DIVIDED, POSITIVE MEDIAN BARRIER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2699999999998"/>
    <n v="-71.093299999999999"/>
    <n v="4"/>
    <n v="250000000000000"/>
  </r>
  <r>
    <x v="300"/>
    <x v="300"/>
    <x v="1"/>
    <s v="BROADWAY &amp; TEMPLE ST Somerville, MA"/>
    <x v="1"/>
    <x v="1"/>
    <x v="1"/>
    <s v="NONE"/>
    <x v="3"/>
    <s v="FOUR WAY INTERSECTION"/>
    <s v="TWO-WAY, NOT DIVIDED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2699999999998"/>
    <n v="-71.093299999999999"/>
    <n v="4"/>
    <n v="250000000000000"/>
  </r>
  <r>
    <x v="301"/>
    <x v="301"/>
    <x v="0"/>
    <s v="BROADWAY &amp; TEMPLE ST Somerville, MA"/>
    <x v="0"/>
    <x v="1"/>
    <x v="1"/>
    <s v="NONE"/>
    <x v="0"/>
    <s v="T-INTERSECTION"/>
    <s v="TWO-WAY, DIVIDED, UNPROTECTED MEDIAN"/>
    <s v="REAR-END"/>
    <s v="COLLISION WITH PARKED MOTOR VEHICLE"/>
    <x v="0"/>
    <x v="1"/>
    <n v="0"/>
    <n v="0"/>
    <n v="0"/>
    <n v="0"/>
    <n v="0"/>
    <n v="4"/>
    <n v="0"/>
    <n v="0"/>
    <n v="0"/>
    <n v="0"/>
    <n v="0"/>
    <n v="0"/>
    <n v="0"/>
    <n v="42.392699999999998"/>
    <n v="-71.093299999999999"/>
    <n v="4"/>
    <n v="250000000000000"/>
  </r>
  <r>
    <x v="302"/>
    <x v="302"/>
    <x v="0"/>
    <s v="BROADWAY &amp; TEMPLE ST Somerville, MA"/>
    <x v="2"/>
    <x v="0"/>
    <x v="0"/>
    <s v="NONE"/>
    <x v="3"/>
    <s v="T-INTERSECTION"/>
    <s v="TWO-WAY, DIVIDED, UNPROTECTED MEDIAN"/>
    <s v="REAR-END"/>
    <s v="COLLISION WITH MOTOR VEHICLE IN TRAFFIC"/>
    <x v="0"/>
    <x v="0"/>
    <n v="0"/>
    <n v="0"/>
    <n v="0"/>
    <n v="0"/>
    <n v="0"/>
    <n v="2"/>
    <n v="2"/>
    <n v="0"/>
    <n v="0"/>
    <n v="0"/>
    <n v="0"/>
    <n v="0"/>
    <n v="0"/>
    <n v="42.392699999999998"/>
    <n v="-71.093299999999999"/>
    <n v="4"/>
    <n v="250000000000000"/>
  </r>
  <r>
    <x v="303"/>
    <x v="303"/>
    <x v="0"/>
    <s v="MYSTIC AV &amp; TEMPLE ST Somerville, MA"/>
    <x v="0"/>
    <x v="1"/>
    <x v="1"/>
    <s v="NONE"/>
    <x v="3"/>
    <s v="FOUR WAY INTERSECTION"/>
    <s v="TWO-WAY, DIVIDED, UNPROTECTED MEDIAN"/>
    <s v="SINGLE VEHICLE CRASH"/>
    <s v="COLLISION WITH PEDESTRIAN"/>
    <x v="0"/>
    <x v="0"/>
    <n v="0"/>
    <n v="0"/>
    <n v="0"/>
    <n v="1"/>
    <n v="0"/>
    <n v="2"/>
    <n v="0"/>
    <n v="0"/>
    <n v="1"/>
    <n v="1"/>
    <n v="0"/>
    <n v="0"/>
    <n v="0"/>
    <n v="42.395600000000002"/>
    <n v="-71.089100000000002"/>
    <n v="4"/>
    <n v="250000000000000"/>
  </r>
  <r>
    <x v="304"/>
    <x v="304"/>
    <x v="0"/>
    <s v="MYSTIC AV &amp; TEMPLE ST Somerville, MA"/>
    <x v="1"/>
    <x v="1"/>
    <x v="1"/>
    <s v="NONE"/>
    <x v="3"/>
    <s v="FOUR WAY INTERSECTION"/>
    <s v="TWO-WAY, DIVIDED, UNPROTECTED MEDIAN"/>
    <s v="ANGLE"/>
    <s v="COLLISION WITH MOPED"/>
    <x v="0"/>
    <x v="0"/>
    <n v="0"/>
    <n v="0"/>
    <n v="0"/>
    <n v="1"/>
    <n v="0"/>
    <n v="1"/>
    <n v="0"/>
    <n v="0"/>
    <n v="0"/>
    <n v="0"/>
    <n v="0"/>
    <n v="0"/>
    <n v="0"/>
    <n v="42.395600000000002"/>
    <n v="-71.089100000000002"/>
    <n v="4"/>
    <n v="250000000000000"/>
  </r>
  <r>
    <x v="305"/>
    <x v="305"/>
    <x v="0"/>
    <s v="MYSTIC AV &amp; TEMPLE RD Somerville, MA"/>
    <x v="1"/>
    <x v="1"/>
    <x v="1"/>
    <s v="NONE"/>
    <x v="3"/>
    <s v="FOUR WAY INTERSECTION"/>
    <s v="TWO-WAY, DIVIDED, UNPROTECTED MEDIAN"/>
    <s v="REAR-END"/>
    <s v="COLLISION WITH MOTOR VEHICLE IN TRAFFIC"/>
    <x v="0"/>
    <x v="1"/>
    <n v="0"/>
    <n v="0"/>
    <n v="0"/>
    <n v="0"/>
    <n v="1"/>
    <n v="2"/>
    <n v="0"/>
    <n v="0"/>
    <n v="0"/>
    <n v="0"/>
    <n v="0"/>
    <n v="0"/>
    <n v="0"/>
    <n v="42.395600000000002"/>
    <n v="-71.089100000000002"/>
    <n v="4"/>
    <n v="250000000000000"/>
  </r>
  <r>
    <x v="306"/>
    <x v="306"/>
    <x v="2"/>
    <s v="MYSTIC AV &amp; TEMPLE ST Somerville, MA"/>
    <x v="0"/>
    <x v="1"/>
    <x v="1"/>
    <s v="NONE"/>
    <x v="3"/>
    <s v="FOUR WAY 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5600000000002"/>
    <n v="-71.089100000000002"/>
    <n v="4"/>
    <n v="250000000000000"/>
  </r>
  <r>
    <x v="307"/>
    <x v="307"/>
    <x v="2"/>
    <s v="MEMORIAL RD &amp; TEMPLE ST Somerville, MA"/>
    <x v="4"/>
    <x v="1"/>
    <x v="1"/>
    <s v="NONE"/>
    <x v="1"/>
    <s v="T-INTERSECTION"/>
    <s v="TWO-WAY, DIVIDED, UNPROTECTED MEDIAN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5200000000003"/>
    <n v="-71.091200000000001"/>
    <n v="4"/>
    <n v="250000000000000"/>
  </r>
  <r>
    <x v="308"/>
    <x v="308"/>
    <x v="1"/>
    <s v="MEMORIAL RD &amp; TEMPLE ST Somerville, MA"/>
    <x v="1"/>
    <x v="0"/>
    <x v="0"/>
    <s v="NONE"/>
    <x v="1"/>
    <s v="T-INTERSECTION"/>
    <s v="TWO-WAY, NOT DIVIDED"/>
    <s v="SINGLE VEHICLE CRASH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5200000000003"/>
    <n v="-71.091200000000001"/>
    <n v="4"/>
    <n v="250000000000000"/>
  </r>
  <r>
    <x v="309"/>
    <x v="309"/>
    <x v="2"/>
    <s v="MEMORIAL RD &amp; TEMPLE ST Somerville, MA"/>
    <x v="0"/>
    <x v="0"/>
    <x v="0"/>
    <s v="NONE"/>
    <x v="0"/>
    <s v="T-INTERSECTION"/>
    <s v="TWO-WAY, DIVIDED, UNPROTECTED MEDIAN"/>
    <s v="ANGLE"/>
    <s v="COLLISION WITH PARKED MOTOR VEHICLE"/>
    <x v="0"/>
    <x v="0"/>
    <n v="0"/>
    <n v="0"/>
    <n v="0"/>
    <n v="0"/>
    <n v="0"/>
    <n v="5"/>
    <n v="0"/>
    <n v="0"/>
    <n v="0"/>
    <n v="0"/>
    <n v="0"/>
    <n v="0"/>
    <n v="0"/>
    <n v="42.395200000000003"/>
    <n v="-71.091200000000001"/>
    <n v="4"/>
    <n v="250000000000000"/>
  </r>
  <r>
    <x v="310"/>
    <x v="310"/>
    <x v="1"/>
    <s v="472 MYSTIC AV Somerville, MA"/>
    <x v="1"/>
    <x v="1"/>
    <x v="0"/>
    <s v="NONE"/>
    <x v="0"/>
    <s v="DRIVEWAY"/>
    <s v="TWO-WAY, NOT DIVIDED"/>
    <s v="REAR TO REAR"/>
    <s v="COLLISION WITH MOTOR VEHICLE IN TRAFFIC"/>
    <x v="2"/>
    <x v="0"/>
    <n v="0"/>
    <n v="0"/>
    <n v="0"/>
    <n v="0"/>
    <n v="1"/>
    <n v="4"/>
    <n v="0"/>
    <n v="0"/>
    <n v="0"/>
    <n v="0"/>
    <n v="0"/>
    <n v="0"/>
    <n v="0"/>
    <n v="42.395800000000001"/>
    <n v="-71.089799999999997"/>
    <n v="4"/>
    <n v="250000000000000"/>
  </r>
  <r>
    <x v="311"/>
    <x v="311"/>
    <x v="1"/>
    <s v="MEMORIAL RD &amp; TEMPLE ST Somerville, MA"/>
    <x v="1"/>
    <x v="1"/>
    <x v="1"/>
    <s v="NONE"/>
    <x v="1"/>
    <s v="T-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5200000000003"/>
    <n v="-71.091200000000001"/>
    <n v="4"/>
    <n v="250000000000000"/>
  </r>
  <r>
    <x v="312"/>
    <x v="312"/>
    <x v="2"/>
    <s v="MEMORIAL RD &amp; TEMPLE ST Somerville, MA"/>
    <x v="0"/>
    <x v="1"/>
    <x v="1"/>
    <s v="NONE"/>
    <x v="0"/>
    <s v="NOT AT INTERSECTION"/>
    <s v="TWO-WAY, NOT DIVIDED"/>
    <s v="HEAD 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5200000000003"/>
    <n v="-71.091200000000001"/>
    <n v="4"/>
    <n v="250000000000000"/>
  </r>
  <r>
    <x v="313"/>
    <x v="313"/>
    <x v="1"/>
    <s v="MEMORIAL RD &amp; TEMPLE STREET Somerville, MA"/>
    <x v="1"/>
    <x v="1"/>
    <x v="1"/>
    <s v="NONE"/>
    <x v="0"/>
    <s v="Y-INTERSECTION"/>
    <s v="TWO-WAY, NOT DIVIDED"/>
    <s v="HEAD ON"/>
    <s v="COLLISION WITH MOTOR VEHICLE IN TRAFFIC"/>
    <x v="0"/>
    <x v="0"/>
    <n v="0"/>
    <n v="0"/>
    <n v="0"/>
    <n v="1"/>
    <n v="0"/>
    <n v="2"/>
    <n v="0"/>
    <n v="0"/>
    <n v="0"/>
    <n v="0"/>
    <n v="0"/>
    <n v="0"/>
    <n v="0"/>
    <n v="42.395200000000003"/>
    <n v="-71.091200000000001"/>
    <n v="4"/>
    <n v="250000000000000"/>
  </r>
  <r>
    <x v="314"/>
    <x v="314"/>
    <x v="1"/>
    <s v="422 MYSTIC AV Somerville, MA"/>
    <x v="1"/>
    <x v="1"/>
    <x v="1"/>
    <s v="NONE"/>
    <x v="3"/>
    <s v="FOUR WAY INTERSECTION"/>
    <s v="TWO-WAY, NOT DIVIDED"/>
    <s v="REAR-END"/>
    <s v="COLLISION WITH MOTOR VEHICLE IN TRAFFIC"/>
    <x v="0"/>
    <x v="0"/>
    <n v="0"/>
    <n v="0"/>
    <n v="0"/>
    <n v="0"/>
    <n v="1"/>
    <n v="2"/>
    <n v="0"/>
    <n v="0"/>
    <n v="0"/>
    <n v="0"/>
    <n v="0"/>
    <n v="0"/>
    <n v="0"/>
    <n v="42.395000000000003"/>
    <n v="-71.088999999999999"/>
    <n v="4"/>
    <n v="250000000000000"/>
  </r>
  <r>
    <x v="315"/>
    <x v="315"/>
    <x v="0"/>
    <s v="119 TEMPLE ST Somerville, MA"/>
    <x v="1"/>
    <x v="1"/>
    <x v="1"/>
    <s v="NONE"/>
    <x v="0"/>
    <s v="NOT AT INTERSECTION"/>
    <s v="TWO-WAY, NOT DIVIDED"/>
    <s v="SINGLE VEHICLE CRASH"/>
    <s v="COLLISION WITH PEDESTRIAN"/>
    <x v="0"/>
    <x v="0"/>
    <n v="0"/>
    <n v="0"/>
    <n v="0"/>
    <n v="1"/>
    <n v="0"/>
    <n v="4"/>
    <n v="0"/>
    <n v="0"/>
    <n v="1"/>
    <n v="1"/>
    <n v="0"/>
    <n v="0"/>
    <n v="0"/>
    <n v="42.395299999999999"/>
    <n v="-71.089699999999993"/>
    <n v="4"/>
    <n v="250000000000000"/>
  </r>
  <r>
    <x v="316"/>
    <x v="316"/>
    <x v="1"/>
    <s v="MYSTIC AV &amp; WHEATLAND ST Somerville, MA"/>
    <x v="1"/>
    <x v="2"/>
    <x v="0"/>
    <s v="NONE"/>
    <x v="3"/>
    <s v="FOUR WAY INTERSECTION"/>
    <s v="ONE-WAY, NOT DIVIDED"/>
    <s v="ANGLE"/>
    <s v="COLLISION WITH GUARDRAIL"/>
    <x v="0"/>
    <x v="0"/>
    <n v="0"/>
    <n v="0"/>
    <n v="0"/>
    <n v="0"/>
    <n v="1"/>
    <n v="3"/>
    <n v="0"/>
    <n v="0"/>
    <n v="0"/>
    <n v="0"/>
    <n v="0"/>
    <n v="0"/>
    <n v="0"/>
    <n v="42.394100000000002"/>
    <n v="-71.087100000000007"/>
    <n v="4"/>
    <n v="250000000000000"/>
  </r>
  <r>
    <x v="317"/>
    <x v="317"/>
    <x v="2"/>
    <s v="FELLSWAY WEST &amp; MYSTIC AV Somerville, MA"/>
    <x v="0"/>
    <x v="1"/>
    <x v="1"/>
    <s v="NONE"/>
    <x v="3"/>
    <s v="FIVE-POINT OR MORE"/>
    <s v="ONE-WAY, NOT DIVIDED"/>
    <s v="SIDESWIPE, SAME DIRECTION"/>
    <s v="COLLISION WITH MOTOR VEHICLE IN TRAFFIC"/>
    <x v="0"/>
    <x v="2"/>
    <n v="0"/>
    <n v="0"/>
    <n v="0"/>
    <n v="0"/>
    <n v="0"/>
    <n v="2"/>
    <n v="0"/>
    <n v="0"/>
    <n v="0"/>
    <n v="0"/>
    <n v="0"/>
    <n v="0"/>
    <n v="0"/>
    <n v="42.393599999999999"/>
    <n v="-71.086500000000001"/>
    <n v="4"/>
    <n v="250000000000000"/>
  </r>
  <r>
    <x v="318"/>
    <x v="318"/>
    <x v="0"/>
    <s v="57 DERBY ST Somerville, MA"/>
    <x v="0"/>
    <x v="3"/>
    <x v="4"/>
    <s v="OTHER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4300000000001"/>
    <n v="-71.090400000000002"/>
    <n v="4"/>
    <n v="250000000000000"/>
  </r>
  <r>
    <x v="319"/>
    <x v="319"/>
    <x v="1"/>
    <s v="74 GRANT ST Somerville, MA"/>
    <x v="1"/>
    <x v="1"/>
    <x v="1"/>
    <s v="NONE"/>
    <x v="0"/>
    <s v="NOT AT INTERSECTION"/>
    <s v="ONE-WAY, NOT DIVIDED"/>
    <s v="HEAD ON"/>
    <s v="COLLISION WITH PEDALCYCLE"/>
    <x v="0"/>
    <x v="3"/>
    <n v="0"/>
    <n v="0"/>
    <n v="0"/>
    <n v="0"/>
    <n v="0"/>
    <n v="2"/>
    <n v="0"/>
    <n v="0"/>
    <n v="1"/>
    <n v="0"/>
    <n v="1"/>
    <n v="0"/>
    <n v="0"/>
    <n v="42.393700000000003"/>
    <n v="-71.089200000000005"/>
    <n v="4"/>
    <n v="250000000000000"/>
  </r>
  <r>
    <x v="320"/>
    <x v="320"/>
    <x v="2"/>
    <s v="87 TEMPLE ST Somerville, MA"/>
    <x v="4"/>
    <x v="1"/>
    <x v="1"/>
    <s v="UNKNOWN"/>
    <x v="0"/>
    <s v="T-INTERSECTION"/>
    <s v="TWO-WAY, DIVIDED, UNPROTECTED MEDIAN"/>
    <s v="REAR-END"/>
    <s v="COLLISION WITH PARKED MOTOR VEHICLE"/>
    <x v="0"/>
    <x v="0"/>
    <n v="0"/>
    <n v="0"/>
    <n v="0"/>
    <n v="0"/>
    <n v="0"/>
    <n v="5"/>
    <n v="0"/>
    <n v="0"/>
    <n v="0"/>
    <n v="0"/>
    <n v="0"/>
    <n v="0"/>
    <n v="1"/>
    <n v="42.395099999999999"/>
    <n v="-71.090999999999994"/>
    <n v="4"/>
    <n v="250000000000000"/>
  </r>
  <r>
    <x v="321"/>
    <x v="321"/>
    <x v="0"/>
    <s v="65 TEMPLE ST Somerville, MA"/>
    <x v="1"/>
    <x v="1"/>
    <x v="1"/>
    <s v="NONE"/>
    <x v="0"/>
    <s v="NOT AT INTERSECTION"/>
    <s v="TWO-WAY, NOT DIVIDED"/>
    <s v="SINGLE VEHICLE CRASH"/>
    <s v="COLLISION WITH TREE"/>
    <x v="0"/>
    <x v="3"/>
    <n v="0"/>
    <n v="0"/>
    <n v="0"/>
    <n v="0"/>
    <n v="0"/>
    <n v="4"/>
    <n v="0"/>
    <n v="0"/>
    <n v="0"/>
    <n v="0"/>
    <n v="0"/>
    <n v="0"/>
    <n v="0"/>
    <n v="42.394599999999997"/>
    <n v="-71.091499999999996"/>
    <n v="4"/>
    <n v="250000000000000"/>
  </r>
  <r>
    <x v="322"/>
    <x v="322"/>
    <x v="0"/>
    <s v="34 DERBY ST Somerville, MA"/>
    <x v="1"/>
    <x v="1"/>
    <x v="1"/>
    <s v="NONE"/>
    <x v="0"/>
    <s v="NOT AT INTERSECTION"/>
    <s v="ONE-WAY, NOT DIVIDED"/>
    <s v="REAR-END"/>
    <s v="COLLISION WITH PARKED MOTOR VEHICLE"/>
    <x v="0"/>
    <x v="3"/>
    <n v="0"/>
    <n v="0"/>
    <n v="0"/>
    <n v="0"/>
    <n v="0"/>
    <n v="2"/>
    <n v="0"/>
    <n v="0"/>
    <n v="0"/>
    <n v="0"/>
    <n v="0"/>
    <n v="0"/>
    <n v="0"/>
    <n v="42.393700000000003"/>
    <n v="-71.09"/>
    <n v="4"/>
    <n v="250000000000000"/>
  </r>
  <r>
    <x v="323"/>
    <x v="323"/>
    <x v="1"/>
    <s v="67 TEMPLE ST Somerville, MA"/>
    <x v="1"/>
    <x v="1"/>
    <x v="1"/>
    <s v="NONE"/>
    <x v="0"/>
    <s v="NOT AT INTERSECTION"/>
    <s v="TWO-WAY, NOT DIVIDED"/>
    <s v="SINGLE VEHICLE CRASH"/>
    <s v="COLLISION WITH PEDESTRIAN"/>
    <x v="0"/>
    <x v="0"/>
    <n v="0"/>
    <n v="0"/>
    <n v="1"/>
    <n v="0"/>
    <n v="0"/>
    <n v="6"/>
    <n v="0"/>
    <n v="0"/>
    <n v="1"/>
    <n v="1"/>
    <n v="0"/>
    <n v="0"/>
    <n v="0"/>
    <n v="42.394799999999996"/>
    <n v="-71.091499999999996"/>
    <n v="4"/>
    <n v="250000000000000"/>
  </r>
  <r>
    <x v="324"/>
    <x v="324"/>
    <x v="0"/>
    <s v="37 JAQUES ST Somerville, MA"/>
    <x v="1"/>
    <x v="1"/>
    <x v="1"/>
    <s v="NONE"/>
    <x v="2"/>
    <s v="UNKNOWN"/>
    <s v="TWO-WAY, NOT DIVIDED"/>
    <s v="SIDESWIPE, SAME DIRECTION"/>
    <s v="COLLISION WITH PARKED MOTOR VEHICLE"/>
    <x v="5"/>
    <x v="0"/>
    <n v="0"/>
    <n v="0"/>
    <n v="0"/>
    <n v="0"/>
    <n v="0"/>
    <n v="2"/>
    <n v="0"/>
    <n v="0"/>
    <n v="0"/>
    <n v="0"/>
    <n v="0"/>
    <n v="0"/>
    <n v="0"/>
    <n v="42.393700000000003"/>
    <n v="-71.090699999999998"/>
    <n v="4"/>
    <n v="250000000000000"/>
  </r>
  <r>
    <x v="325"/>
    <x v="325"/>
    <x v="2"/>
    <s v="69 TEMPLE STREET Somerville, MA"/>
    <x v="4"/>
    <x v="0"/>
    <x v="0"/>
    <s v="NONE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5000000000003"/>
    <n v="-71.091499999999996"/>
    <n v="4"/>
    <n v="250000000000000"/>
  </r>
  <r>
    <x v="326"/>
    <x v="326"/>
    <x v="0"/>
    <s v="36 DERBY ST Somerville, MA"/>
    <x v="3"/>
    <x v="6"/>
    <x v="0"/>
    <s v="NONE"/>
    <x v="0"/>
    <s v="NOT AT INTERSECTION"/>
    <s v="ONE-WAY, NOT DIVIDED"/>
    <s v="ANGLE"/>
    <s v="COLLISION WITH PEDESTRIAN"/>
    <x v="0"/>
    <x v="3"/>
    <n v="0"/>
    <n v="0"/>
    <n v="1"/>
    <n v="0"/>
    <n v="0"/>
    <n v="6"/>
    <n v="0"/>
    <n v="0"/>
    <n v="1"/>
    <n v="0"/>
    <n v="0"/>
    <n v="1"/>
    <n v="0"/>
    <n v="42.393700000000003"/>
    <n v="-71.09"/>
    <n v="4"/>
    <n v="250000000000000"/>
  </r>
  <r>
    <x v="327"/>
    <x v="327"/>
    <x v="0"/>
    <s v="63 TEMPLE ST Somerville, MA"/>
    <x v="0"/>
    <x v="1"/>
    <x v="0"/>
    <s v="NONE"/>
    <x v="0"/>
    <s v="NOT AT INTERSECTION"/>
    <s v="TWO-WAY, NOT DIVIDED"/>
    <s v="SIDESWIPE, OPPOSITE DIRECTION"/>
    <s v="COLLISION WITH PEDALCYCLE"/>
    <x v="0"/>
    <x v="0"/>
    <n v="0"/>
    <n v="0"/>
    <n v="0"/>
    <n v="0"/>
    <n v="0"/>
    <n v="3"/>
    <n v="0"/>
    <n v="0"/>
    <n v="1"/>
    <n v="0"/>
    <n v="1"/>
    <n v="0"/>
    <n v="0"/>
    <n v="42.394599999999997"/>
    <n v="-71.091499999999996"/>
    <n v="4"/>
    <n v="250000000000000"/>
  </r>
  <r>
    <x v="328"/>
    <x v="328"/>
    <x v="1"/>
    <s v="48 JAQUES ST Somerville, MA"/>
    <x v="1"/>
    <x v="1"/>
    <x v="1"/>
    <s v="NONE"/>
    <x v="0"/>
    <s v="NOT AT INTERSECTION"/>
    <s v="TWO-WAY, NOT DIVIDED"/>
    <s v="SIDESWIPE, SAME DIRECTION"/>
    <s v="COLLISION WITH PARKED MOTOR VEHICLE"/>
    <x v="1"/>
    <x v="3"/>
    <n v="0"/>
    <n v="0"/>
    <n v="0"/>
    <n v="0"/>
    <n v="0"/>
    <n v="2"/>
    <n v="0"/>
    <n v="0"/>
    <n v="0"/>
    <n v="0"/>
    <n v="0"/>
    <n v="0"/>
    <n v="0"/>
    <n v="42.393799999999999"/>
    <n v="-71.0916"/>
    <n v="4"/>
    <n v="250000000000000"/>
  </r>
  <r>
    <x v="329"/>
    <x v="329"/>
    <x v="1"/>
    <s v="34 GRANT ST Somerville, MA"/>
    <x v="1"/>
    <x v="2"/>
    <x v="1"/>
    <s v="NONE"/>
    <x v="0"/>
    <s v="NOT AT INTERSECTION"/>
    <s v="ONE-WAY, NOT DIVIDED"/>
    <s v="ANGLE"/>
    <s v="COLLISION WITH MOTOR VEHICLE IN TRAFFIC"/>
    <x v="0"/>
    <x v="0"/>
    <n v="0"/>
    <n v="0"/>
    <n v="0"/>
    <n v="0"/>
    <n v="1"/>
    <n v="3"/>
    <n v="0"/>
    <n v="0"/>
    <n v="0"/>
    <n v="0"/>
    <n v="0"/>
    <n v="0"/>
    <n v="0"/>
    <n v="42.392800000000001"/>
    <n v="-71.090500000000006"/>
    <n v="4"/>
    <n v="250000000000000"/>
  </r>
  <r>
    <x v="330"/>
    <x v="330"/>
    <x v="0"/>
    <s v="24 GRANT ST Somerville, MA"/>
    <x v="1"/>
    <x v="1"/>
    <x v="1"/>
    <s v="NONE"/>
    <x v="1"/>
    <s v="T-INTERSECTION"/>
    <s v="ONE-WAY, NOT DIVIDED"/>
    <s v="SIDESWIPE, SAME DIRECTION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92600000000002"/>
    <n v="-71.090800000000002"/>
    <n v="4"/>
    <n v="250000000000000"/>
  </r>
  <r>
    <x v="331"/>
    <x v="331"/>
    <x v="0"/>
    <s v="35 TEMPLE ST Somerville, MA"/>
    <x v="0"/>
    <x v="2"/>
    <x v="1"/>
    <s v="NONE"/>
    <x v="0"/>
    <s v="NOT AT INTERSECTION"/>
    <s v="TWO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3700000000003"/>
    <n v="-71.092299999999994"/>
    <n v="4"/>
    <n v="250000000000000"/>
  </r>
  <r>
    <x v="332"/>
    <x v="332"/>
    <x v="1"/>
    <s v="25 SEWALL ST Somerville, MA"/>
    <x v="1"/>
    <x v="1"/>
    <x v="1"/>
    <s v="NONE"/>
    <x v="0"/>
    <s v="NOT AT INTERSECTION"/>
    <s v="ONE-WAY, NOT DIVIDED"/>
    <s v="SIDESWIPE, SAME DIRECTION"/>
    <s v="COLLISION WITH PARKED MOTOR VEHICLE"/>
    <x v="1"/>
    <x v="0"/>
    <n v="0"/>
    <n v="0"/>
    <n v="0"/>
    <n v="0"/>
    <n v="0"/>
    <n v="3"/>
    <n v="0"/>
    <n v="0"/>
    <n v="0"/>
    <n v="0"/>
    <n v="0"/>
    <n v="0"/>
    <n v="0"/>
    <n v="42.3932"/>
    <n v="-71.091499999999996"/>
    <n v="4"/>
    <n v="250000000000000"/>
  </r>
  <r>
    <x v="333"/>
    <x v="333"/>
    <x v="0"/>
    <s v="9 TEMPLE ST Somerville, MA"/>
    <x v="1"/>
    <x v="1"/>
    <x v="1"/>
    <s v="NONE"/>
    <x v="0"/>
    <s v="NOT AT INTERSECTION"/>
    <s v="TWO-WAY, NOT DIVIDED"/>
    <s v="SIDESWIPE, SAM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2800000000001"/>
    <n v="-71.0929"/>
    <n v="4"/>
    <n v="250000000000000"/>
  </r>
  <r>
    <x v="334"/>
    <x v="334"/>
    <x v="0"/>
    <s v="313 BROADWAY Somerville, MA"/>
    <x v="0"/>
    <x v="1"/>
    <x v="1"/>
    <s v="NONE"/>
    <x v="0"/>
    <s v="NOT AT INTERSECTION"/>
    <s v="TWO-WAY, NOT DIVIDED"/>
    <s v="SINGLE VEHICLE CRASH"/>
    <s v="OTHER"/>
    <x v="2"/>
    <x v="4"/>
    <n v="0"/>
    <n v="0"/>
    <n v="0"/>
    <n v="1"/>
    <n v="0"/>
    <n v="0"/>
    <n v="0"/>
    <n v="0"/>
    <n v="0"/>
    <n v="0"/>
    <n v="0"/>
    <n v="0"/>
    <n v="0"/>
    <n v="42.392699999999998"/>
    <n v="-71.093000000000004"/>
    <n v="4"/>
    <n v="250000000000000"/>
  </r>
  <r>
    <x v="335"/>
    <x v="335"/>
    <x v="0"/>
    <s v="299 BROADWAY Somerville, MA"/>
    <x v="0"/>
    <x v="1"/>
    <x v="1"/>
    <s v="NONE"/>
    <x v="0"/>
    <s v="NOT AT INTERSECTION"/>
    <s v="TWO-WAY, DIVIDED, POSITIVE MEDIAN BARRIER"/>
    <s v="ANGLE"/>
    <s v="COLLISION WITH PEDALCYCLE"/>
    <x v="0"/>
    <x v="1"/>
    <n v="0"/>
    <n v="0"/>
    <n v="0"/>
    <n v="0"/>
    <n v="1"/>
    <n v="0"/>
    <n v="0"/>
    <n v="0"/>
    <n v="1"/>
    <n v="0"/>
    <n v="1"/>
    <n v="0"/>
    <n v="1"/>
    <n v="42.392299999999999"/>
    <n v="-71.091899999999995"/>
    <n v="4"/>
    <n v="250000000000000"/>
  </r>
  <r>
    <x v="336"/>
    <x v="336"/>
    <x v="2"/>
    <s v="299 BROADWAY Somerville, MA"/>
    <x v="3"/>
    <x v="1"/>
    <x v="1"/>
    <s v="NONE"/>
    <x v="0"/>
    <s v="NOT AT INTERSECTION"/>
    <s v="UNKNOWN"/>
    <s v="SINGLE VEHICLE CRASH"/>
    <s v="COLLISION WITH LIGHT POLE OR OTHER POST/SUPPORT"/>
    <x v="4"/>
    <x v="6"/>
    <n v="0"/>
    <n v="0"/>
    <n v="0"/>
    <n v="0"/>
    <n v="0"/>
    <n v="1"/>
    <n v="0"/>
    <n v="0"/>
    <n v="0"/>
    <n v="0"/>
    <n v="0"/>
    <n v="0"/>
    <n v="0"/>
    <n v="42.392299999999999"/>
    <n v="-71.091899999999995"/>
    <n v="4"/>
    <n v="250000000000000"/>
  </r>
  <r>
    <x v="337"/>
    <x v="337"/>
    <x v="0"/>
    <s v="281 BROADWAY Somerville, MA"/>
    <x v="0"/>
    <x v="0"/>
    <x v="0"/>
    <s v="NONE"/>
    <x v="1"/>
    <s v="T-INTERSECTION"/>
    <s v="TWO-WAY, DIVIDED, POSITIVE MEDIAN BARRIER"/>
    <s v="ANGLE"/>
    <s v="COLLISION WITH MOTOR VEHICLE IN TRAFFIC"/>
    <x v="0"/>
    <x v="1"/>
    <n v="0"/>
    <n v="0"/>
    <n v="0"/>
    <n v="0"/>
    <n v="0"/>
    <n v="3"/>
    <n v="0"/>
    <n v="0"/>
    <n v="0"/>
    <n v="0"/>
    <n v="0"/>
    <n v="0"/>
    <n v="0"/>
    <n v="42.392000000000003"/>
    <n v="-71.0916"/>
    <n v="4"/>
    <n v="250000000000000"/>
  </r>
  <r>
    <x v="338"/>
    <x v="338"/>
    <x v="1"/>
    <s v="299 BROADWAY Somerville, MA"/>
    <x v="1"/>
    <x v="1"/>
    <x v="1"/>
    <s v="NONE"/>
    <x v="0"/>
    <s v="DRIVEWAY"/>
    <s v="TWO-WAY, NOT DIVIDED"/>
    <s v="REAR TO REAR"/>
    <s v="COLLISION WITH PARKED MOTOR VEHICLE"/>
    <x v="2"/>
    <x v="0"/>
    <n v="0"/>
    <n v="0"/>
    <n v="0"/>
    <n v="0"/>
    <n v="0"/>
    <n v="4"/>
    <n v="0"/>
    <n v="0"/>
    <n v="0"/>
    <n v="0"/>
    <n v="0"/>
    <n v="0"/>
    <n v="0"/>
    <n v="42.392299999999999"/>
    <n v="-71.091899999999995"/>
    <n v="4"/>
    <n v="250000000000000"/>
  </r>
  <r>
    <x v="339"/>
    <x v="339"/>
    <x v="0"/>
    <s v="9 TEMPLE ST Somerville, MA"/>
    <x v="1"/>
    <x v="1"/>
    <x v="1"/>
    <s v="NONE"/>
    <x v="0"/>
    <s v="NOT AT INTERSECTION"/>
    <s v="TWO-WAY, NOT DIVIDED"/>
    <s v="ANGLE"/>
    <s v="COLLISION WITH MOTOR VEHICLE IN TRAFFIC"/>
    <x v="0"/>
    <x v="0"/>
    <n v="0"/>
    <n v="0"/>
    <n v="0"/>
    <n v="0"/>
    <n v="0"/>
    <n v="1"/>
    <n v="1"/>
    <n v="0"/>
    <n v="0"/>
    <n v="0"/>
    <n v="0"/>
    <n v="0"/>
    <n v="0"/>
    <n v="42.392800000000001"/>
    <n v="-71.0929"/>
    <n v="4"/>
    <n v="250000000000000"/>
  </r>
  <r>
    <x v="340"/>
    <x v="340"/>
    <x v="1"/>
    <s v="299 BROADWAY Somerville, MA"/>
    <x v="1"/>
    <x v="1"/>
    <x v="1"/>
    <s v="NONE"/>
    <x v="0"/>
    <s v="NOT AT INTERSECTION"/>
    <s v="TWO-WAY, DIVIDED, POSITIVE MEDIAN BARRIER"/>
    <s v="SIDESWIPE, SAME DIRECTION"/>
    <s v="COLLISION WITH PARKED MOTOR VEHICLE"/>
    <x v="1"/>
    <x v="0"/>
    <n v="0"/>
    <n v="0"/>
    <n v="0"/>
    <n v="0"/>
    <n v="0"/>
    <n v="4"/>
    <n v="0"/>
    <n v="0"/>
    <n v="0"/>
    <n v="0"/>
    <n v="0"/>
    <n v="0"/>
    <n v="0"/>
    <n v="42.392299999999999"/>
    <n v="-71.091899999999995"/>
    <n v="4"/>
    <n v="250000000000000"/>
  </r>
  <r>
    <x v="341"/>
    <x v="341"/>
    <x v="1"/>
    <s v="9 TEMPLE ST Somerville, MA"/>
    <x v="1"/>
    <x v="1"/>
    <x v="1"/>
    <s v="NONE"/>
    <x v="0"/>
    <s v="NOT AT INTERSECTION"/>
    <s v="TWO-WAY, NOT DIVIDED"/>
    <s v="SINGLE VEHICLE CRASH"/>
    <s v="COLLISION WITH PEDESTRIAN"/>
    <x v="0"/>
    <x v="3"/>
    <n v="0"/>
    <n v="0"/>
    <n v="0"/>
    <n v="1"/>
    <n v="0"/>
    <n v="4"/>
    <n v="0"/>
    <n v="0"/>
    <n v="1"/>
    <n v="1"/>
    <n v="0"/>
    <n v="0"/>
    <n v="0"/>
    <n v="42.392800000000001"/>
    <n v="-71.0929"/>
    <n v="4"/>
    <n v="250000000000000"/>
  </r>
  <r>
    <x v="342"/>
    <x v="342"/>
    <x v="0"/>
    <s v="MCGRATH HWY &amp; NA Somerville, MA"/>
    <x v="2"/>
    <x v="1"/>
    <x v="1"/>
    <s v="NONE"/>
    <x v="0"/>
    <s v="NOT AT INTERSECTION"/>
    <s v="TWO-WAY, DIVIDED, UNPROTECTED MEDIAN"/>
    <s v="SIDESWIPE, OPPOSITE DIRECTION"/>
    <s v="COLLISION WITH MOTOR VEHICLE IN TRAFFIC"/>
    <x v="0"/>
    <x v="0"/>
    <n v="0"/>
    <n v="0"/>
    <n v="0"/>
    <n v="1"/>
    <n v="0"/>
    <n v="2"/>
    <n v="0"/>
    <n v="0"/>
    <n v="0"/>
    <n v="0"/>
    <n v="0"/>
    <n v="0"/>
    <n v="0"/>
    <n v="42.392899999999997"/>
    <n v="-71.085700000000003"/>
    <n v="4"/>
    <n v="250000000000000"/>
  </r>
  <r>
    <x v="343"/>
    <x v="343"/>
    <x v="1"/>
    <s v="MCGRATH HWY &amp; MIDDLESEX AV Somerville, MA"/>
    <x v="1"/>
    <x v="1"/>
    <x v="1"/>
    <s v="NONE"/>
    <x v="0"/>
    <s v="T-INTERSECTION"/>
    <s v="TWO-WAY, NOT DIVIDED"/>
    <s v="ANGLE"/>
    <s v="COLLISION WITH MOTOR VEHICLE IN TRAFFIC"/>
    <x v="0"/>
    <x v="0"/>
    <n v="0"/>
    <n v="0"/>
    <n v="0"/>
    <n v="1"/>
    <n v="0"/>
    <n v="1"/>
    <n v="0"/>
    <n v="0"/>
    <n v="0"/>
    <n v="0"/>
    <n v="0"/>
    <n v="0"/>
    <n v="0"/>
    <n v="42.392899999999997"/>
    <n v="-71.085700000000003"/>
    <n v="4"/>
    <n v="250000000000000"/>
  </r>
  <r>
    <x v="344"/>
    <x v="344"/>
    <x v="0"/>
    <s v="MCGRATH HWY &amp; NA Somerville, MA"/>
    <x v="1"/>
    <x v="1"/>
    <x v="1"/>
    <s v="NONE"/>
    <x v="0"/>
    <s v="NOT AT INTERSECTION"/>
    <s v="TWO-WAY, NOT DIVIDED"/>
    <s v="SINGLE VEHICLE CRASH"/>
    <s v="COLLISION WITH PEDESTRIAN"/>
    <x v="0"/>
    <x v="0"/>
    <n v="0"/>
    <n v="0"/>
    <n v="0"/>
    <n v="1"/>
    <n v="0"/>
    <n v="1"/>
    <n v="0"/>
    <n v="0"/>
    <n v="1"/>
    <n v="1"/>
    <n v="0"/>
    <n v="0"/>
    <n v="0"/>
    <n v="42.392899999999997"/>
    <n v="-71.085700000000003"/>
    <n v="4"/>
    <n v="250000000000000"/>
  </r>
  <r>
    <x v="345"/>
    <x v="345"/>
    <x v="0"/>
    <s v="FELLSWAY &amp; MYSTIC AVE Somerville, MA"/>
    <x v="0"/>
    <x v="1"/>
    <x v="1"/>
    <s v="NONE"/>
    <x v="3"/>
    <s v="FOUR WAY INTERSECTION"/>
    <s v="TWO-WAY, DIVIDED, POSITIVE MEDIAN BARRIER"/>
    <s v="SIDESWIPE, SAME DIRECTION"/>
    <s v="COLLISION WITH MOTOR VEHICLE IN TRAFFIC"/>
    <x v="0"/>
    <x v="1"/>
    <n v="0"/>
    <n v="0"/>
    <n v="0"/>
    <n v="0"/>
    <n v="0"/>
    <n v="6"/>
    <n v="0"/>
    <n v="0"/>
    <n v="0"/>
    <n v="0"/>
    <n v="0"/>
    <n v="0"/>
    <n v="0"/>
    <n v="42.392899999999997"/>
    <n v="-71.085700000000003"/>
    <n v="4"/>
    <n v="250000000000000"/>
  </r>
  <r>
    <x v="346"/>
    <x v="346"/>
    <x v="0"/>
    <s v="UNK MCGRATH HYWY Somerville, MA"/>
    <x v="1"/>
    <x v="1"/>
    <x v="4"/>
    <s v="OBSTRUCTION IN ROADWAY"/>
    <x v="0"/>
    <s v="NOT AT INTERSECTION"/>
    <s v="TWO-WAY, DIVIDED, POSITIVE MEDIAN BARRIER"/>
    <s v="SINGLE VEHICLE CRASH"/>
    <s v="OTHER"/>
    <x v="0"/>
    <x v="8"/>
    <n v="0"/>
    <n v="0"/>
    <n v="0"/>
    <n v="0"/>
    <n v="1"/>
    <n v="0"/>
    <n v="0"/>
    <n v="0"/>
    <n v="0"/>
    <n v="0"/>
    <n v="0"/>
    <n v="0"/>
    <n v="0"/>
    <n v="42.392899999999997"/>
    <n v="-71.085700000000003"/>
    <n v="4"/>
    <n v="250000000000000"/>
  </r>
  <r>
    <x v="347"/>
    <x v="347"/>
    <x v="0"/>
    <s v="BROADWAY &amp; MCGRATH HWY Somerville, MA"/>
    <x v="0"/>
    <x v="1"/>
    <x v="1"/>
    <s v="NONE"/>
    <x v="3"/>
    <s v="FOUR WAY INTERSECTION"/>
    <s v="TWO-WAY, DIVIDED, UNPROTECTED MEDIAN"/>
    <s v="UNKNOWN"/>
    <s v="COLLISION WITH PEDESTRIAN"/>
    <x v="0"/>
    <x v="1"/>
    <n v="0"/>
    <n v="0"/>
    <n v="0"/>
    <n v="0"/>
    <n v="0"/>
    <n v="2"/>
    <n v="0"/>
    <n v="0"/>
    <n v="1"/>
    <n v="1"/>
    <n v="0"/>
    <n v="0"/>
    <n v="0"/>
    <n v="42.389800000000001"/>
    <n v="-71.088200000000001"/>
    <n v="1"/>
    <n v="250000000000000"/>
  </r>
  <r>
    <x v="348"/>
    <x v="348"/>
    <x v="0"/>
    <s v="BROADWAY &amp; MCGRATH HWY Somerville, MA"/>
    <x v="1"/>
    <x v="1"/>
    <x v="1"/>
    <s v="NONE"/>
    <x v="3"/>
    <s v="FOUR WAY INTERSECTION"/>
    <s v="TWO-WAY, NOT DIVIDED"/>
    <s v="ANGLE"/>
    <s v="COLLISION WITH MOTOR VEHICLE IN TRAFFIC"/>
    <x v="0"/>
    <x v="1"/>
    <n v="0"/>
    <n v="0"/>
    <n v="0"/>
    <n v="0"/>
    <n v="0"/>
    <n v="2"/>
    <n v="0"/>
    <n v="0"/>
    <n v="0"/>
    <n v="0"/>
    <n v="0"/>
    <n v="0"/>
    <n v="0"/>
    <n v="42.389800000000001"/>
    <n v="-71.088200000000001"/>
    <n v="1"/>
    <n v="250000000000000"/>
  </r>
  <r>
    <x v="349"/>
    <x v="349"/>
    <x v="1"/>
    <s v="BROADWAY &amp; MCGRATH HWY Somerville, MA"/>
    <x v="1"/>
    <x v="2"/>
    <x v="1"/>
    <s v="NONE"/>
    <x v="3"/>
    <s v="FOUR WAY INTERSECTION"/>
    <s v="TWO-WAY, DIVIDED, UNPROTECTED MEDIAN"/>
    <s v="REAR-END"/>
    <s v="COLLISION WITH MOTOR VEHICLE IN TRAFFIC"/>
    <x v="0"/>
    <x v="1"/>
    <n v="0"/>
    <n v="0"/>
    <n v="0"/>
    <n v="0"/>
    <n v="0"/>
    <n v="4"/>
    <n v="0"/>
    <n v="0"/>
    <n v="0"/>
    <n v="0"/>
    <n v="0"/>
    <n v="0"/>
    <n v="0"/>
    <n v="42.389800000000001"/>
    <n v="-71.088200000000001"/>
    <n v="1"/>
    <n v="250000000000000"/>
  </r>
  <r>
    <x v="350"/>
    <x v="350"/>
    <x v="2"/>
    <s v="BROADWAY &amp; MCGRATH HWY Somerville, MA"/>
    <x v="0"/>
    <x v="0"/>
    <x v="0"/>
    <s v="ROAD SURFACE CONDITION"/>
    <x v="3"/>
    <s v="FOUR WAY INTERSECTION"/>
    <s v="TWO-WAY, DIVIDED, POSITIVE MEDIAN BARRIER"/>
    <s v="REAR-END"/>
    <s v="COLLISION WITH MOTOR VEHICLE IN TRAFFIC"/>
    <x v="0"/>
    <x v="2"/>
    <n v="0"/>
    <n v="0"/>
    <n v="1"/>
    <n v="0"/>
    <n v="0"/>
    <n v="2"/>
    <n v="0"/>
    <n v="0"/>
    <n v="0"/>
    <n v="0"/>
    <n v="0"/>
    <n v="0"/>
    <n v="0"/>
    <n v="42.389800000000001"/>
    <n v="-71.088200000000001"/>
    <n v="1"/>
    <n v="250000000000000"/>
  </r>
  <r>
    <x v="351"/>
    <x v="351"/>
    <x v="2"/>
    <s v="BROADWAY &amp; MCGRATH HWY Somerville, MA"/>
    <x v="0"/>
    <x v="0"/>
    <x v="0"/>
    <s v="TRAFFIC CONTROL DEVICE"/>
    <x v="7"/>
    <s v="FOUR WAY INTERSECTION"/>
    <s v="TWO-WAY, DIVIDED, POSITIVE MEDIAN BARRIER"/>
    <s v="HEAD ON"/>
    <s v="COLLISION WITH MOTOR VEHICLE IN TRAFFIC"/>
    <x v="0"/>
    <x v="2"/>
    <n v="0"/>
    <n v="0"/>
    <n v="0"/>
    <n v="1"/>
    <n v="0"/>
    <n v="2"/>
    <n v="0"/>
    <n v="0"/>
    <n v="0"/>
    <n v="0"/>
    <n v="0"/>
    <n v="0"/>
    <n v="0"/>
    <n v="42.389800000000001"/>
    <n v="-71.088200000000001"/>
    <n v="1"/>
    <n v="250000000000000"/>
  </r>
  <r>
    <x v="352"/>
    <x v="352"/>
    <x v="0"/>
    <s v="BROADWAY &amp; MCGRATH HWY Somerville, MA"/>
    <x v="1"/>
    <x v="1"/>
    <x v="1"/>
    <s v="NONE"/>
    <x v="3"/>
    <s v="FOUR WAY INTERSECTION"/>
    <s v="TWO-WAY, DIVIDED, UNPROTECTED MEDIAN"/>
    <s v="SINGLE VEHICLE CRASH"/>
    <s v="COLLISION WITH PEDESTRIAN"/>
    <x v="0"/>
    <x v="0"/>
    <n v="0"/>
    <n v="0"/>
    <n v="0"/>
    <n v="1"/>
    <n v="0"/>
    <n v="3"/>
    <n v="0"/>
    <n v="0"/>
    <n v="1"/>
    <n v="1"/>
    <n v="0"/>
    <n v="0"/>
    <n v="0"/>
    <n v="42.389800000000001"/>
    <n v="-71.088200000000001"/>
    <n v="1"/>
    <n v="250000000000000"/>
  </r>
  <r>
    <x v="353"/>
    <x v="353"/>
    <x v="1"/>
    <s v="BROADWAY &amp; MCGRATH HWY Somerville, MA"/>
    <x v="5"/>
    <x v="5"/>
    <x v="0"/>
    <s v="UNKNOWN"/>
    <x v="0"/>
    <s v="NOT AT INTERSECTION"/>
    <s v="ONE-WAY, NOT DIVIDED"/>
    <s v="ANGLE"/>
    <s v="COLLISION WITH MOTOR VEHICLE IN TRAFFIC"/>
    <x v="0"/>
    <x v="0"/>
    <n v="0"/>
    <n v="0"/>
    <n v="0"/>
    <n v="0"/>
    <n v="0"/>
    <n v="5"/>
    <n v="0"/>
    <n v="0"/>
    <n v="0"/>
    <n v="0"/>
    <n v="0"/>
    <n v="0"/>
    <n v="0"/>
    <n v="42.389800000000001"/>
    <n v="-71.088200000000001"/>
    <n v="1"/>
    <n v="250000000000000"/>
  </r>
  <r>
    <x v="354"/>
    <x v="354"/>
    <x v="2"/>
    <s v="FELLSWAY W &amp; JAQUES ST Somerville, MA"/>
    <x v="0"/>
    <x v="1"/>
    <x v="1"/>
    <s v="NONE"/>
    <x v="0"/>
    <s v="T-INTERSECTION"/>
    <s v="TWO-WAY, NOT DIVIDED"/>
    <s v="SIDESWIPE, SAME DIRECTION"/>
    <s v="COLLISION WITH PARKED MOTOR VEHICLE"/>
    <x v="0"/>
    <x v="3"/>
    <n v="0"/>
    <n v="0"/>
    <n v="0"/>
    <n v="0"/>
    <n v="0"/>
    <n v="2"/>
    <n v="0"/>
    <n v="0"/>
    <n v="0"/>
    <n v="0"/>
    <n v="0"/>
    <n v="0"/>
    <n v="1"/>
    <n v="42.3919"/>
    <n v="-71.088800000000006"/>
    <n v="1"/>
    <n v="250000000000000"/>
  </r>
  <r>
    <x v="355"/>
    <x v="355"/>
    <x v="0"/>
    <s v="BROADWAY &amp; FELLSWAY W Somerville, MA"/>
    <x v="1"/>
    <x v="1"/>
    <x v="1"/>
    <s v="TRAFFIC CONGESTION RELATED"/>
    <x v="3"/>
    <s v="T-INTERSECTION"/>
    <s v="TWO-WAY, DIVIDED, POSITIVE MEDIAN BARRIER"/>
    <s v="ANGLE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90799999999999"/>
    <n v="-71.090199999999996"/>
    <n v="1"/>
    <n v="250000000000000"/>
  </r>
  <r>
    <x v="356"/>
    <x v="356"/>
    <x v="1"/>
    <s v="BROADWAY &amp; FELLSWAY W Somerville, MA"/>
    <x v="1"/>
    <x v="1"/>
    <x v="1"/>
    <s v="NONE"/>
    <x v="3"/>
    <s v="FOUR WAY INTERSECTION"/>
    <s v="TWO-WAY, DIVIDED, POSITIVE MEDIAN BARRIER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0799999999999"/>
    <n v="-71.090199999999996"/>
    <n v="1"/>
    <n v="250000000000000"/>
  </r>
  <r>
    <x v="357"/>
    <x v="357"/>
    <x v="1"/>
    <s v="BROADWAY &amp; FELLSWAY W Somerville, MA"/>
    <x v="1"/>
    <x v="2"/>
    <x v="1"/>
    <s v="NONE"/>
    <x v="7"/>
    <s v="T-INTERSECTION"/>
    <s v="TWO-WAY, DIVIDED, POSITIVE MEDIAN BARRIER"/>
    <s v="SINGLE VEHICLE CRASH"/>
    <s v="COLLISION WITH PEDESTRIAN"/>
    <x v="0"/>
    <x v="0"/>
    <n v="0"/>
    <n v="0"/>
    <n v="0"/>
    <n v="1"/>
    <n v="0"/>
    <n v="1"/>
    <n v="0"/>
    <n v="0"/>
    <n v="1"/>
    <n v="1"/>
    <n v="0"/>
    <n v="0"/>
    <n v="0"/>
    <n v="42.390799999999999"/>
    <n v="-71.090199999999996"/>
    <n v="1"/>
    <n v="250000000000000"/>
  </r>
  <r>
    <x v="358"/>
    <x v="358"/>
    <x v="0"/>
    <s v="BROADWAY &amp; FELLSWAY W Somerville, MA"/>
    <x v="1"/>
    <x v="1"/>
    <x v="1"/>
    <s v="NONE"/>
    <x v="1"/>
    <s v="T-INTERSECTION"/>
    <s v="TWO-WAY, DIVIDED, POSITIVE MEDIAN BARRIER"/>
    <s v="ANGLE"/>
    <s v="COLLISION WITH MOTOR VEHICLE IN TRAFFIC"/>
    <x v="0"/>
    <x v="1"/>
    <n v="0"/>
    <n v="0"/>
    <n v="0"/>
    <n v="0"/>
    <n v="0"/>
    <n v="2"/>
    <n v="0"/>
    <n v="0"/>
    <n v="0"/>
    <n v="0"/>
    <n v="0"/>
    <n v="0"/>
    <n v="0"/>
    <n v="42.390799999999999"/>
    <n v="-71.090199999999996"/>
    <n v="1"/>
    <n v="250000000000000"/>
  </r>
  <r>
    <x v="359"/>
    <x v="359"/>
    <x v="1"/>
    <s v="BROADWAY &amp; FELLSWAY W Somerville, MA"/>
    <x v="1"/>
    <x v="1"/>
    <x v="1"/>
    <s v="NONE"/>
    <x v="7"/>
    <s v="T-INTERSECTION"/>
    <s v="TWO-WAY, DIVIDED, POSITIVE MEDIAN BARRIER"/>
    <s v="ANGLE"/>
    <s v="COLLISION WITH MOTOR VEHICLE IN TRAFFIC"/>
    <x v="0"/>
    <x v="3"/>
    <n v="0"/>
    <n v="0"/>
    <n v="0"/>
    <n v="2"/>
    <n v="0"/>
    <n v="0"/>
    <n v="0"/>
    <n v="0"/>
    <n v="0"/>
    <n v="0"/>
    <n v="0"/>
    <n v="0"/>
    <n v="0"/>
    <n v="42.390799999999999"/>
    <n v="-71.090199999999996"/>
    <n v="1"/>
    <n v="250000000000000"/>
  </r>
  <r>
    <x v="360"/>
    <x v="360"/>
    <x v="0"/>
    <s v="704 MCGRATH HWY Somerville, MA"/>
    <x v="0"/>
    <x v="1"/>
    <x v="0"/>
    <s v="NONE"/>
    <x v="0"/>
    <s v="NOT AT INTERSECTION"/>
    <s v="ONE-WAY, NOT DIVIDED"/>
    <s v="REAR-END"/>
    <s v="COLLISION WITH MOTOR VEHICLE IN TRAFFIC"/>
    <x v="0"/>
    <x v="0"/>
    <n v="0"/>
    <n v="0"/>
    <n v="0"/>
    <n v="0"/>
    <n v="1"/>
    <n v="1"/>
    <n v="0"/>
    <n v="0"/>
    <n v="0"/>
    <n v="0"/>
    <n v="0"/>
    <n v="0"/>
    <n v="0"/>
    <n v="42.39"/>
    <n v="-71.088200000000001"/>
    <n v="1"/>
    <n v="250000000000000"/>
  </r>
  <r>
    <x v="361"/>
    <x v="361"/>
    <x v="1"/>
    <s v="DERBY ST &amp; WHEATLAND ST Somerville, MA"/>
    <x v="1"/>
    <x v="0"/>
    <x v="0"/>
    <s v="NONE"/>
    <x v="1"/>
    <s v="T-INTERSECTION"/>
    <s v="ONE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2899999999997"/>
    <n v="-71.088700000000003"/>
    <n v="4"/>
    <n v="250000000000000"/>
  </r>
  <r>
    <x v="362"/>
    <x v="362"/>
    <x v="0"/>
    <s v="62 FELLSWAY WEST Somerville, MA"/>
    <x v="1"/>
    <x v="1"/>
    <x v="1"/>
    <s v="NONE"/>
    <x v="0"/>
    <s v="NOT AT INTERSECTION"/>
    <s v="ONE-WAY, NOT DIVIDED"/>
    <s v="SINGLE VEHICLE CRASH"/>
    <s v="COLLISION WITH TREE"/>
    <x v="0"/>
    <x v="3"/>
    <n v="0"/>
    <n v="0"/>
    <n v="0"/>
    <n v="0"/>
    <n v="0"/>
    <n v="1"/>
    <n v="0"/>
    <n v="0"/>
    <n v="0"/>
    <n v="0"/>
    <n v="0"/>
    <n v="0"/>
    <n v="0"/>
    <n v="42.392699999999998"/>
    <n v="-71.088099999999997"/>
    <n v="4"/>
    <n v="250000000000000"/>
  </r>
  <r>
    <x v="363"/>
    <x v="363"/>
    <x v="0"/>
    <s v="362 MYSTIC AV Somerville, MA"/>
    <x v="0"/>
    <x v="1"/>
    <x v="1"/>
    <s v="NONE"/>
    <x v="7"/>
    <s v="T-INTERSECTION"/>
    <s v="TWO-WAY, DIVIDED, UNPROTECTED MEDIAN"/>
    <s v="SIDESWIPE, SAME DIRECTION"/>
    <s v="COLLISION WITH MOTOR VEHICLE IN TRAFFIC"/>
    <x v="2"/>
    <x v="0"/>
    <n v="0"/>
    <n v="0"/>
    <n v="0"/>
    <n v="0"/>
    <n v="0"/>
    <n v="5"/>
    <n v="0"/>
    <n v="0"/>
    <n v="0"/>
    <n v="0"/>
    <n v="0"/>
    <n v="0"/>
    <n v="0"/>
    <n v="42.394199999999998"/>
    <n v="-71.087599999999995"/>
    <n v="4"/>
    <n v="250000000000000"/>
  </r>
  <r>
    <x v="364"/>
    <x v="364"/>
    <x v="2"/>
    <s v="88 WHEATLAND ST Somerville, MA"/>
    <x v="0"/>
    <x v="1"/>
    <x v="1"/>
    <s v="NONE"/>
    <x v="0"/>
    <s v="NOT AT INTERSECTION"/>
    <s v="ONE-WAY, NOT DIVIDED"/>
    <s v="ANGLE"/>
    <s v="COLLISION WITH PARKED MOTOR VEHICLE"/>
    <x v="0"/>
    <x v="0"/>
    <n v="0"/>
    <n v="0"/>
    <n v="0"/>
    <n v="0"/>
    <n v="0"/>
    <n v="1"/>
    <n v="0"/>
    <n v="0"/>
    <n v="0"/>
    <n v="0"/>
    <n v="0"/>
    <n v="0"/>
    <n v="0"/>
    <n v="42.393700000000003"/>
    <n v="-71.088099999999997"/>
    <n v="4"/>
    <n v="250000000000000"/>
  </r>
  <r>
    <x v="365"/>
    <x v="365"/>
    <x v="1"/>
    <s v="68 WHEATLAND ST Somerville, MA"/>
    <x v="1"/>
    <x v="1"/>
    <x v="1"/>
    <s v="NONE"/>
    <x v="0"/>
    <s v="NOT AT INTERSECTION"/>
    <s v="ONE-WAY, NOT DIVIDED"/>
    <s v="SINGLE VEHICLE CRASH"/>
    <s v="COLLISION WITH CURB"/>
    <x v="2"/>
    <x v="0"/>
    <n v="0"/>
    <n v="0"/>
    <n v="0"/>
    <n v="0"/>
    <n v="1"/>
    <n v="1"/>
    <n v="0"/>
    <n v="0"/>
    <n v="0"/>
    <n v="0"/>
    <n v="0"/>
    <n v="0"/>
    <n v="0"/>
    <n v="42.393099999999997"/>
    <n v="-71.088700000000003"/>
    <n v="4"/>
    <n v="250000000000000"/>
  </r>
  <r>
    <x v="366"/>
    <x v="366"/>
    <x v="0"/>
    <s v="78 WHEATLAND ST Somerville, MA"/>
    <x v="0"/>
    <x v="1"/>
    <x v="1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4"/>
    <n v="0"/>
    <n v="0"/>
    <n v="0"/>
    <n v="0"/>
    <n v="0"/>
    <n v="0"/>
    <n v="0"/>
    <n v="42.3934"/>
    <n v="-71.088399999999993"/>
    <n v="4"/>
    <n v="250000000000000"/>
  </r>
  <r>
    <x v="367"/>
    <x v="367"/>
    <x v="0"/>
    <s v="374 MYSTIC AV Somerville, MA"/>
    <x v="0"/>
    <x v="2"/>
    <x v="1"/>
    <s v="NONE"/>
    <x v="0"/>
    <s v="T-INTERSECTION"/>
    <s v="TWO-WAY, DIVIDED, UNPROTECTED MEDIAN"/>
    <s v="ANGLE"/>
    <s v="COLLISION WITH MOTOR VEHICLE IN TRAFFIC"/>
    <x v="0"/>
    <x v="2"/>
    <n v="0"/>
    <n v="0"/>
    <n v="0"/>
    <n v="0"/>
    <n v="0"/>
    <n v="3"/>
    <n v="0"/>
    <n v="0"/>
    <n v="0"/>
    <n v="0"/>
    <n v="0"/>
    <n v="0"/>
    <n v="0"/>
    <n v="42.394199999999998"/>
    <n v="-71.087599999999995"/>
    <n v="4"/>
    <n v="250000000000000"/>
  </r>
  <r>
    <x v="368"/>
    <x v="368"/>
    <x v="1"/>
    <s v="77 GRANT ST Somerville, MA"/>
    <x v="1"/>
    <x v="0"/>
    <x v="0"/>
    <s v="NONE"/>
    <x v="0"/>
    <s v="NOT AT INTERSECTION"/>
    <s v="ONE-WAY, NOT DIVIDED"/>
    <s v="UNKNOWN"/>
    <s v="COLLISION WITH PARKED MOTOR VEHICLE"/>
    <x v="4"/>
    <x v="0"/>
    <n v="0"/>
    <n v="0"/>
    <n v="0"/>
    <n v="0"/>
    <n v="0"/>
    <n v="3"/>
    <n v="0"/>
    <n v="0"/>
    <n v="0"/>
    <n v="0"/>
    <n v="0"/>
    <n v="0"/>
    <n v="0"/>
    <n v="42.393599999999999"/>
    <n v="-71.088700000000003"/>
    <n v="4"/>
    <n v="250000000000000"/>
  </r>
  <r>
    <x v="369"/>
    <x v="369"/>
    <x v="2"/>
    <s v="10 DERBY ST Somerville, MA"/>
    <x v="0"/>
    <x v="5"/>
    <x v="3"/>
    <s v="ROAD SURFACE CONDITION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4"/>
    <n v="0"/>
    <n v="0"/>
    <n v="0"/>
    <n v="0"/>
    <n v="0"/>
    <n v="0"/>
    <n v="0"/>
    <n v="42.393099999999997"/>
    <n v="-71.089100000000002"/>
    <n v="4"/>
    <n v="250000000000000"/>
  </r>
  <r>
    <x v="370"/>
    <x v="370"/>
    <x v="1"/>
    <s v="GRANT ST &amp; JAQUES ST Somerville, MA"/>
    <x v="1"/>
    <x v="1"/>
    <x v="1"/>
    <s v="NONE"/>
    <x v="1"/>
    <s v="FOUR WAY INTERSECTION"/>
    <s v="ONE-WAY, NOT DIVIDED"/>
    <s v="ANGLE"/>
    <s v="OTHER"/>
    <x v="0"/>
    <x v="0"/>
    <n v="0"/>
    <n v="0"/>
    <n v="0"/>
    <n v="0"/>
    <n v="1"/>
    <n v="2"/>
    <n v="0"/>
    <n v="0"/>
    <n v="1"/>
    <n v="0"/>
    <n v="0"/>
    <n v="1"/>
    <n v="0"/>
    <n v="42.392899999999997"/>
    <n v="-71.09"/>
    <n v="4"/>
    <n v="250000000000000"/>
  </r>
  <r>
    <x v="371"/>
    <x v="371"/>
    <x v="0"/>
    <s v="JAQUES ST &amp; WHEATLAND ST Somerville, MA"/>
    <x v="0"/>
    <x v="1"/>
    <x v="1"/>
    <s v="NONE"/>
    <x v="1"/>
    <s v="FOUR WAY INTERSECTION"/>
    <s v="ONE-WAY, NOT DIVIDED"/>
    <s v="HEAD ON"/>
    <s v="COLLISION WITH UTILITY POLE"/>
    <x v="0"/>
    <x v="0"/>
    <n v="0"/>
    <n v="0"/>
    <n v="0"/>
    <n v="0"/>
    <n v="1"/>
    <n v="2"/>
    <n v="0"/>
    <n v="0"/>
    <n v="0"/>
    <n v="0"/>
    <n v="0"/>
    <n v="0"/>
    <n v="0"/>
    <n v="42.392400000000002"/>
    <n v="-71.089399999999998"/>
    <n v="4"/>
    <n v="250000000000000"/>
  </r>
  <r>
    <x v="372"/>
    <x v="372"/>
    <x v="2"/>
    <s v="JAQUES ST &amp; WHEATLAND ST Somerville, MA"/>
    <x v="1"/>
    <x v="1"/>
    <x v="1"/>
    <s v="NONE"/>
    <x v="1"/>
    <s v="FOUR WAY INTERSECTION"/>
    <s v="ONE-WAY, NOT DIVIDED"/>
    <s v="ANGLE"/>
    <s v="COLLISION WITH MOTOR VEHICLE IN TRAFFIC"/>
    <x v="0"/>
    <x v="3"/>
    <n v="0"/>
    <n v="0"/>
    <n v="0"/>
    <n v="0"/>
    <n v="0"/>
    <n v="4"/>
    <n v="0"/>
    <n v="0"/>
    <n v="0"/>
    <n v="0"/>
    <n v="0"/>
    <n v="0"/>
    <n v="0"/>
    <n v="42.392400000000002"/>
    <n v="-71.089399999999998"/>
    <n v="4"/>
    <n v="250000000000000"/>
  </r>
  <r>
    <x v="373"/>
    <x v="373"/>
    <x v="0"/>
    <s v="21 GRANT ST Somerville, MA"/>
    <x v="4"/>
    <x v="1"/>
    <x v="1"/>
    <s v="NONE"/>
    <x v="0"/>
    <s v="T-INTERSECTION"/>
    <s v="ONE-WAY, NOT DIVIDED"/>
    <s v="ANGLE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92200000000003"/>
    <n v="-71.090599999999995"/>
    <n v="4"/>
    <n v="250000000000000"/>
  </r>
  <r>
    <x v="374"/>
    <x v="374"/>
    <x v="1"/>
    <s v="15 GRANT ST Somerville, MA"/>
    <x v="2"/>
    <x v="2"/>
    <x v="1"/>
    <s v="NONE"/>
    <x v="0"/>
    <s v="NOT AT INTERSECTION"/>
    <s v="ONE-WAY, NOT DIVIDED"/>
    <s v="REAR-END"/>
    <s v="COLLISION WITH PARKED MOTOR VEHICLE"/>
    <x v="1"/>
    <x v="0"/>
    <n v="0"/>
    <n v="0"/>
    <n v="0"/>
    <n v="1"/>
    <n v="1"/>
    <n v="2"/>
    <n v="0"/>
    <n v="0"/>
    <n v="0"/>
    <n v="0"/>
    <n v="0"/>
    <n v="0"/>
    <n v="0"/>
    <n v="42.392099999999999"/>
    <n v="-71.090800000000002"/>
    <n v="4"/>
    <n v="250000000000000"/>
  </r>
  <r>
    <x v="375"/>
    <x v="375"/>
    <x v="1"/>
    <s v="BROADWAY &amp; GRANT ST Somerville, MA"/>
    <x v="1"/>
    <x v="1"/>
    <x v="1"/>
    <s v="NONE"/>
    <x v="0"/>
    <s v="T-INTERSECTION"/>
    <s v="TWO-WAY, DIVIDED, UNPROTECTED MEDIAN"/>
    <s v="SIDESWIPE, SAME DIRECTION"/>
    <s v="COLLISION WITH MOTOR VEHICLE IN TRAFFIC"/>
    <x v="0"/>
    <x v="0"/>
    <n v="0"/>
    <n v="0"/>
    <n v="0"/>
    <n v="0"/>
    <n v="1"/>
    <n v="2"/>
    <n v="0"/>
    <n v="0"/>
    <n v="0"/>
    <n v="0"/>
    <n v="0"/>
    <n v="0"/>
    <n v="0"/>
    <n v="42.3917"/>
    <n v="-71.091700000000003"/>
    <n v="4"/>
    <n v="250000000000000"/>
  </r>
  <r>
    <x v="376"/>
    <x v="376"/>
    <x v="2"/>
    <s v="269 BROADWAY Somerville, MA"/>
    <x v="1"/>
    <x v="1"/>
    <x v="1"/>
    <s v="NONE"/>
    <x v="0"/>
    <s v="NOT AT INTERSECTION"/>
    <s v="TWO-WAY, DIVIDED, UNPROTECTED MEDIAN"/>
    <s v="ANGLE"/>
    <s v="COLLISION WITH MOTOR VEHICLE IN TRAFFIC"/>
    <x v="0"/>
    <x v="0"/>
    <n v="0"/>
    <n v="0"/>
    <n v="0"/>
    <n v="1"/>
    <n v="0"/>
    <n v="2"/>
    <n v="0"/>
    <n v="0"/>
    <n v="0"/>
    <n v="0"/>
    <n v="0"/>
    <n v="0"/>
    <n v="0"/>
    <n v="42.391599999999997"/>
    <n v="-71.090900000000005"/>
    <n v="4"/>
    <n v="250000000000000"/>
  </r>
  <r>
    <x v="377"/>
    <x v="377"/>
    <x v="0"/>
    <s v="BROADWAY &amp; WALNUT ST Somerville, MA"/>
    <x v="0"/>
    <x v="1"/>
    <x v="1"/>
    <s v="NONE"/>
    <x v="7"/>
    <s v="T-INTERSECTION"/>
    <s v="TWO-WAY, DIVIDED, POSITIVE MEDIAN BARRIER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0999999999998"/>
    <n v="-71.090599999999995"/>
    <n v="4"/>
    <n v="250000000000000"/>
  </r>
  <r>
    <x v="378"/>
    <x v="378"/>
    <x v="0"/>
    <s v="265 BROADWAY Somerville, MA"/>
    <x v="0"/>
    <x v="1"/>
    <x v="1"/>
    <s v="NONE"/>
    <x v="3"/>
    <s v="NOT AT INTERSECTION"/>
    <s v="ONE-WAY, NOT DIVIDED"/>
    <s v="REAR-END"/>
    <s v="COLLISION WITH MOTOR VEHICLE IN TRAFFIC"/>
    <x v="2"/>
    <x v="0"/>
    <n v="0"/>
    <n v="0"/>
    <n v="0"/>
    <n v="0"/>
    <n v="0"/>
    <n v="2"/>
    <n v="0"/>
    <n v="0"/>
    <n v="0"/>
    <n v="0"/>
    <n v="0"/>
    <n v="0"/>
    <n v="0"/>
    <n v="42.391399999999997"/>
    <n v="-71.090599999999995"/>
    <n v="4"/>
    <n v="250000000000000"/>
  </r>
  <r>
    <x v="379"/>
    <x v="379"/>
    <x v="1"/>
    <s v="BROADWAY &amp; WALNUT ST Somerville, MA"/>
    <x v="1"/>
    <x v="1"/>
    <x v="0"/>
    <s v="NONE"/>
    <x v="7"/>
    <s v="FOUR WAY INTERSECTION"/>
    <s v="TWO-WAY, DIVIDED, POSITIVE MEDIAN BARRIER"/>
    <s v="SINGLE VEHICLE CRASH"/>
    <s v="COLLISION WITH PEDESTRIAN"/>
    <x v="0"/>
    <x v="0"/>
    <n v="0"/>
    <n v="0"/>
    <n v="0"/>
    <n v="1"/>
    <n v="0"/>
    <n v="4"/>
    <n v="0"/>
    <n v="0"/>
    <n v="2"/>
    <n v="1"/>
    <n v="0"/>
    <n v="1"/>
    <n v="0"/>
    <n v="42.390999999999998"/>
    <n v="-71.090599999999995"/>
    <n v="4"/>
    <n v="250000000000000"/>
  </r>
  <r>
    <x v="380"/>
    <x v="380"/>
    <x v="1"/>
    <s v="BROADWAY &amp; WALNUT ST Somerville, MA"/>
    <x v="1"/>
    <x v="1"/>
    <x v="1"/>
    <s v="NONE"/>
    <x v="1"/>
    <s v="T-INTERSECTION"/>
    <s v="TWO-WAY, DIVIDED, POSITIVE MEDIAN BARRIER"/>
    <s v="ANGLE"/>
    <s v="COLLISION WITH PEDALCYCLE"/>
    <x v="0"/>
    <x v="1"/>
    <n v="0"/>
    <n v="0"/>
    <n v="0"/>
    <n v="0"/>
    <n v="0"/>
    <n v="2"/>
    <n v="0"/>
    <n v="0"/>
    <n v="1"/>
    <n v="0"/>
    <n v="1"/>
    <n v="0"/>
    <n v="0"/>
    <n v="42.390999999999998"/>
    <n v="-71.090599999999995"/>
    <n v="4"/>
    <n v="250000000000000"/>
  </r>
  <r>
    <x v="381"/>
    <x v="381"/>
    <x v="0"/>
    <s v="BROADWAY &amp; WALNUT ST Somerville, MA"/>
    <x v="1"/>
    <x v="1"/>
    <x v="1"/>
    <s v="NONE"/>
    <x v="3"/>
    <s v="FOUR WAY INTERSECTION"/>
    <s v="TWO-WAY, DIVIDED, POSITIVE MEDIAN BARRIER"/>
    <s v="REAR-END"/>
    <s v="COLLISION WITH MOTOR VEHICLE IN TRAFFIC"/>
    <x v="0"/>
    <x v="0"/>
    <n v="0"/>
    <n v="0"/>
    <n v="0"/>
    <n v="0"/>
    <n v="0"/>
    <n v="2"/>
    <n v="0"/>
    <n v="0"/>
    <n v="0"/>
    <n v="0"/>
    <n v="0"/>
    <n v="0"/>
    <n v="1"/>
    <n v="42.390999999999998"/>
    <n v="-71.090599999999995"/>
    <n v="4"/>
    <n v="250000000000000"/>
  </r>
  <r>
    <x v="382"/>
    <x v="382"/>
    <x v="0"/>
    <s v="10 FELLSWAY W Somerville, MA"/>
    <x v="0"/>
    <x v="1"/>
    <x v="1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0"/>
    <n v="0"/>
    <n v="0"/>
    <n v="0"/>
    <n v="0"/>
    <n v="0"/>
    <n v="0"/>
    <n v="1"/>
    <n v="42.391300000000001"/>
    <n v="-71.0899"/>
    <n v="4"/>
    <n v="250000000000000"/>
  </r>
  <r>
    <x v="383"/>
    <x v="383"/>
    <x v="1"/>
    <s v="BROADWAY &amp; WALNUT ST Somerville, MA"/>
    <x v="1"/>
    <x v="2"/>
    <x v="1"/>
    <s v="NONE"/>
    <x v="7"/>
    <s v="T-INTERSECTION"/>
    <s v="TWO-WAY, DIVIDED, UNPROTECTED MEDIAN"/>
    <s v="REAR-END"/>
    <s v="COLLISION WITH MOTOR VEHICLE IN TRAFFIC"/>
    <x v="0"/>
    <x v="0"/>
    <n v="0"/>
    <n v="0"/>
    <n v="0"/>
    <n v="0"/>
    <n v="1"/>
    <n v="4"/>
    <n v="0"/>
    <n v="0"/>
    <n v="0"/>
    <n v="0"/>
    <n v="0"/>
    <n v="0"/>
    <n v="0"/>
    <n v="42.390999999999998"/>
    <n v="-71.090599999999995"/>
    <n v="4"/>
    <n v="250000000000000"/>
  </r>
  <r>
    <x v="384"/>
    <x v="384"/>
    <x v="0"/>
    <s v="11 WHEATLAND ST Somerville, MA"/>
    <x v="0"/>
    <x v="1"/>
    <x v="1"/>
    <s v="NONE"/>
    <x v="0"/>
    <s v="NOT AT INTERSECTION"/>
    <s v="ONE-WAY, NOT DIVIDED"/>
    <s v="SIDESWIPE, OPPOSITE DIRECTION"/>
    <s v="COLLISION WITH PARKED MOTOR VEHICLE"/>
    <x v="0"/>
    <x v="3"/>
    <n v="0"/>
    <n v="0"/>
    <n v="0"/>
    <n v="0"/>
    <n v="0"/>
    <n v="6"/>
    <n v="0"/>
    <n v="0"/>
    <n v="0"/>
    <n v="0"/>
    <n v="0"/>
    <n v="0"/>
    <n v="0"/>
    <n v="42.391599999999997"/>
    <n v="-71.090199999999996"/>
    <n v="4"/>
    <n v="250000000000000"/>
  </r>
  <r>
    <x v="385"/>
    <x v="385"/>
    <x v="2"/>
    <s v="BROADWAY &amp; WALNUT ST Somerville, MA"/>
    <x v="1"/>
    <x v="1"/>
    <x v="1"/>
    <s v="NONE"/>
    <x v="7"/>
    <s v="T-INTERSECTION"/>
    <s v="TWO-WAY, DIVIDED, POSITIVE MEDIAN BARRIER"/>
    <s v="REAR-END"/>
    <s v="COLLISION WITH MOTOR VEHICLE IN TRAFFIC"/>
    <x v="0"/>
    <x v="1"/>
    <n v="0"/>
    <n v="0"/>
    <n v="0"/>
    <n v="0"/>
    <n v="2"/>
    <n v="1"/>
    <n v="0"/>
    <n v="0"/>
    <n v="0"/>
    <n v="0"/>
    <n v="0"/>
    <n v="0"/>
    <n v="0"/>
    <n v="42.390999999999998"/>
    <n v="-71.090599999999995"/>
    <n v="4"/>
    <n v="250000000000000"/>
  </r>
  <r>
    <x v="386"/>
    <x v="386"/>
    <x v="0"/>
    <s v="BROADWAY &amp; WHEATLAND ST Somerville, MA"/>
    <x v="0"/>
    <x v="1"/>
    <x v="1"/>
    <s v="NONE"/>
    <x v="1"/>
    <s v="T-INTERSECTION"/>
    <s v="TWO-WAY, DIVIDED, POSITIVE MEDIAN BARRIER"/>
    <s v="SINGLE VEHICLE CRASH"/>
    <s v="COLLISION WITH PEDESTRIAN"/>
    <x v="0"/>
    <x v="0"/>
    <n v="0"/>
    <n v="0"/>
    <n v="1"/>
    <n v="0"/>
    <n v="0"/>
    <n v="2"/>
    <n v="0"/>
    <n v="0"/>
    <n v="1"/>
    <n v="1"/>
    <n v="0"/>
    <n v="0"/>
    <n v="0"/>
    <n v="42.391199999999998"/>
    <n v="-71.091099999999997"/>
    <n v="4"/>
    <n v="250000000000000"/>
  </r>
  <r>
    <x v="387"/>
    <x v="387"/>
    <x v="1"/>
    <s v="BROADWAY &amp; SARGENT AV Somerville, MA"/>
    <x v="1"/>
    <x v="2"/>
    <x v="1"/>
    <s v="NONE"/>
    <x v="1"/>
    <s v="FOUR WAY INTERSECTION"/>
    <s v="TWO-WAY, DIVIDED, POSITIVE MEDIAN BARRIER"/>
    <s v="ANGLE"/>
    <s v="COLLISION WITH MOTOR VEHICLE IN TRAFFIC"/>
    <x v="0"/>
    <x v="0"/>
    <n v="0"/>
    <n v="0"/>
    <n v="0"/>
    <n v="0"/>
    <n v="1"/>
    <n v="3"/>
    <n v="0"/>
    <n v="0"/>
    <n v="0"/>
    <n v="0"/>
    <n v="0"/>
    <n v="0"/>
    <n v="0"/>
    <n v="42.3917"/>
    <n v="-71.091899999999995"/>
    <n v="4"/>
    <n v="250000000000000"/>
  </r>
  <r>
    <x v="388"/>
    <x v="388"/>
    <x v="0"/>
    <s v="BROADWAY &amp; MARSHALL Somerville, MA"/>
    <x v="1"/>
    <x v="1"/>
    <x v="1"/>
    <s v="NONE"/>
    <x v="3"/>
    <s v="T-INTERSECTION"/>
    <s v="TWO-WAY, DIVIDED, POSITIVE MEDIAN BARRIER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2499999999998"/>
    <n v="-71.093000000000004"/>
    <n v="4"/>
    <n v="250000000000000"/>
  </r>
  <r>
    <x v="389"/>
    <x v="389"/>
    <x v="0"/>
    <s v="BROADWAY &amp; MARSHALL ST Somerville, MA"/>
    <x v="0"/>
    <x v="5"/>
    <x v="0"/>
    <s v="NONE"/>
    <x v="0"/>
    <s v="T-INTERSECTION"/>
    <s v="TWO-WAY, DIVIDED, POSITIVE MEDIAN BARRIER"/>
    <s v="HEAD ON"/>
    <s v="COLLISION WITH PEDESTRIAN"/>
    <x v="0"/>
    <x v="0"/>
    <n v="0"/>
    <n v="0"/>
    <n v="0"/>
    <n v="1"/>
    <n v="0"/>
    <n v="1"/>
    <n v="0"/>
    <n v="0"/>
    <n v="1"/>
    <n v="1"/>
    <n v="0"/>
    <n v="0"/>
    <n v="0"/>
    <n v="42.392499999999998"/>
    <n v="-71.093000000000004"/>
    <n v="4"/>
    <n v="250000000000000"/>
  </r>
  <r>
    <x v="390"/>
    <x v="390"/>
    <x v="1"/>
    <s v="0 BROAWAY @ MONTOMERY Somerville, MA"/>
    <x v="1"/>
    <x v="1"/>
    <x v="1"/>
    <s v="NONE"/>
    <x v="0"/>
    <s v="DRIVEWAY"/>
    <s v="ONE-WAY, NOT DIVIDED"/>
    <s v="HEAD ON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90500000000003"/>
    <n v="-71.090100000000007"/>
    <n v="1"/>
    <n v="250000000000000"/>
  </r>
  <r>
    <x v="391"/>
    <x v="391"/>
    <x v="2"/>
    <s v="BONAIR ST &amp; DANA ST Somerville, MA"/>
    <x v="1"/>
    <x v="1"/>
    <x v="1"/>
    <s v="NONE"/>
    <x v="1"/>
    <s v="T-INTERSECTION"/>
    <s v="ONE-WAY, NOT DIVIDED"/>
    <s v="SIDESWIPE, OPPOSITE DIRECTION"/>
    <s v="COLLISION WITH PEDALCYCLE"/>
    <x v="0"/>
    <x v="0"/>
    <n v="0"/>
    <n v="0"/>
    <n v="0"/>
    <n v="0"/>
    <n v="1"/>
    <n v="1"/>
    <n v="0"/>
    <n v="0"/>
    <n v="1"/>
    <n v="0"/>
    <n v="1"/>
    <n v="0"/>
    <n v="0"/>
    <n v="42.388599999999997"/>
    <n v="-71.089600000000004"/>
    <n v="1"/>
    <n v="250000000000000"/>
  </r>
  <r>
    <x v="392"/>
    <x v="392"/>
    <x v="1"/>
    <s v="OTIS ST &amp; WESLEY ST Somerville, MA"/>
    <x v="1"/>
    <x v="1"/>
    <x v="1"/>
    <s v="UNKNOWN"/>
    <x v="1"/>
    <s v="T-INTERSECTION"/>
    <s v="TWO-WAY, NOT DIVIDED"/>
    <s v="HEAD ON"/>
    <s v="COLLISION WITH MOTOR VEHICLE IN TRAFFIC"/>
    <x v="0"/>
    <x v="3"/>
    <n v="0"/>
    <n v="0"/>
    <n v="0"/>
    <n v="1"/>
    <n v="0"/>
    <n v="1"/>
    <n v="0"/>
    <n v="0"/>
    <n v="0"/>
    <n v="0"/>
    <n v="0"/>
    <n v="0"/>
    <n v="0"/>
    <n v="42.388199999999998"/>
    <n v="-71.090599999999995"/>
    <n v="1"/>
    <n v="250000000000000"/>
  </r>
  <r>
    <x v="393"/>
    <x v="393"/>
    <x v="1"/>
    <s v="151 WALNUT ST Somerville, MA"/>
    <x v="1"/>
    <x v="1"/>
    <x v="1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89099999999999"/>
    <n v="-71.091800000000006"/>
    <n v="4"/>
    <n v="250000000000000"/>
  </r>
  <r>
    <x v="394"/>
    <x v="394"/>
    <x v="1"/>
    <s v="JASPER ST &amp; PEARL ST Somerville, MA"/>
    <x v="1"/>
    <x v="1"/>
    <x v="1"/>
    <s v="NONE"/>
    <x v="1"/>
    <s v="T-INTERSECTION"/>
    <s v="TWO-WAY, NOT DIVIDED"/>
    <s v="SIDESWIPE, SAME DIRECTION"/>
    <s v="COLLISION WITH MOTOR VEHICLE IN TRAFFIC"/>
    <x v="0"/>
    <x v="3"/>
    <n v="0"/>
    <n v="0"/>
    <n v="0"/>
    <n v="0"/>
    <n v="0"/>
    <n v="3"/>
    <n v="0"/>
    <n v="0"/>
    <n v="0"/>
    <n v="0"/>
    <n v="0"/>
    <n v="0"/>
    <n v="1"/>
    <n v="42.387099999999997"/>
    <n v="-71.092200000000005"/>
    <n v="4"/>
    <n v="250000000000000"/>
  </r>
  <r>
    <x v="395"/>
    <x v="395"/>
    <x v="1"/>
    <s v="PEARL ST &amp; WALNUT ST Somerville, MA"/>
    <x v="1"/>
    <x v="2"/>
    <x v="2"/>
    <s v="NONE"/>
    <x v="3"/>
    <s v="T-INTERSECTION"/>
    <s v="TWO-WAY, NOT DIVIDED"/>
    <s v="ANGLE"/>
    <s v="COLLISION WITH MOTOR VEHICLE IN TRAFFIC"/>
    <x v="0"/>
    <x v="0"/>
    <n v="0"/>
    <n v="0"/>
    <n v="0"/>
    <n v="0"/>
    <n v="0"/>
    <n v="6"/>
    <n v="0"/>
    <n v="0"/>
    <n v="0"/>
    <n v="0"/>
    <n v="0"/>
    <n v="0"/>
    <n v="0"/>
    <n v="42.3874"/>
    <n v="-71.093199999999996"/>
    <n v="4"/>
    <n v="250000000000000"/>
  </r>
  <r>
    <x v="396"/>
    <x v="396"/>
    <x v="2"/>
    <s v="RADCLIFFE RD &amp; WALNUT ST Somerville, MA"/>
    <x v="0"/>
    <x v="1"/>
    <x v="1"/>
    <s v="NONE"/>
    <x v="1"/>
    <s v="T-INTERSECTION"/>
    <s v="ONE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8199999999998"/>
    <n v="-71.092799999999997"/>
    <n v="4"/>
    <n v="250000000000000"/>
  </r>
  <r>
    <x v="397"/>
    <x v="397"/>
    <x v="0"/>
    <s v="PEARL ST &amp; WALNUT ST Somerville, MA"/>
    <x v="0"/>
    <x v="1"/>
    <x v="1"/>
    <s v="NONE"/>
    <x v="0"/>
    <s v="FOUR WAY INTERSECTION"/>
    <s v="ONE-WAY, NOT DIVIDED"/>
    <s v="SIDESWIPE, SAME DIRECTION"/>
    <s v="COLLISION WITH PARKED MOTOR VEHICLE"/>
    <x v="1"/>
    <x v="0"/>
    <n v="0"/>
    <n v="0"/>
    <n v="0"/>
    <n v="0"/>
    <n v="0"/>
    <n v="2"/>
    <n v="1"/>
    <n v="0"/>
    <n v="0"/>
    <n v="0"/>
    <n v="0"/>
    <n v="0"/>
    <n v="0"/>
    <n v="42.3874"/>
    <n v="-71.093199999999996"/>
    <n v="4"/>
    <n v="250000000000000"/>
  </r>
  <r>
    <x v="398"/>
    <x v="398"/>
    <x v="0"/>
    <s v="209 PEARL ST Somerville, MA"/>
    <x v="1"/>
    <x v="1"/>
    <x v="1"/>
    <s v="OBSTRUCTION IN ROADWAY"/>
    <x v="0"/>
    <s v="NOT AT INTERSECTION"/>
    <s v="TWO-WAY, NOT DIVIDED"/>
    <s v="SINGLE VEHICLE CRASH"/>
    <s v="OTHER"/>
    <x v="0"/>
    <x v="0"/>
    <n v="0"/>
    <n v="0"/>
    <n v="0"/>
    <n v="0"/>
    <n v="0"/>
    <n v="2"/>
    <n v="0"/>
    <n v="0"/>
    <n v="0"/>
    <n v="0"/>
    <n v="0"/>
    <n v="0"/>
    <n v="0"/>
    <n v="42.3874"/>
    <n v="-71.092799999999997"/>
    <n v="4"/>
    <n v="250000000000000"/>
  </r>
  <r>
    <x v="399"/>
    <x v="399"/>
    <x v="0"/>
    <s v="JASPER ST &amp; PEARL ST Somerville, MA"/>
    <x v="0"/>
    <x v="1"/>
    <x v="1"/>
    <s v="NONE"/>
    <x v="0"/>
    <s v="T-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7099999999997"/>
    <n v="-71.092200000000005"/>
    <n v="4"/>
    <n v="250000000000000"/>
  </r>
  <r>
    <x v="400"/>
    <x v="400"/>
    <x v="0"/>
    <s v="PEARL ST &amp; WALNUT ST Somerville, MA"/>
    <x v="0"/>
    <x v="1"/>
    <x v="1"/>
    <s v="UNKNOWN"/>
    <x v="3"/>
    <s v="T-INTERSECTION"/>
    <s v="ONE-WAY, NOT DIVIDED"/>
    <s v="SIDESWIPE, SAME DIRECTION"/>
    <s v="COLLISION WITH MOTOR VEHICLE IN TRAFFIC"/>
    <x v="0"/>
    <x v="0"/>
    <n v="0"/>
    <n v="0"/>
    <n v="0"/>
    <n v="0"/>
    <n v="0"/>
    <n v="3"/>
    <n v="0"/>
    <n v="0"/>
    <n v="1"/>
    <n v="0"/>
    <n v="1"/>
    <n v="0"/>
    <n v="1"/>
    <n v="42.3874"/>
    <n v="-71.093199999999996"/>
    <n v="4"/>
    <n v="250000000000000"/>
  </r>
  <r>
    <x v="401"/>
    <x v="401"/>
    <x v="0"/>
    <s v="PEARL ST &amp; WALNUT ST Somerville, MA"/>
    <x v="0"/>
    <x v="1"/>
    <x v="1"/>
    <s v="NONE"/>
    <x v="3"/>
    <s v="T-INTERSECTION"/>
    <s v="TWO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874"/>
    <n v="-71.093199999999996"/>
    <n v="4"/>
    <n v="250000000000000"/>
  </r>
  <r>
    <x v="402"/>
    <x v="402"/>
    <x v="1"/>
    <s v="135 WALNUT ST Somerville, MA"/>
    <x v="1"/>
    <x v="1"/>
    <x v="1"/>
    <s v="NONE"/>
    <x v="0"/>
    <s v="NOT AT INTERSECTION"/>
    <s v="ONE-WAY, NOT DIVIDED"/>
    <s v="SIDESWIPE, SAME DIRECTION"/>
    <s v="COLLISION WITH PARKED MOTOR VEHICLE"/>
    <x v="1"/>
    <x v="0"/>
    <n v="0"/>
    <n v="0"/>
    <n v="0"/>
    <n v="0"/>
    <n v="0"/>
    <n v="2"/>
    <n v="0"/>
    <n v="0"/>
    <n v="0"/>
    <n v="0"/>
    <n v="0"/>
    <n v="0"/>
    <n v="0"/>
    <n v="42.388399999999997"/>
    <n v="-71.092200000000005"/>
    <n v="4"/>
    <n v="250000000000000"/>
  </r>
  <r>
    <x v="403"/>
    <x v="403"/>
    <x v="1"/>
    <s v="201 PEARL ST Somerville, MA"/>
    <x v="1"/>
    <x v="1"/>
    <x v="1"/>
    <s v="NONE"/>
    <x v="3"/>
    <s v="FOUR WAY INTERSECTION"/>
    <s v="TWO-WAY, NOT DIVIDED"/>
    <s v="HEAD ON"/>
    <s v="COLLISION WITH MOTOR VEHICLE IN TRAFFIC"/>
    <x v="0"/>
    <x v="0"/>
    <n v="0"/>
    <n v="0"/>
    <n v="0"/>
    <n v="0"/>
    <n v="0"/>
    <n v="2"/>
    <n v="0"/>
    <n v="0"/>
    <n v="0"/>
    <n v="0"/>
    <n v="0"/>
    <n v="0"/>
    <n v="1"/>
    <n v="42.3872"/>
    <n v="-71.092200000000005"/>
    <n v="4"/>
    <n v="250000000000000"/>
  </r>
  <r>
    <x v="404"/>
    <x v="404"/>
    <x v="1"/>
    <s v="209 PEARL ST Somerville, MA"/>
    <x v="1"/>
    <x v="1"/>
    <x v="1"/>
    <s v="NONE"/>
    <x v="3"/>
    <s v="T-INTERSECTION"/>
    <s v="TWO-WAY, NOT DIVIDED"/>
    <s v="SIDESWIPE, SAME DIRECTION"/>
    <s v="COLLISION WITH MOTOR VEHICLE IN TRAFFIC"/>
    <x v="0"/>
    <x v="3"/>
    <n v="0"/>
    <n v="0"/>
    <n v="0"/>
    <n v="0"/>
    <n v="0"/>
    <n v="4"/>
    <n v="0"/>
    <n v="0"/>
    <n v="0"/>
    <n v="0"/>
    <n v="0"/>
    <n v="0"/>
    <n v="0"/>
    <n v="42.3874"/>
    <n v="-71.092799999999997"/>
    <n v="4"/>
    <n v="250000000000000"/>
  </r>
  <r>
    <x v="405"/>
    <x v="405"/>
    <x v="1"/>
    <s v="PEARL ST &amp; WALNUT ST Somerville, MA"/>
    <x v="1"/>
    <x v="1"/>
    <x v="1"/>
    <s v="NONE"/>
    <x v="3"/>
    <s v="FOUR WAY 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74"/>
    <n v="-71.093199999999996"/>
    <n v="4"/>
    <n v="250000000000000"/>
  </r>
  <r>
    <x v="406"/>
    <x v="406"/>
    <x v="1"/>
    <s v="PEARL ST &amp; WALNUT ST Somerville, MA"/>
    <x v="1"/>
    <x v="0"/>
    <x v="0"/>
    <s v="NONE"/>
    <x v="3"/>
    <s v="FOUR WAY INTERSECTION"/>
    <s v="TWO-WAY, NOT DIVIDED"/>
    <s v="SIDESWIPE, SAME DIRECTION"/>
    <s v="COLLISION WITH PARKED MOTOR VEHICLE"/>
    <x v="1"/>
    <x v="0"/>
    <n v="0"/>
    <n v="0"/>
    <n v="0"/>
    <n v="0"/>
    <n v="0"/>
    <n v="2"/>
    <n v="0"/>
    <n v="0"/>
    <n v="0"/>
    <n v="0"/>
    <n v="0"/>
    <n v="0"/>
    <n v="0"/>
    <n v="42.3874"/>
    <n v="-71.093199999999996"/>
    <n v="4"/>
    <n v="250000000000000"/>
  </r>
  <r>
    <x v="407"/>
    <x v="407"/>
    <x v="0"/>
    <s v="131 WALNUT STREET Somerville, MA"/>
    <x v="1"/>
    <x v="1"/>
    <x v="1"/>
    <s v="NONE"/>
    <x v="1"/>
    <s v="NOT AT INTERSECTION"/>
    <s v="ONE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88199999999998"/>
    <n v="-71.092399999999998"/>
    <n v="4"/>
    <n v="250000000000000"/>
  </r>
  <r>
    <x v="408"/>
    <x v="408"/>
    <x v="2"/>
    <s v="PEARL ST &amp; WALNUT ST Somerville, MA"/>
    <x v="1"/>
    <x v="1"/>
    <x v="1"/>
    <s v="NONE"/>
    <x v="3"/>
    <s v="FOUR WAY INTERSECTION"/>
    <s v="TWO-WAY, NOT DIVIDED"/>
    <s v="ANGLE"/>
    <s v="COLLISION WITH PEDALCYCLE"/>
    <x v="0"/>
    <x v="0"/>
    <n v="0"/>
    <n v="0"/>
    <n v="0"/>
    <n v="1"/>
    <n v="0"/>
    <n v="2"/>
    <n v="0"/>
    <n v="0"/>
    <n v="1"/>
    <n v="0"/>
    <n v="1"/>
    <n v="0"/>
    <n v="0"/>
    <n v="42.3874"/>
    <n v="-71.093199999999996"/>
    <n v="4"/>
    <n v="250000000000000"/>
  </r>
  <r>
    <x v="409"/>
    <x v="409"/>
    <x v="0"/>
    <s v="11 GILMAN TER Somerville, MA"/>
    <x v="2"/>
    <x v="0"/>
    <x v="0"/>
    <s v="NONE"/>
    <x v="0"/>
    <s v="NOT AT INTERSECTION"/>
    <s v="TWO-WAY, NOT DIVIDED"/>
    <s v="ANGLE"/>
    <s v="COLLISION WITH PARKED MOTOR VEHICLE"/>
    <x v="0"/>
    <x v="0"/>
    <n v="0"/>
    <n v="0"/>
    <n v="0"/>
    <n v="1"/>
    <n v="0"/>
    <n v="4"/>
    <n v="0"/>
    <n v="0"/>
    <n v="0"/>
    <n v="0"/>
    <n v="0"/>
    <n v="0"/>
    <n v="0"/>
    <n v="42.387500000000003"/>
    <n v="-71.092100000000002"/>
    <n v="4"/>
    <n v="250000000000000"/>
  </r>
  <r>
    <x v="410"/>
    <x v="410"/>
    <x v="0"/>
    <s v="PEARL ST &amp; WALNUT ST Somerville, MA"/>
    <x v="2"/>
    <x v="2"/>
    <x v="0"/>
    <s v="NONE"/>
    <x v="3"/>
    <s v="T-INTERSECTION"/>
    <s v="ONE-WAY, NOT DIVIDED"/>
    <s v="HEAD ON"/>
    <s v="COLLISION WITH MOTOR VEHICLE IN TRAFFIC"/>
    <x v="0"/>
    <x v="0"/>
    <n v="0"/>
    <n v="0"/>
    <n v="0"/>
    <n v="1"/>
    <n v="0"/>
    <n v="3"/>
    <n v="0"/>
    <n v="0"/>
    <n v="1"/>
    <n v="0"/>
    <n v="1"/>
    <n v="0"/>
    <n v="0"/>
    <n v="42.3874"/>
    <n v="-71.093199999999996"/>
    <n v="4"/>
    <n v="250000000000000"/>
  </r>
  <r>
    <x v="411"/>
    <x v="411"/>
    <x v="0"/>
    <s v="34 MARSHALL ST Somerville, MA"/>
    <x v="3"/>
    <x v="1"/>
    <x v="1"/>
    <s v="NONE"/>
    <x v="0"/>
    <s v="NOT AT INTERSECTION"/>
    <s v="ONE-WAY, NOT DIVIDED"/>
    <s v="SIDESWIPE, OPPOSIT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91100000000002"/>
    <n v="-71.093500000000006"/>
    <n v="4"/>
    <n v="250000000000000"/>
  </r>
  <r>
    <x v="412"/>
    <x v="412"/>
    <x v="2"/>
    <s v="1 HOWE ST Somerville, MA"/>
    <x v="0"/>
    <x v="1"/>
    <x v="1"/>
    <s v="NONE"/>
    <x v="0"/>
    <s v="NOT AT INTERSECTION"/>
    <s v="TWO-WAY, NOT DIVIDED"/>
    <s v="SINGLE VEHICLE CRASH"/>
    <s v="COLLISION WITH PARKED MOTOR VEHICLE"/>
    <x v="0"/>
    <x v="0"/>
    <n v="0"/>
    <n v="0"/>
    <n v="0"/>
    <n v="0"/>
    <n v="0"/>
    <n v="2"/>
    <n v="0"/>
    <n v="0"/>
    <n v="0"/>
    <n v="0"/>
    <n v="0"/>
    <n v="0"/>
    <n v="1"/>
    <n v="42.389699999999998"/>
    <n v="-71.094899999999996"/>
    <n v="4"/>
    <n v="250000000000000"/>
  </r>
  <r>
    <x v="413"/>
    <x v="413"/>
    <x v="0"/>
    <s v="21 HOWE ST Somerville, MA"/>
    <x v="0"/>
    <x v="7"/>
    <x v="0"/>
    <s v="NONE"/>
    <x v="0"/>
    <s v="NOT AT INTERSECTION"/>
    <s v="ONE-WAY, NOT DIVIDED"/>
    <s v="ANGLE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90099999999997"/>
    <n v="-71.0959"/>
    <n v="4"/>
    <n v="250000000000000"/>
  </r>
  <r>
    <x v="414"/>
    <x v="414"/>
    <x v="1"/>
    <s v="22 MAPLE AV Somerville, MA"/>
    <x v="1"/>
    <x v="1"/>
    <x v="1"/>
    <s v="NONE"/>
    <x v="0"/>
    <s v="NOT AT INTERSECTION"/>
    <s v="TWO-WAY, NOT DIVIDED"/>
    <s v="ANGLE"/>
    <s v="COLLISION WITH PARKED MOTOR VEHICLE"/>
    <x v="1"/>
    <x v="0"/>
    <n v="0"/>
    <n v="0"/>
    <n v="0"/>
    <n v="0"/>
    <n v="0"/>
    <n v="3"/>
    <n v="0"/>
    <n v="0"/>
    <n v="0"/>
    <n v="0"/>
    <n v="0"/>
    <n v="0"/>
    <n v="0"/>
    <n v="42.3904"/>
    <n v="-71.095699999999994"/>
    <n v="4"/>
    <n v="250000000000000"/>
  </r>
  <r>
    <x v="415"/>
    <x v="415"/>
    <x v="0"/>
    <s v="1 HOWE ST Somerville, MA"/>
    <x v="1"/>
    <x v="1"/>
    <x v="1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1"/>
    <n v="0"/>
    <n v="0"/>
    <n v="0"/>
    <n v="0"/>
    <n v="0"/>
    <n v="0"/>
    <n v="0"/>
    <n v="42.389699999999998"/>
    <n v="-71.094899999999996"/>
    <n v="4"/>
    <n v="250000000000000"/>
  </r>
  <r>
    <x v="416"/>
    <x v="416"/>
    <x v="0"/>
    <s v="MARSHALL ST &amp; RADCLIFFE RD Somerville, MA"/>
    <x v="1"/>
    <x v="0"/>
    <x v="0"/>
    <s v="NONE"/>
    <x v="0"/>
    <s v="T-INTERSECTION"/>
    <s v="ONE-WAY, NOT DIVIDED"/>
    <s v="ANGLE"/>
    <s v="COLLISION WITH PEDALCYCLE"/>
    <x v="0"/>
    <x v="0"/>
    <n v="0"/>
    <n v="0"/>
    <n v="0"/>
    <n v="0"/>
    <n v="1"/>
    <n v="1"/>
    <n v="0"/>
    <n v="0"/>
    <n v="1"/>
    <n v="0"/>
    <n v="1"/>
    <n v="0"/>
    <n v="0"/>
    <n v="42.389400000000002"/>
    <n v="-71.094999999999999"/>
    <n v="4"/>
    <n v="250000000000000"/>
  </r>
  <r>
    <x v="417"/>
    <x v="417"/>
    <x v="0"/>
    <s v="193 SCHOOL ST Somerville, MA"/>
    <x v="0"/>
    <x v="1"/>
    <x v="1"/>
    <s v="NONE"/>
    <x v="0"/>
    <s v="NOT AT INTERSECTION"/>
    <s v="TWO-WAY, NOT DIVIDED"/>
    <s v="HEAD ON"/>
    <s v="COLLISION WITH MOTOR VEHICLE IN TRAFFIC"/>
    <x v="0"/>
    <x v="3"/>
    <n v="0"/>
    <n v="0"/>
    <n v="0"/>
    <n v="0"/>
    <n v="0"/>
    <n v="4"/>
    <n v="0"/>
    <n v="0"/>
    <n v="0"/>
    <n v="0"/>
    <n v="0"/>
    <n v="0"/>
    <n v="0"/>
    <n v="42.389800000000001"/>
    <n v="-71.096500000000006"/>
    <n v="4"/>
    <n v="250000000000000"/>
  </r>
  <r>
    <x v="418"/>
    <x v="418"/>
    <x v="1"/>
    <s v="75 MARSHALL ST Somerville, MA"/>
    <x v="1"/>
    <x v="5"/>
    <x v="3"/>
    <s v="ROAD SURFACE CONDITION"/>
    <x v="0"/>
    <s v="UNKNOWN"/>
    <s v="ONE-WAY, NOT DIVIDED"/>
    <s v="ANGLE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9299999999999"/>
    <n v="-71.095299999999995"/>
    <n v="4"/>
    <n v="250000000000000"/>
  </r>
  <r>
    <x v="419"/>
    <x v="419"/>
    <x v="1"/>
    <s v="BRADLEY ST &amp; PEARL ST Somerville, MA"/>
    <x v="1"/>
    <x v="1"/>
    <x v="1"/>
    <s v="TRAFFIC CONGESTION RELATED"/>
    <x v="0"/>
    <s v="T-INTERSECTION"/>
    <s v="TWO-WAY, NOT DIVIDED"/>
    <s v="SIDESWIPE, SAME DIRECTION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87799999999999"/>
    <n v="-71.094800000000006"/>
    <n v="4"/>
    <n v="250000000000000"/>
  </r>
  <r>
    <x v="420"/>
    <x v="420"/>
    <x v="1"/>
    <s v="249 PEARL ST Somerville, MA"/>
    <x v="1"/>
    <x v="1"/>
    <x v="1"/>
    <s v="NONE"/>
    <x v="0"/>
    <s v="NOT AT INTERSECTION"/>
    <s v="TWO-WAY, DIVIDED, UNPROTECTED MEDIAN"/>
    <s v="REAR-END"/>
    <s v="COLLISION WITH MOTOR VEHICLE IN TRAFFIC"/>
    <x v="0"/>
    <x v="3"/>
    <n v="0"/>
    <n v="0"/>
    <n v="0"/>
    <n v="0"/>
    <n v="0"/>
    <n v="4"/>
    <n v="1"/>
    <n v="0"/>
    <n v="0"/>
    <n v="0"/>
    <n v="0"/>
    <n v="0"/>
    <n v="1"/>
    <n v="42.388199999999998"/>
    <n v="-71.095500000000001"/>
    <n v="4"/>
    <n v="250000000000000"/>
  </r>
  <r>
    <x v="421"/>
    <x v="421"/>
    <x v="1"/>
    <s v="227 PEARL ST Somerville, MA"/>
    <x v="1"/>
    <x v="1"/>
    <x v="0"/>
    <s v="NONE"/>
    <x v="0"/>
    <s v="NOT AT INTERSECTION"/>
    <s v="TWO-WAY, NOT DIVIDED"/>
    <s v="REAR-END"/>
    <s v="COLLISION WITH PARKED MOTOR VEHICLE"/>
    <x v="0"/>
    <x v="1"/>
    <n v="0"/>
    <n v="0"/>
    <n v="0"/>
    <n v="0"/>
    <n v="0"/>
    <n v="2"/>
    <n v="0"/>
    <n v="0"/>
    <n v="0"/>
    <n v="0"/>
    <n v="0"/>
    <n v="0"/>
    <n v="1"/>
    <n v="42.387799999999999"/>
    <n v="-71.093999999999994"/>
    <n v="4"/>
    <n v="250000000000000"/>
  </r>
  <r>
    <x v="422"/>
    <x v="422"/>
    <x v="0"/>
    <s v="134 WALNUT ST Somerville, MA"/>
    <x v="0"/>
    <x v="1"/>
    <x v="1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1"/>
    <n v="0"/>
    <n v="0"/>
    <n v="0"/>
    <n v="0"/>
    <n v="0"/>
    <n v="0"/>
    <n v="0"/>
    <n v="42.3887"/>
    <n v="-71.092699999999994"/>
    <n v="4"/>
    <n v="250000000000000"/>
  </r>
  <r>
    <x v="423"/>
    <x v="423"/>
    <x v="2"/>
    <s v="5 RADCLIFFE Somerville, MA"/>
    <x v="0"/>
    <x v="1"/>
    <x v="1"/>
    <s v="NONE"/>
    <x v="0"/>
    <s v="NOT AT INTERSECTION"/>
    <s v="TWO-WAY, NOT DIVIDED"/>
    <s v="SINGLE VEHICLE CRASH"/>
    <s v="COLLISION WITH PARKED MOTOR VEHICLE"/>
    <x v="6"/>
    <x v="0"/>
    <n v="0"/>
    <n v="0"/>
    <n v="0"/>
    <n v="0"/>
    <n v="0"/>
    <n v="4"/>
    <n v="0"/>
    <n v="0"/>
    <n v="0"/>
    <n v="0"/>
    <n v="0"/>
    <n v="0"/>
    <n v="0"/>
    <n v="42.388399999999997"/>
    <n v="-71.093000000000004"/>
    <n v="4"/>
    <n v="250000000000000"/>
  </r>
  <r>
    <x v="424"/>
    <x v="424"/>
    <x v="2"/>
    <s v="130 WALNUT ST Somerville, MA"/>
    <x v="0"/>
    <x v="1"/>
    <x v="1"/>
    <s v="NONE"/>
    <x v="0"/>
    <s v="NOT AT INTERSECTION"/>
    <s v="ONE-WAY, NOT DIVIDED"/>
    <s v="SIDESWIPE, SAME DIRECTION"/>
    <s v="COLLISION WITH PARKED MOTOR VEHICLE"/>
    <x v="0"/>
    <x v="3"/>
    <n v="0"/>
    <n v="0"/>
    <n v="0"/>
    <n v="1"/>
    <n v="0"/>
    <n v="4"/>
    <n v="0"/>
    <n v="0"/>
    <n v="0"/>
    <n v="0"/>
    <n v="0"/>
    <n v="0"/>
    <n v="0"/>
    <n v="42.388399999999997"/>
    <n v="-71.0929"/>
    <n v="4"/>
    <n v="250000000000000"/>
  </r>
  <r>
    <x v="425"/>
    <x v="425"/>
    <x v="1"/>
    <s v="BRADLEY ST &amp; RADCLIFFE RD Somerville, MA"/>
    <x v="1"/>
    <x v="1"/>
    <x v="1"/>
    <s v="NONE"/>
    <x v="1"/>
    <s v="FOUR WAY INTERSECTION"/>
    <s v="TWO-WAY, NOT DIVIDED"/>
    <s v="SIDESWIPE, SAME DIRECTION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889"/>
    <n v="-71.094099999999997"/>
    <n v="4"/>
    <n v="250000000000000"/>
  </r>
  <r>
    <x v="426"/>
    <x v="426"/>
    <x v="1"/>
    <s v="BRADLEY ST &amp; RADCLIFFE RD Somerville, MA"/>
    <x v="1"/>
    <x v="1"/>
    <x v="1"/>
    <s v="NONE"/>
    <x v="1"/>
    <s v="FOUR WAY INTERSECTION"/>
    <s v="TWO-WAY, NOT DIVIDED"/>
    <s v="HEAD ON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889"/>
    <n v="-71.094099999999997"/>
    <n v="4"/>
    <n v="250000000000000"/>
  </r>
  <r>
    <x v="427"/>
    <x v="427"/>
    <x v="0"/>
    <s v="JACKSON RD &amp; WALNUT ST Somerville, MA"/>
    <x v="2"/>
    <x v="1"/>
    <x v="1"/>
    <s v="NONE"/>
    <x v="0"/>
    <s v="T-INTERSECTION"/>
    <s v="UNKNOWN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9000000000003"/>
    <n v="-71.092200000000005"/>
    <n v="4"/>
    <n v="250000000000000"/>
  </r>
  <r>
    <x v="428"/>
    <x v="428"/>
    <x v="1"/>
    <s v="136 WALNUT ST Somerville, MA"/>
    <x v="0"/>
    <x v="0"/>
    <x v="0"/>
    <s v="NONE"/>
    <x v="0"/>
    <s v="NOT AT INTERSECTION"/>
    <s v="ONE-WAY, NOT DIVIDED"/>
    <s v="SIDESWIPE, SAME DIRECTION"/>
    <s v="COLLISION WITH PARKED MOTOR VEHICLE"/>
    <x v="0"/>
    <x v="0"/>
    <n v="0"/>
    <n v="0"/>
    <n v="0"/>
    <n v="1"/>
    <n v="0"/>
    <n v="1"/>
    <n v="0"/>
    <n v="0"/>
    <n v="0"/>
    <n v="0"/>
    <n v="0"/>
    <n v="0"/>
    <n v="0"/>
    <n v="42.388800000000003"/>
    <n v="-71.092600000000004"/>
    <n v="4"/>
    <n v="250000000000000"/>
  </r>
  <r>
    <x v="429"/>
    <x v="429"/>
    <x v="2"/>
    <s v="215 PEARL ST Somerville, MA"/>
    <x v="0"/>
    <x v="1"/>
    <x v="1"/>
    <s v="NONE"/>
    <x v="3"/>
    <s v="NOT AT INTERSECTION"/>
    <s v="TWO-WAY, NOT DIVIDED"/>
    <s v="HEAD ON"/>
    <s v="COLLISION WITH TREE"/>
    <x v="2"/>
    <x v="0"/>
    <n v="0"/>
    <n v="0"/>
    <n v="0"/>
    <n v="1"/>
    <n v="0"/>
    <n v="0"/>
    <n v="0"/>
    <n v="0"/>
    <n v="0"/>
    <n v="0"/>
    <n v="0"/>
    <n v="0"/>
    <n v="0"/>
    <n v="42.387599999999999"/>
    <n v="-71.093299999999999"/>
    <n v="4"/>
    <n v="250000000000000"/>
  </r>
  <r>
    <x v="430"/>
    <x v="430"/>
    <x v="1"/>
    <s v="300 BROADWAY Somerville, MA"/>
    <x v="1"/>
    <x v="1"/>
    <x v="1"/>
    <s v="NONE"/>
    <x v="0"/>
    <s v="NOT AT INTERSECTION"/>
    <s v="ONE-WAY, NOT DIVIDED"/>
    <s v="SINGLE VEHICLE CRASH"/>
    <s v="OTHER"/>
    <x v="0"/>
    <x v="3"/>
    <n v="0"/>
    <n v="0"/>
    <n v="0"/>
    <n v="0"/>
    <n v="0"/>
    <n v="0"/>
    <n v="1"/>
    <n v="0"/>
    <n v="0"/>
    <n v="0"/>
    <n v="0"/>
    <n v="0"/>
    <n v="1"/>
    <n v="42.392099999999999"/>
    <n v="-71.093000000000004"/>
    <n v="4"/>
    <n v="250000000000000"/>
  </r>
  <r>
    <x v="431"/>
    <x v="431"/>
    <x v="1"/>
    <s v="300 BROADWAY Somerville, MA"/>
    <x v="1"/>
    <x v="1"/>
    <x v="1"/>
    <s v="NONE"/>
    <x v="3"/>
    <s v="T-INTERSECTION"/>
    <s v="TWO-WAY, DIVIDED, UNPROTECTED MEDIAN"/>
    <s v="SINGLE VEHICLE CRASH"/>
    <s v="COLLISION WITH MOTOR VEHICLE IN TRAFFIC"/>
    <x v="0"/>
    <x v="0"/>
    <n v="0"/>
    <n v="0"/>
    <n v="0"/>
    <n v="0"/>
    <n v="1"/>
    <n v="3"/>
    <n v="0"/>
    <n v="0"/>
    <n v="0"/>
    <n v="0"/>
    <n v="0"/>
    <n v="0"/>
    <n v="0"/>
    <n v="42.392099999999999"/>
    <n v="-71.093000000000004"/>
    <n v="4"/>
    <n v="250000000000000"/>
  </r>
  <r>
    <x v="432"/>
    <x v="432"/>
    <x v="1"/>
    <s v="292 BROADWAY Somerville, MA"/>
    <x v="1"/>
    <x v="1"/>
    <x v="1"/>
    <s v="NONE"/>
    <x v="0"/>
    <s v="NOT AT INTERSECTION"/>
    <s v="TWO-WAY, DIVIDED, POSITIVE MEDIAN BARRIER"/>
    <s v="REAR-END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19"/>
    <n v="-71.092600000000004"/>
    <n v="4"/>
    <n v="250000000000000"/>
  </r>
  <r>
    <x v="433"/>
    <x v="433"/>
    <x v="2"/>
    <s v="284 BROADWAY Somerville, MA"/>
    <x v="0"/>
    <x v="0"/>
    <x v="0"/>
    <s v="NONE"/>
    <x v="0"/>
    <s v="FOUR WAY INTERSECTION"/>
    <s v="TWO-WAY, DIVIDED, POSITIVE MEDIAN BARRIER"/>
    <s v="SINGLE VEHICLE CRASH"/>
    <s v="COLLISION WITH MEDIAN BARRIER"/>
    <x v="3"/>
    <x v="1"/>
    <n v="0"/>
    <n v="0"/>
    <n v="0"/>
    <n v="1"/>
    <n v="0"/>
    <n v="1"/>
    <n v="0"/>
    <n v="0"/>
    <n v="0"/>
    <n v="0"/>
    <n v="0"/>
    <n v="0"/>
    <n v="0"/>
    <n v="42.3917"/>
    <n v="-71.092200000000005"/>
    <n v="4"/>
    <n v="250000000000000"/>
  </r>
  <r>
    <x v="434"/>
    <x v="434"/>
    <x v="0"/>
    <s v="284 BROADWAY Somerville, MA"/>
    <x v="0"/>
    <x v="1"/>
    <x v="1"/>
    <s v="NONE"/>
    <x v="0"/>
    <s v="NOT AT INTERSECTION"/>
    <s v="TWO-WAY, DIVIDED, UNPROTECTED MEDIAN"/>
    <s v="ANGLE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917"/>
    <n v="-71.092200000000005"/>
    <n v="4"/>
    <n v="250000000000000"/>
  </r>
  <r>
    <x v="435"/>
    <x v="435"/>
    <x v="1"/>
    <s v="284 BROADWAY Somerville, MA"/>
    <x v="1"/>
    <x v="1"/>
    <x v="1"/>
    <s v="NONE"/>
    <x v="3"/>
    <s v="NOT AT INTERSECTION"/>
    <s v="UNKNOWN"/>
    <s v="REAR-END"/>
    <s v="COLLISION WITH MOTOR VEHICLE IN TRAFFIC"/>
    <x v="4"/>
    <x v="1"/>
    <n v="0"/>
    <n v="0"/>
    <n v="0"/>
    <n v="0"/>
    <n v="0"/>
    <n v="3"/>
    <n v="0"/>
    <n v="0"/>
    <n v="0"/>
    <n v="0"/>
    <n v="0"/>
    <n v="0"/>
    <n v="0"/>
    <n v="42.3917"/>
    <n v="-71.092200000000005"/>
    <n v="4"/>
    <n v="250000000000000"/>
  </r>
  <r>
    <x v="436"/>
    <x v="436"/>
    <x v="1"/>
    <s v="300 BROADWAY Somerville, MA"/>
    <x v="1"/>
    <x v="1"/>
    <x v="1"/>
    <s v="NONE"/>
    <x v="0"/>
    <s v="NOT AT INTERSECTION"/>
    <s v="TWO-WAY, NOT DIVIDED"/>
    <s v="REAR TO REAR"/>
    <s v="COLLISION WITH PARKED MOTOR VEHICLE"/>
    <x v="0"/>
    <x v="0"/>
    <n v="0"/>
    <n v="0"/>
    <n v="0"/>
    <n v="0"/>
    <n v="0"/>
    <n v="4"/>
    <n v="0"/>
    <n v="0"/>
    <n v="0"/>
    <n v="0"/>
    <n v="0"/>
    <n v="0"/>
    <n v="0"/>
    <n v="42.392099999999999"/>
    <n v="-71.093000000000004"/>
    <n v="4"/>
    <n v="250000000000000"/>
  </r>
  <r>
    <x v="437"/>
    <x v="437"/>
    <x v="0"/>
    <s v="296 BROADWAY Somerville, MA"/>
    <x v="1"/>
    <x v="1"/>
    <x v="1"/>
    <s v="NONE"/>
    <x v="0"/>
    <s v="NOT AT INTERSECTION"/>
    <s v="TWO-WAY, DIVIDED, POSITIVE MEDIAN BARRIER"/>
    <s v="SIDESWIPE, SAME DIRECTION"/>
    <s v="COLLISION WITH PEDALCYCLE"/>
    <x v="0"/>
    <x v="0"/>
    <n v="0"/>
    <n v="0"/>
    <n v="0"/>
    <n v="0"/>
    <n v="0"/>
    <n v="1"/>
    <n v="0"/>
    <n v="0"/>
    <n v="0"/>
    <n v="0"/>
    <n v="0"/>
    <n v="0"/>
    <n v="0"/>
    <n v="42.3919"/>
    <n v="-71.092600000000004"/>
    <n v="4"/>
    <n v="250000000000000"/>
  </r>
  <r>
    <x v="438"/>
    <x v="438"/>
    <x v="0"/>
    <s v="294 BROADWAY Somerville, MA"/>
    <x v="1"/>
    <x v="2"/>
    <x v="0"/>
    <s v="NONE"/>
    <x v="0"/>
    <s v="NOT AT INTERSECTION"/>
    <s v="TWO-WAY, DIVIDED, POSITIVE MEDIAN BARRIER"/>
    <s v="REAR-END"/>
    <s v="COLLISION WITH MOTOR VEHICLE IN TRAFFIC"/>
    <x v="0"/>
    <x v="1"/>
    <n v="0"/>
    <n v="0"/>
    <n v="0"/>
    <n v="0"/>
    <n v="1"/>
    <n v="0"/>
    <n v="0"/>
    <n v="0"/>
    <n v="0"/>
    <n v="0"/>
    <n v="0"/>
    <n v="0"/>
    <n v="1"/>
    <n v="42.3919"/>
    <n v="-71.092600000000004"/>
    <n v="4"/>
    <n v="250000000000000"/>
  </r>
  <r>
    <x v="439"/>
    <x v="439"/>
    <x v="1"/>
    <s v="282 BROADWAY Somerville, MA"/>
    <x v="1"/>
    <x v="1"/>
    <x v="1"/>
    <s v="NONE"/>
    <x v="0"/>
    <s v="NOT AT INTERSECTION"/>
    <s v="TWO-WAY, DIVIDED, UNPROTECTED MEDIAN"/>
    <s v="REAR-END"/>
    <s v="COLLISION WITH MOTOR VEHICLE IN TRAFFIC"/>
    <x v="0"/>
    <x v="0"/>
    <n v="0"/>
    <n v="0"/>
    <n v="0"/>
    <n v="0"/>
    <n v="1"/>
    <n v="4"/>
    <n v="0"/>
    <n v="0"/>
    <n v="0"/>
    <n v="0"/>
    <n v="0"/>
    <n v="0"/>
    <n v="0"/>
    <n v="42.391500000000001"/>
    <n v="-71.091899999999995"/>
    <n v="4"/>
    <n v="250000000000000"/>
  </r>
  <r>
    <x v="440"/>
    <x v="440"/>
    <x v="1"/>
    <s v="280 BROADWAY Somerville, MA"/>
    <x v="1"/>
    <x v="1"/>
    <x v="1"/>
    <s v="NONE"/>
    <x v="0"/>
    <s v="NOT AT INTERSECTION"/>
    <s v="TWO-WAY, DIVIDED, UNPROTECTED MEDIAN"/>
    <s v="SINGLE VEHICLE CRASH"/>
    <s v="COLLISION WITH PEDESTRIAN"/>
    <x v="0"/>
    <x v="0"/>
    <n v="0"/>
    <n v="0"/>
    <n v="0"/>
    <n v="1"/>
    <n v="0"/>
    <n v="2"/>
    <n v="0"/>
    <n v="0"/>
    <n v="1"/>
    <n v="1"/>
    <n v="0"/>
    <n v="0"/>
    <n v="0"/>
    <n v="42.391300000000001"/>
    <n v="-71.091800000000006"/>
    <n v="4"/>
    <n v="250000000000000"/>
  </r>
  <r>
    <x v="441"/>
    <x v="441"/>
    <x v="2"/>
    <s v="SARGENT AV &amp; NA Somerville, MA"/>
    <x v="0"/>
    <x v="0"/>
    <x v="0"/>
    <s v="NONE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4"/>
    <n v="0"/>
    <n v="0"/>
    <n v="0"/>
    <n v="0"/>
    <n v="0"/>
    <n v="0"/>
    <n v="1"/>
    <n v="42.390599999999999"/>
    <n v="-71.093299999999999"/>
    <n v="4"/>
    <n v="250000000000000"/>
  </r>
  <r>
    <x v="442"/>
    <x v="442"/>
    <x v="0"/>
    <s v="282 BROADWAY Somerville, MA"/>
    <x v="1"/>
    <x v="0"/>
    <x v="0"/>
    <s v="NONE"/>
    <x v="0"/>
    <s v="NOT AT INTERSECTION"/>
    <s v="TWO-WAY, DIVIDED, POSITIVE MEDIAN BARRIER"/>
    <s v="ANGLE"/>
    <s v="COLLISION WITH PARKED MOTOR VEHICLE"/>
    <x v="0"/>
    <x v="1"/>
    <n v="0"/>
    <n v="0"/>
    <n v="0"/>
    <n v="0"/>
    <n v="0"/>
    <n v="6"/>
    <n v="1"/>
    <n v="0"/>
    <n v="0"/>
    <n v="0"/>
    <n v="0"/>
    <n v="0"/>
    <n v="0"/>
    <n v="42.391500000000001"/>
    <n v="-71.091899999999995"/>
    <n v="4"/>
    <n v="250000000000000"/>
  </r>
  <r>
    <x v="443"/>
    <x v="443"/>
    <x v="1"/>
    <s v="266 BROADWAY Somerville, MA"/>
    <x v="1"/>
    <x v="1"/>
    <x v="1"/>
    <s v="NONE"/>
    <x v="0"/>
    <s v="NOT AT INTERSECTION"/>
    <s v="TWO-WAY, DIVIDED, UNPROTECTED MEDIAN"/>
    <s v="REAR-END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0799999999999"/>
    <n v="-71.091200000000001"/>
    <n v="4"/>
    <n v="250000000000000"/>
  </r>
  <r>
    <x v="444"/>
    <x v="444"/>
    <x v="1"/>
    <s v="266 BROADWAY Somerville, MA"/>
    <x v="0"/>
    <x v="0"/>
    <x v="0"/>
    <s v="NONE"/>
    <x v="1"/>
    <s v="T-INTERSECTION"/>
    <s v="TWO-WAY, DIVIDED, POSITIVE MEDIAN BARRIER"/>
    <s v="ANGLE"/>
    <s v="COLLISION WITH MOTOR VEHICLE IN TRAFFIC"/>
    <x v="0"/>
    <x v="1"/>
    <n v="0"/>
    <n v="0"/>
    <n v="0"/>
    <n v="0"/>
    <n v="0"/>
    <n v="3"/>
    <n v="0"/>
    <n v="0"/>
    <n v="0"/>
    <n v="0"/>
    <n v="0"/>
    <n v="0"/>
    <n v="0"/>
    <n v="42.390799999999999"/>
    <n v="-71.091200000000001"/>
    <n v="4"/>
    <n v="250000000000000"/>
  </r>
  <r>
    <x v="445"/>
    <x v="445"/>
    <x v="0"/>
    <s v="98 KENNESON RD Somerville, MA"/>
    <x v="0"/>
    <x v="1"/>
    <x v="1"/>
    <s v="NONE"/>
    <x v="0"/>
    <s v="UNKNOWN"/>
    <s v="TWO-WAY, NOT DIVIDED"/>
    <s v="SINGLE VEHICLE CRASH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904"/>
    <n v="-71.092200000000005"/>
    <n v="4"/>
    <n v="250000000000000"/>
  </r>
  <r>
    <x v="446"/>
    <x v="446"/>
    <x v="1"/>
    <s v="266 BROADWAY Somerville, MA"/>
    <x v="1"/>
    <x v="1"/>
    <x v="1"/>
    <s v="NONE"/>
    <x v="7"/>
    <s v="FOUR WAY INTERSECTION"/>
    <s v="TWO-WAY, DIVIDED, POSITIVE MEDIAN BARRIER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0799999999999"/>
    <n v="-71.091200000000001"/>
    <n v="4"/>
    <n v="250000000000000"/>
  </r>
  <r>
    <x v="447"/>
    <x v="447"/>
    <x v="0"/>
    <s v="266 BROADWAY Somerville, MA"/>
    <x v="0"/>
    <x v="1"/>
    <x v="1"/>
    <s v="NONE"/>
    <x v="1"/>
    <s v="T-INTERSECTION"/>
    <s v="TWO-WAY, DIVIDED, POSITIVE MEDIAN BARRIER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0799999999999"/>
    <n v="-71.091200000000001"/>
    <n v="4"/>
    <n v="250000000000000"/>
  </r>
  <r>
    <x v="448"/>
    <x v="448"/>
    <x v="0"/>
    <s v="266 BROADWAY Somerville, MA"/>
    <x v="1"/>
    <x v="1"/>
    <x v="1"/>
    <s v="NONE"/>
    <x v="0"/>
    <s v="NOT AT INTERSECTION"/>
    <s v="ONE-WAY, NOT DIVIDED"/>
    <s v="REAR-END"/>
    <s v="COLLISION WITH MOTOR VEHICLE IN TRAFFIC"/>
    <x v="0"/>
    <x v="3"/>
    <n v="0"/>
    <n v="0"/>
    <n v="0"/>
    <n v="0"/>
    <n v="0"/>
    <n v="4"/>
    <n v="0"/>
    <n v="0"/>
    <n v="1"/>
    <n v="0"/>
    <n v="1"/>
    <n v="0"/>
    <n v="0"/>
    <n v="42.390799999999999"/>
    <n v="-71.091200000000001"/>
    <n v="4"/>
    <n v="250000000000000"/>
  </r>
  <r>
    <x v="449"/>
    <x v="449"/>
    <x v="1"/>
    <s v="266 BROADWAY Somerville, MA"/>
    <x v="1"/>
    <x v="1"/>
    <x v="1"/>
    <s v="NONE"/>
    <x v="1"/>
    <s v="T-INTERSECTION"/>
    <s v="TWO-WAY, DIVIDED, POSITIVE MEDIAN BARRIER"/>
    <s v="ANGLE"/>
    <s v="COLLISION WITH MOTOR VEHICLE IN TRAFFIC"/>
    <x v="0"/>
    <x v="0"/>
    <n v="0"/>
    <n v="0"/>
    <n v="0"/>
    <n v="1"/>
    <n v="0"/>
    <n v="1"/>
    <n v="1"/>
    <n v="0"/>
    <n v="0"/>
    <n v="0"/>
    <n v="0"/>
    <n v="0"/>
    <n v="0"/>
    <n v="42.390799999999999"/>
    <n v="-71.091200000000001"/>
    <n v="4"/>
    <n v="250000000000000"/>
  </r>
  <r>
    <x v="450"/>
    <x v="450"/>
    <x v="0"/>
    <s v="266 BROADWAY Somerville, MA"/>
    <x v="0"/>
    <x v="1"/>
    <x v="6"/>
    <s v="ROAD SURFACE CONDITION"/>
    <x v="0"/>
    <s v="NOT AT INTERSECTION"/>
    <s v="TWO-WAY, NOT DIVIDED"/>
    <s v="SINGLE VEHICLE CRASH"/>
    <s v="OTHER NON-COLLISION"/>
    <x v="0"/>
    <x v="1"/>
    <n v="0"/>
    <n v="0"/>
    <n v="0"/>
    <n v="1"/>
    <n v="0"/>
    <n v="0"/>
    <n v="0"/>
    <n v="0"/>
    <n v="0"/>
    <n v="0"/>
    <n v="0"/>
    <n v="0"/>
    <n v="0"/>
    <n v="42.390799999999999"/>
    <n v="-71.091200000000001"/>
    <n v="4"/>
    <n v="250000000000000"/>
  </r>
  <r>
    <x v="451"/>
    <x v="451"/>
    <x v="0"/>
    <s v="168 WALNUT ST Somerville, MA"/>
    <x v="1"/>
    <x v="1"/>
    <x v="1"/>
    <s v="NONE"/>
    <x v="0"/>
    <s v="NOT AT INTERSECTION"/>
    <s v="ONE-WAY, NOT DIVIDED"/>
    <s v="ANGLE"/>
    <s v="COLLISION WITH PARKED MOTOR VEHICLE"/>
    <x v="1"/>
    <x v="0"/>
    <n v="0"/>
    <n v="0"/>
    <n v="0"/>
    <n v="0"/>
    <n v="0"/>
    <n v="0"/>
    <n v="1"/>
    <n v="0"/>
    <n v="0"/>
    <n v="0"/>
    <n v="0"/>
    <n v="0"/>
    <n v="0"/>
    <n v="42.390300000000003"/>
    <n v="-71.091499999999996"/>
    <n v="4"/>
    <n v="250000000000000"/>
  </r>
  <r>
    <x v="452"/>
    <x v="452"/>
    <x v="1"/>
    <s v="166 WALNUT ST Somerville, MA"/>
    <x v="1"/>
    <x v="1"/>
    <x v="1"/>
    <s v="NONE"/>
    <x v="1"/>
    <s v="T-INTERSECTION"/>
    <s v="ONE-WAY, NOT DIVIDED"/>
    <s v="ANGLE"/>
    <s v="COLLISION WITH MOTOR VEHICLE IN TRAFFIC"/>
    <x v="0"/>
    <x v="0"/>
    <n v="0"/>
    <n v="0"/>
    <n v="0"/>
    <n v="0"/>
    <n v="0"/>
    <n v="5"/>
    <n v="0"/>
    <n v="0"/>
    <n v="0"/>
    <n v="0"/>
    <n v="0"/>
    <n v="0"/>
    <n v="0"/>
    <n v="42.3902"/>
    <n v="-71.0916"/>
    <n v="4"/>
    <n v="250000000000000"/>
  </r>
  <r>
    <x v="453"/>
    <x v="453"/>
    <x v="2"/>
    <s v="266 BROADWAY Somerville, MA"/>
    <x v="1"/>
    <x v="1"/>
    <x v="1"/>
    <s v="UNKNOWN"/>
    <x v="7"/>
    <s v="T-INTERSECTION"/>
    <s v="TWO-WAY, DIVIDED, POSITIVE MEDIAN BARRIER"/>
    <s v="ANGLE"/>
    <s v="COLLISION WITH MOTOR VEHICLE IN TRAFFIC"/>
    <x v="0"/>
    <x v="0"/>
    <n v="0"/>
    <n v="0"/>
    <n v="0"/>
    <n v="1"/>
    <n v="0"/>
    <n v="2"/>
    <n v="0"/>
    <n v="0"/>
    <n v="1"/>
    <n v="0"/>
    <n v="1"/>
    <n v="0"/>
    <n v="0"/>
    <n v="42.390799999999999"/>
    <n v="-71.091200000000001"/>
    <n v="4"/>
    <n v="250000000000000"/>
  </r>
  <r>
    <x v="454"/>
    <x v="454"/>
    <x v="0"/>
    <s v="11 WALNUT RD Somerville, MA"/>
    <x v="1"/>
    <x v="1"/>
    <x v="1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04"/>
    <n v="-71.091800000000006"/>
    <n v="4"/>
    <n v="250000000000000"/>
  </r>
  <r>
    <x v="455"/>
    <x v="455"/>
    <x v="1"/>
    <s v="266 BROADWAY Somerville, MA"/>
    <x v="1"/>
    <x v="2"/>
    <x v="1"/>
    <s v="NONE"/>
    <x v="7"/>
    <s v="NOT AT INTERSECTION"/>
    <s v="TWO-WAY, DIVIDED, POSITIVE MEDIAN BARRIER"/>
    <s v="REAR-END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0799999999999"/>
    <n v="-71.091200000000001"/>
    <n v="4"/>
    <n v="250000000000000"/>
  </r>
  <r>
    <x v="456"/>
    <x v="456"/>
    <x v="1"/>
    <s v="171 WALNUT ST Somerville, MA"/>
    <x v="1"/>
    <x v="1"/>
    <x v="1"/>
    <s v="NONE"/>
    <x v="0"/>
    <s v="NOT AT INTERSECTION"/>
    <s v="ONE-WAY, NOT DIVIDED"/>
    <s v="SIDESWIPE, SAM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02"/>
    <n v="-71.090999999999994"/>
    <n v="1"/>
    <n v="250000000000000"/>
  </r>
  <r>
    <x v="457"/>
    <x v="457"/>
    <x v="1"/>
    <s v="250 BROADWAY Somerville, MA"/>
    <x v="1"/>
    <x v="1"/>
    <x v="1"/>
    <s v="NONE"/>
    <x v="7"/>
    <s v="T-INTERSECTION"/>
    <s v="TWO-WAY, DIVIDED, POSITIVE MEDIAN BARRIER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04"/>
    <n v="-71.090400000000002"/>
    <n v="1"/>
    <n v="250000000000000"/>
  </r>
  <r>
    <x v="458"/>
    <x v="458"/>
    <x v="2"/>
    <s v="WALNUT ST &amp; WELLINGTON AV Somerville, MA"/>
    <x v="0"/>
    <x v="1"/>
    <x v="1"/>
    <s v="NONE"/>
    <x v="0"/>
    <s v="T-INTERSECTION"/>
    <s v="ONE-WAY, NOT DIVIDED"/>
    <s v="ANGLE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90099999999997"/>
    <n v="-71.091399999999993"/>
    <n v="1"/>
    <n v="250000000000000"/>
  </r>
  <r>
    <x v="459"/>
    <x v="459"/>
    <x v="1"/>
    <s v="258 BROADWAY Somerville, MA"/>
    <x v="1"/>
    <x v="2"/>
    <x v="1"/>
    <s v="NONE"/>
    <x v="0"/>
    <s v="NOT AT INTERSECTION"/>
    <s v="TWO-WAY, DIVIDED, POSITIVE MEDIAN BARRIER"/>
    <s v="REAR-END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0599999999999"/>
    <n v="-71.090699999999998"/>
    <n v="1"/>
    <n v="250000000000000"/>
  </r>
  <r>
    <x v="460"/>
    <x v="460"/>
    <x v="2"/>
    <s v="19 WELLINGTON AV Somerville, MA"/>
    <x v="1"/>
    <x v="1"/>
    <x v="1"/>
    <s v="NONE"/>
    <x v="0"/>
    <s v="NOT AT INTERSECTION"/>
    <s v="TWO-WAY, NOT DIVIDED"/>
    <s v="SINGLE VEHICLE CRASH"/>
    <s v="OTHER"/>
    <x v="2"/>
    <x v="0"/>
    <n v="0"/>
    <n v="0"/>
    <n v="0"/>
    <n v="0"/>
    <n v="0"/>
    <n v="2"/>
    <n v="0"/>
    <n v="0"/>
    <n v="0"/>
    <n v="0"/>
    <n v="0"/>
    <n v="0"/>
    <n v="0"/>
    <n v="42.389499999999998"/>
    <n v="-71.090500000000006"/>
    <n v="1"/>
    <n v="250000000000000"/>
  </r>
  <r>
    <x v="461"/>
    <x v="461"/>
    <x v="1"/>
    <s v="244 BROADWAY Somerville, MA"/>
    <x v="1"/>
    <x v="1"/>
    <x v="1"/>
    <s v="NONE"/>
    <x v="3"/>
    <s v="T-INTERSECTION"/>
    <s v="ONE-WAY, NOT DIVIDED"/>
    <s v="ANGLE"/>
    <s v="COLLISION WITH MOTOR VEHICLE IN TRAFFIC"/>
    <x v="0"/>
    <x v="0"/>
    <n v="0"/>
    <n v="0"/>
    <n v="0"/>
    <n v="0"/>
    <n v="1"/>
    <n v="2"/>
    <n v="0"/>
    <n v="0"/>
    <n v="0"/>
    <n v="0"/>
    <n v="0"/>
    <n v="0"/>
    <n v="0"/>
    <n v="42.3902"/>
    <n v="-71.0899"/>
    <n v="1"/>
    <n v="250000000000000"/>
  </r>
  <r>
    <x v="462"/>
    <x v="462"/>
    <x v="1"/>
    <s v="16 MONTGOMERY AV Somerville, MA"/>
    <x v="1"/>
    <x v="2"/>
    <x v="1"/>
    <s v="NONE"/>
    <x v="0"/>
    <s v="T-INTERSECTION"/>
    <s v="TWO-WAY, NOT DIVIDED"/>
    <s v="SIDESWIPE, SAM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89800000000001"/>
    <n v="-71.090500000000006"/>
    <n v="1"/>
    <n v="250000000000000"/>
  </r>
  <r>
    <x v="463"/>
    <x v="463"/>
    <x v="1"/>
    <s v="15 WELLINGTON AV Somerville, MA"/>
    <x v="1"/>
    <x v="5"/>
    <x v="3"/>
    <s v="NONE"/>
    <x v="0"/>
    <s v="NOT AT INTERSECTION"/>
    <s v="TWO-WAY, NOT DIVIDED"/>
    <s v="SIDESWIPE, OPPOSIT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9600000000002"/>
    <n v="-71.090699999999998"/>
    <n v="1"/>
    <n v="250000000000000"/>
  </r>
  <r>
    <x v="464"/>
    <x v="464"/>
    <x v="0"/>
    <s v="159 WALNUT ST Somerville, MA"/>
    <x v="0"/>
    <x v="2"/>
    <x v="1"/>
    <s v="NONE"/>
    <x v="0"/>
    <s v="NOT AT INTERSECTION"/>
    <s v="ONE-WAY, NOT DIVIDED"/>
    <s v="SIDESWIPE, SAME DIRECTION"/>
    <s v="COLLISION WITH MOTOR VEHICLE IN TRAFFIC"/>
    <x v="0"/>
    <x v="0"/>
    <n v="0"/>
    <n v="0"/>
    <n v="0"/>
    <n v="0"/>
    <n v="0"/>
    <n v="6"/>
    <n v="0"/>
    <n v="0"/>
    <n v="0"/>
    <n v="0"/>
    <n v="0"/>
    <n v="0"/>
    <n v="0"/>
    <n v="42.389699999999998"/>
    <n v="-71.091499999999996"/>
    <n v="1"/>
    <n v="250000000000000"/>
  </r>
  <r>
    <x v="465"/>
    <x v="465"/>
    <x v="0"/>
    <s v="BONAIR ST &amp; MELVIN ST Somerville, MA"/>
    <x v="0"/>
    <x v="1"/>
    <x v="1"/>
    <s v="NONE"/>
    <x v="0"/>
    <s v="T-INTERSECTION"/>
    <s v="TWO-WAY, NOT DIVIDED"/>
    <s v="REAR-END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8800000000003"/>
    <n v="-71.090299999999999"/>
    <n v="1"/>
    <n v="250000000000000"/>
  </r>
  <r>
    <x v="466"/>
    <x v="466"/>
    <x v="1"/>
    <s v="248 BROADWAY Somerville, MA"/>
    <x v="1"/>
    <x v="1"/>
    <x v="1"/>
    <s v="NONE"/>
    <x v="7"/>
    <s v="T-INTERSECTION"/>
    <s v="TWO-WAY, DIVIDED, POSITIVE MEDIAN BARRIER"/>
    <s v="SIDESWIPE, SAME DIRECTION"/>
    <s v="COLLISION WITH MOTOR VEHICLE IN TRAFFIC"/>
    <x v="0"/>
    <x v="4"/>
    <n v="0"/>
    <n v="0"/>
    <n v="0"/>
    <n v="0"/>
    <n v="0"/>
    <n v="4"/>
    <n v="0"/>
    <n v="0"/>
    <n v="0"/>
    <n v="0"/>
    <n v="0"/>
    <n v="0"/>
    <n v="0"/>
    <n v="42.390300000000003"/>
    <n v="-71.090100000000007"/>
    <n v="1"/>
    <n v="250000000000000"/>
  </r>
  <r>
    <x v="467"/>
    <x v="467"/>
    <x v="0"/>
    <s v="248 BROADWAY Somerville, MA"/>
    <x v="0"/>
    <x v="1"/>
    <x v="1"/>
    <s v="NONE"/>
    <x v="0"/>
    <s v="NOT AT INTERSECTION"/>
    <s v="TWO-WAY, DIVIDED, POSITIVE MEDIAN BARRIER"/>
    <s v="SINGLE VEHICLE CRASH"/>
    <s v="OTHER"/>
    <x v="0"/>
    <x v="0"/>
    <n v="0"/>
    <n v="0"/>
    <n v="0"/>
    <n v="0"/>
    <n v="0"/>
    <n v="3"/>
    <n v="0"/>
    <n v="0"/>
    <n v="0"/>
    <n v="0"/>
    <n v="0"/>
    <n v="0"/>
    <n v="0"/>
    <n v="42.390300000000003"/>
    <n v="-71.090100000000007"/>
    <n v="1"/>
    <n v="250000000000000"/>
  </r>
  <r>
    <x v="468"/>
    <x v="468"/>
    <x v="2"/>
    <s v="163 WALNUT ST Somerville, MA"/>
    <x v="0"/>
    <x v="1"/>
    <x v="1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1"/>
    <n v="0"/>
    <n v="0"/>
    <n v="0"/>
    <n v="0"/>
    <n v="0"/>
    <n v="0"/>
    <n v="0"/>
    <n v="42.389800000000001"/>
    <n v="-71.091399999999993"/>
    <n v="1"/>
    <n v="250000000000000"/>
  </r>
  <r>
    <x v="469"/>
    <x v="469"/>
    <x v="2"/>
    <s v="21 EDMANDS ST Somerville, MA"/>
    <x v="0"/>
    <x v="5"/>
    <x v="0"/>
    <s v="ROAD SURFACE CONDITION"/>
    <x v="0"/>
    <s v="NOT AT INTERSECTION"/>
    <s v="TWO-WAY, DIVIDED, POSITIVE MEDIAN BARRIER"/>
    <s v="SINGLE VEHICLE CRASH"/>
    <s v="COLLISION WITH PARKED MOTOR VEHICLE"/>
    <x v="0"/>
    <x v="2"/>
    <n v="0"/>
    <n v="0"/>
    <n v="0"/>
    <n v="1"/>
    <n v="0"/>
    <n v="1"/>
    <n v="2"/>
    <n v="0"/>
    <n v="0"/>
    <n v="0"/>
    <n v="0"/>
    <n v="0"/>
    <n v="0"/>
    <n v="42.3889"/>
    <n v="-71.089500000000001"/>
    <n v="1"/>
    <n v="250000000000000"/>
  </r>
  <r>
    <x v="470"/>
    <x v="470"/>
    <x v="1"/>
    <s v="8 MELVIN ST Somerville, MA"/>
    <x v="1"/>
    <x v="2"/>
    <x v="0"/>
    <s v="NONE"/>
    <x v="0"/>
    <s v="NOT AT INTERSECTION"/>
    <s v="ONE-WAY, NOT DIVIDED"/>
    <s v="SINGLE VEHICLE CRASH"/>
    <s v="COLLISION WITH OTHER MOVABLE OBJECT"/>
    <x v="2"/>
    <x v="0"/>
    <n v="0"/>
    <n v="0"/>
    <n v="0"/>
    <n v="0"/>
    <n v="0"/>
    <n v="1"/>
    <n v="0"/>
    <n v="0"/>
    <n v="0"/>
    <n v="0"/>
    <n v="0"/>
    <n v="0"/>
    <n v="0"/>
    <n v="42.389699999999998"/>
    <n v="-71.089299999999994"/>
    <n v="1"/>
    <n v="250000000000000"/>
  </r>
  <r>
    <x v="471"/>
    <x v="471"/>
    <x v="0"/>
    <s v="19 EDMANDS ST Somerville, MA"/>
    <x v="2"/>
    <x v="1"/>
    <x v="1"/>
    <s v="NONE"/>
    <x v="0"/>
    <s v="NOT AT INTERSECTION"/>
    <s v="ONE-WAY, NOT DIVIDED"/>
    <s v="HEAD ON"/>
    <s v="COLLISION WITH PEDESTRIAN"/>
    <x v="0"/>
    <x v="0"/>
    <n v="0"/>
    <n v="0"/>
    <n v="0"/>
    <n v="1"/>
    <n v="0"/>
    <n v="0"/>
    <n v="1"/>
    <n v="0"/>
    <n v="1"/>
    <n v="0"/>
    <n v="0"/>
    <n v="1"/>
    <n v="1"/>
    <n v="42.389000000000003"/>
    <n v="-71.089399999999998"/>
    <n v="1"/>
    <n v="250000000000000"/>
  </r>
  <r>
    <x v="472"/>
    <x v="472"/>
    <x v="1"/>
    <s v="220 BROADWAY Somerville, MA"/>
    <x v="1"/>
    <x v="1"/>
    <x v="1"/>
    <s v="NONE"/>
    <x v="0"/>
    <s v="NOT AT INTERSECTION"/>
    <s v="TWO-WAY, NOT DIVIDED"/>
    <s v="REAR-END"/>
    <s v="COLLISION WITH MOTOR VEHICLE IN TRAFFIC"/>
    <x v="0"/>
    <x v="4"/>
    <n v="0"/>
    <n v="0"/>
    <n v="0"/>
    <n v="0"/>
    <n v="0"/>
    <n v="2"/>
    <n v="0"/>
    <n v="0"/>
    <n v="0"/>
    <n v="0"/>
    <n v="0"/>
    <n v="0"/>
    <n v="0"/>
    <n v="42.389699999999998"/>
    <n v="-71.088800000000006"/>
    <n v="1"/>
    <n v="250000000000000"/>
  </r>
  <r>
    <x v="473"/>
    <x v="473"/>
    <x v="1"/>
    <s v="220 BROADWAY Somerville, MA"/>
    <x v="1"/>
    <x v="1"/>
    <x v="1"/>
    <s v="NONE"/>
    <x v="0"/>
    <s v="NOT AT INTERSECTION"/>
    <s v="TWO-WAY, DIVIDED, UNPROTECTED MEDIAN"/>
    <s v="SIDESWIPE, SAME DIRECTION"/>
    <s v="COLLISION WITH MOTOR VEHICLE IN TRAFFIC"/>
    <x v="4"/>
    <x v="0"/>
    <n v="0"/>
    <n v="0"/>
    <n v="0"/>
    <n v="0"/>
    <n v="0"/>
    <n v="2"/>
    <n v="0"/>
    <n v="0"/>
    <n v="0"/>
    <n v="0"/>
    <n v="0"/>
    <n v="0"/>
    <n v="0"/>
    <n v="42.389699999999998"/>
    <n v="-71.088800000000006"/>
    <n v="1"/>
    <n v="250000000000000"/>
  </r>
  <r>
    <x v="474"/>
    <x v="474"/>
    <x v="1"/>
    <s v="220 BROADWAY Somerville, MA"/>
    <x v="1"/>
    <x v="1"/>
    <x v="1"/>
    <s v="NONE"/>
    <x v="0"/>
    <s v="NOT AT INTERSECTION"/>
    <s v="TWO-WAY, NOT DIVIDED"/>
    <s v="REAR TO REAR"/>
    <s v="COLLISION WITH MOTOR VEHICLE IN TRAFFIC"/>
    <x v="2"/>
    <x v="6"/>
    <n v="0"/>
    <n v="0"/>
    <n v="0"/>
    <n v="0"/>
    <n v="0"/>
    <n v="2"/>
    <n v="0"/>
    <n v="0"/>
    <n v="0"/>
    <n v="0"/>
    <n v="0"/>
    <n v="0"/>
    <n v="0"/>
    <n v="42.389699999999998"/>
    <n v="-71.088800000000006"/>
    <n v="1"/>
    <n v="250000000000000"/>
  </r>
  <r>
    <x v="475"/>
    <x v="475"/>
    <x v="1"/>
    <s v="448 BROADWAY Somerville, MA"/>
    <x v="1"/>
    <x v="1"/>
    <x v="1"/>
    <s v="NONE"/>
    <x v="0"/>
    <s v="NOT AT INTERSECTION"/>
    <s v="TWO-WAY, NOT DIVIDED"/>
    <s v="REAR-END"/>
    <s v="COLLISION WITH MOTOR VEHICLE IN TRAFFIC"/>
    <x v="0"/>
    <x v="0"/>
    <n v="0"/>
    <n v="0"/>
    <n v="0"/>
    <n v="0"/>
    <n v="2"/>
    <n v="3"/>
    <n v="0"/>
    <n v="0"/>
    <n v="0"/>
    <n v="0"/>
    <n v="0"/>
    <n v="0"/>
    <n v="0"/>
    <n v="42.396299999999997"/>
    <n v="-71.101699999999994"/>
    <n v="5"/>
    <n v="250000000000000"/>
  </r>
  <r>
    <x v="476"/>
    <x v="476"/>
    <x v="1"/>
    <s v="MEDFORD ST &amp; PARTRIDGE AV Somerville, MA"/>
    <x v="1"/>
    <x v="1"/>
    <x v="1"/>
    <s v="NONE"/>
    <x v="1"/>
    <s v="FOUR WAY INTERSECTION"/>
    <s v="TWO-WAY, NOT DIVIDED"/>
    <s v="ANGLE"/>
    <s v="COLLISION WITH MOTOR VEHICLE IN TRAFFIC"/>
    <x v="0"/>
    <x v="0"/>
    <n v="0"/>
    <n v="0"/>
    <n v="0"/>
    <n v="1"/>
    <n v="0"/>
    <n v="1"/>
    <n v="0"/>
    <n v="0"/>
    <n v="0"/>
    <n v="0"/>
    <n v="0"/>
    <n v="0"/>
    <n v="0"/>
    <n v="42.395200000000003"/>
    <n v="-71.102699999999999"/>
    <n v="5"/>
    <n v="250000000000000"/>
  </r>
  <r>
    <x v="477"/>
    <x v="477"/>
    <x v="0"/>
    <s v="54 ADAMS ST Somerville, MA"/>
    <x v="1"/>
    <x v="1"/>
    <x v="1"/>
    <s v="NONE"/>
    <x v="0"/>
    <s v="NOT AT INTERSECTION"/>
    <s v="TWO-WAY, NOT DIVIDED"/>
    <s v="SINGLE VEHICLE CRASH"/>
    <s v="COLLISION WITH TREE"/>
    <x v="0"/>
    <x v="3"/>
    <n v="0"/>
    <n v="0"/>
    <n v="0"/>
    <n v="0"/>
    <n v="0"/>
    <n v="1"/>
    <n v="0"/>
    <n v="0"/>
    <n v="0"/>
    <n v="0"/>
    <n v="0"/>
    <n v="0"/>
    <n v="0"/>
    <n v="42.395099999999999"/>
    <n v="-71.100200000000001"/>
    <n v="5"/>
    <n v="250000000000000"/>
  </r>
  <r>
    <x v="478"/>
    <x v="478"/>
    <x v="1"/>
    <s v="420 BROADWAY Somerville, MA"/>
    <x v="1"/>
    <x v="2"/>
    <x v="0"/>
    <s v="NONE"/>
    <x v="0"/>
    <s v="T-INTERSECTION"/>
    <s v="TWO-WAY, NOT DIVIDED"/>
    <s v="HEAD ON"/>
    <s v="COLLISION WITH PARKED MOTOR VEHICLE"/>
    <x v="1"/>
    <x v="1"/>
    <n v="0"/>
    <n v="0"/>
    <n v="0"/>
    <n v="0"/>
    <n v="1"/>
    <n v="2"/>
    <n v="0"/>
    <n v="0"/>
    <n v="0"/>
    <n v="0"/>
    <n v="0"/>
    <n v="0"/>
    <n v="0"/>
    <n v="42.395499999999998"/>
    <n v="-71.099900000000005"/>
    <n v="5"/>
    <n v="250000000000000"/>
  </r>
  <r>
    <x v="479"/>
    <x v="479"/>
    <x v="0"/>
    <s v="420 BROADWAY Somerville, MA"/>
    <x v="0"/>
    <x v="1"/>
    <x v="1"/>
    <s v="NONE"/>
    <x v="0"/>
    <s v="NOT AT INTERSECTION"/>
    <s v="TWO-WAY, DIVIDED, UNPROTECTED MEDIAN"/>
    <s v="REAR-END"/>
    <s v="COLLISION WITH MOPED"/>
    <x v="4"/>
    <x v="1"/>
    <n v="0"/>
    <n v="0"/>
    <n v="0"/>
    <n v="1"/>
    <n v="0"/>
    <n v="1"/>
    <n v="0"/>
    <n v="0"/>
    <n v="0"/>
    <n v="0"/>
    <n v="0"/>
    <n v="0"/>
    <n v="0"/>
    <n v="42.395499999999998"/>
    <n v="-71.099900000000005"/>
    <n v="5"/>
    <n v="250000000000000"/>
  </r>
  <r>
    <x v="480"/>
    <x v="480"/>
    <x v="0"/>
    <s v="420 BROADWAY Somerville, MA"/>
    <x v="0"/>
    <x v="1"/>
    <x v="1"/>
    <s v="NONE"/>
    <x v="0"/>
    <s v="NOT AT INTERSECTION"/>
    <s v="TWO-WAY, DIVIDED, UNPROTECTED MEDIAN"/>
    <s v="SIDESWIPE, SAME DIRECTION"/>
    <s v="COLLISION WITH PARKED MOTOR VEHICLE"/>
    <x v="0"/>
    <x v="0"/>
    <n v="0"/>
    <n v="0"/>
    <n v="0"/>
    <n v="0"/>
    <n v="1"/>
    <n v="3"/>
    <n v="0"/>
    <n v="0"/>
    <n v="0"/>
    <n v="0"/>
    <n v="0"/>
    <n v="0"/>
    <n v="0"/>
    <n v="42.395499999999998"/>
    <n v="-71.099900000000005"/>
    <n v="5"/>
    <n v="250000000000000"/>
  </r>
  <r>
    <x v="481"/>
    <x v="481"/>
    <x v="0"/>
    <s v="192 CENTRAL ST Somerville, MA"/>
    <x v="0"/>
    <x v="1"/>
    <x v="1"/>
    <s v="NONE"/>
    <x v="0"/>
    <s v="NOT AT INTERSECTION"/>
    <s v="TWO-WAY, NOT DIVIDED"/>
    <s v="ANGLE"/>
    <s v="COLLISION WITH PARKED MOTOR VEHICLE"/>
    <x v="0"/>
    <x v="0"/>
    <n v="0"/>
    <n v="0"/>
    <n v="0"/>
    <n v="0"/>
    <n v="0"/>
    <n v="5"/>
    <n v="0"/>
    <n v="0"/>
    <n v="0"/>
    <n v="0"/>
    <n v="0"/>
    <n v="0"/>
    <n v="1"/>
    <n v="42.3947"/>
    <n v="-71.099299999999999"/>
    <n v="5"/>
    <n v="250000000000000"/>
  </r>
  <r>
    <x v="482"/>
    <x v="482"/>
    <x v="2"/>
    <s v="154 CENTRAL ST Somerville, MA"/>
    <x v="1"/>
    <x v="1"/>
    <x v="1"/>
    <s v="NONE"/>
    <x v="0"/>
    <s v="NOT AT INTERSECTION"/>
    <s v="TWO-WAY, NOT DIVIDED"/>
    <s v="SIDESWIPE, SAME DIRECTION"/>
    <s v="COLLISION WITH PARKED MOTOR VEHICLE"/>
    <x v="1"/>
    <x v="0"/>
    <n v="0"/>
    <n v="0"/>
    <n v="0"/>
    <n v="0"/>
    <n v="0"/>
    <n v="2"/>
    <n v="0"/>
    <n v="0"/>
    <n v="0"/>
    <n v="0"/>
    <n v="0"/>
    <n v="0"/>
    <n v="0"/>
    <n v="42.3932"/>
    <n v="-71.100399999999993"/>
    <n v="5"/>
    <n v="250000000000000"/>
  </r>
  <r>
    <x v="483"/>
    <x v="483"/>
    <x v="1"/>
    <s v="166 CENTRAL ST Somerville, MA"/>
    <x v="1"/>
    <x v="0"/>
    <x v="0"/>
    <s v="NONE"/>
    <x v="0"/>
    <s v="NOT AT 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3700000000003"/>
    <n v="-71.100099999999998"/>
    <n v="5"/>
    <n v="250000000000000"/>
  </r>
  <r>
    <x v="484"/>
    <x v="484"/>
    <x v="2"/>
    <s v="154 CENTRAL ST Somerville, MA"/>
    <x v="0"/>
    <x v="1"/>
    <x v="0"/>
    <s v="NONE"/>
    <x v="1"/>
    <s v="T-INTERSECTION"/>
    <s v="TWO-WAY, NOT DIVIDED"/>
    <s v="REAR-END"/>
    <s v="COLLISION WITH PARKED MOTOR VEHICLE"/>
    <x v="0"/>
    <x v="0"/>
    <n v="0"/>
    <n v="0"/>
    <n v="0"/>
    <n v="0"/>
    <n v="0"/>
    <n v="4"/>
    <n v="0"/>
    <n v="0"/>
    <n v="0"/>
    <n v="0"/>
    <n v="0"/>
    <n v="0"/>
    <n v="0"/>
    <n v="42.3932"/>
    <n v="-71.100399999999993"/>
    <n v="5"/>
    <n v="250000000000000"/>
  </r>
  <r>
    <x v="485"/>
    <x v="485"/>
    <x v="0"/>
    <s v="73 ADAMS ST Somerville, MA"/>
    <x v="0"/>
    <x v="1"/>
    <x v="1"/>
    <s v="NONE"/>
    <x v="0"/>
    <s v="T-INTERSECTION"/>
    <s v="ONE-WAY, NOT DIVIDED"/>
    <s v="ANGLE"/>
    <s v="COLLISION WITH PEDESTRIAN"/>
    <x v="0"/>
    <x v="0"/>
    <n v="0"/>
    <n v="0"/>
    <n v="0"/>
    <n v="1"/>
    <n v="0"/>
    <n v="2"/>
    <n v="0"/>
    <n v="0"/>
    <n v="1"/>
    <n v="1"/>
    <n v="0"/>
    <n v="0"/>
    <n v="0"/>
    <n v="42.395400000000002"/>
    <n v="-71.099500000000006"/>
    <n v="5"/>
    <n v="250000000000000"/>
  </r>
  <r>
    <x v="486"/>
    <x v="486"/>
    <x v="0"/>
    <s v="CENTRAL ST &amp; MEDFORD ST Somerville, MA"/>
    <x v="1"/>
    <x v="1"/>
    <x v="1"/>
    <s v="UNKNOWN"/>
    <x v="3"/>
    <s v="FOUR WAY INTERSECTION"/>
    <s v="TWO-WAY, NOT DIVIDED"/>
    <s v="ANGLE"/>
    <s v="COLLISION WITH PEDESTRIAN"/>
    <x v="0"/>
    <x v="0"/>
    <n v="0"/>
    <n v="0"/>
    <n v="0"/>
    <n v="1"/>
    <n v="0"/>
    <n v="2"/>
    <n v="0"/>
    <n v="0"/>
    <n v="1"/>
    <n v="1"/>
    <n v="0"/>
    <n v="0"/>
    <n v="0"/>
    <n v="42.392499999999998"/>
    <n v="-71.1006"/>
    <n v="5"/>
    <n v="250000000000000"/>
  </r>
  <r>
    <x v="487"/>
    <x v="487"/>
    <x v="1"/>
    <s v="454 MEDFORD ST Somerville, MA"/>
    <x v="1"/>
    <x v="1"/>
    <x v="1"/>
    <s v="NONE"/>
    <x v="0"/>
    <s v="NOT AT INTERSECTION"/>
    <s v="TWO-WAY, DIVIDED, UNPROTECTED MEDIAN"/>
    <s v="REAR-END"/>
    <s v="COLLISION WITH PARKED MOTOR VEHICLE"/>
    <x v="4"/>
    <x v="3"/>
    <n v="0"/>
    <n v="0"/>
    <n v="0"/>
    <n v="0"/>
    <n v="2"/>
    <n v="3"/>
    <n v="0"/>
    <n v="0"/>
    <n v="0"/>
    <n v="0"/>
    <n v="0"/>
    <n v="0"/>
    <n v="0"/>
    <n v="42.393500000000003"/>
    <n v="-71.101600000000005"/>
    <n v="5"/>
    <n v="250000000000000"/>
  </r>
  <r>
    <x v="488"/>
    <x v="488"/>
    <x v="0"/>
    <s v="ADAMS ST &amp; MEDFORD ST Somerville, MA"/>
    <x v="0"/>
    <x v="0"/>
    <x v="0"/>
    <s v="UNKNOWN"/>
    <x v="1"/>
    <s v="T-INTERSECTION"/>
    <s v="TWO-WAY, DIVIDED, UNPROTECTED MEDIAN"/>
    <s v="ANGLE"/>
    <s v="COLLISION WITH MOTOR VEHICLE IN TRAFFIC"/>
    <x v="0"/>
    <x v="0"/>
    <n v="0"/>
    <n v="0"/>
    <n v="0"/>
    <n v="1"/>
    <n v="2"/>
    <n v="0"/>
    <n v="1"/>
    <n v="0"/>
    <n v="0"/>
    <n v="0"/>
    <n v="0"/>
    <n v="0"/>
    <n v="0"/>
    <n v="42.3932"/>
    <n v="-71.101200000000006"/>
    <n v="5"/>
    <n v="250000000000000"/>
  </r>
  <r>
    <x v="489"/>
    <x v="489"/>
    <x v="0"/>
    <s v="CENTRAL ST &amp; MEDFORD ST Somerville, MA"/>
    <x v="0"/>
    <x v="1"/>
    <x v="6"/>
    <s v="NONE"/>
    <x v="3"/>
    <s v="FOUR WAY INTERSECTION"/>
    <s v="TWO-WAY, NOT DIVIDED"/>
    <s v="ANGLE"/>
    <s v="COLLISION WITH MOTOR VEHICLE IN TRAFFIC"/>
    <x v="0"/>
    <x v="0"/>
    <n v="0"/>
    <n v="0"/>
    <n v="0"/>
    <n v="1"/>
    <n v="0"/>
    <n v="3"/>
    <n v="0"/>
    <n v="0"/>
    <n v="0"/>
    <n v="0"/>
    <n v="0"/>
    <n v="0"/>
    <n v="0"/>
    <n v="42.392499999999998"/>
    <n v="-71.1006"/>
    <n v="5"/>
    <n v="250000000000000"/>
  </r>
  <r>
    <x v="490"/>
    <x v="490"/>
    <x v="0"/>
    <s v="CENTRAL ST &amp; MEDFORD ST Somerville, MA"/>
    <x v="0"/>
    <x v="0"/>
    <x v="0"/>
    <s v="NONE"/>
    <x v="3"/>
    <s v="FOUR WAY INTERSECTION"/>
    <s v="TWO-WAY, NOT DIVIDED"/>
    <s v="SIDESWIPE, OPPOSITE DIRECTION"/>
    <s v="COLLISION WITH MOPED"/>
    <x v="0"/>
    <x v="0"/>
    <n v="0"/>
    <n v="0"/>
    <n v="0"/>
    <n v="0"/>
    <n v="1"/>
    <n v="5"/>
    <n v="0"/>
    <n v="0"/>
    <n v="0"/>
    <n v="0"/>
    <n v="0"/>
    <n v="0"/>
    <n v="0"/>
    <n v="42.392499999999998"/>
    <n v="-71.1006"/>
    <n v="5"/>
    <n v="250000000000000"/>
  </r>
  <r>
    <x v="491"/>
    <x v="491"/>
    <x v="0"/>
    <s v="CENTRAL ST &amp; MEDFORD ST Somerville, MA"/>
    <x v="0"/>
    <x v="1"/>
    <x v="1"/>
    <s v="NONE"/>
    <x v="3"/>
    <s v="T-INTERSECTION"/>
    <s v="TWO-WAY, NOT DIVIDED"/>
    <s v="SIDESWIPE, OPPOSITE DIRECTION"/>
    <s v="COLLISION WITH OTHER MOVABLE OBJECT"/>
    <x v="0"/>
    <x v="0"/>
    <n v="0"/>
    <n v="0"/>
    <n v="0"/>
    <n v="0"/>
    <n v="0"/>
    <n v="3"/>
    <n v="0"/>
    <n v="0"/>
    <n v="0"/>
    <n v="0"/>
    <n v="0"/>
    <n v="0"/>
    <n v="0"/>
    <n v="42.392499999999998"/>
    <n v="-71.1006"/>
    <n v="5"/>
    <n v="250000000000000"/>
  </r>
  <r>
    <x v="492"/>
    <x v="492"/>
    <x v="2"/>
    <s v="140 CENTRAL ST Somerville, MA"/>
    <x v="4"/>
    <x v="0"/>
    <x v="0"/>
    <s v="NONE"/>
    <x v="0"/>
    <s v="NOT AT INTERSECTION"/>
    <s v="TWO-WAY, NOT DIVIDED"/>
    <s v="SIDESWIPE, SAM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1"/>
    <n v="42.392299999999999"/>
    <n v="-71.100899999999996"/>
    <n v="5"/>
    <n v="250000000000000"/>
  </r>
  <r>
    <x v="493"/>
    <x v="493"/>
    <x v="2"/>
    <s v="CENTRAL ST &amp; MEDFORD ST Somerville, MA"/>
    <x v="0"/>
    <x v="0"/>
    <x v="0"/>
    <s v="NONE"/>
    <x v="3"/>
    <s v="FOUR WAY INTERSECTION"/>
    <s v="TWO-WAY, DIVIDED, UNPROTECTED MEDIAN"/>
    <s v="SIDESWIPE, OPPOSITE DIRECTION"/>
    <s v="COLLISION WITH MOTOR VEHICLE IN TRAFFIC"/>
    <x v="0"/>
    <x v="3"/>
    <n v="0"/>
    <n v="0"/>
    <n v="0"/>
    <n v="0"/>
    <n v="1"/>
    <n v="1"/>
    <n v="0"/>
    <n v="0"/>
    <n v="0"/>
    <n v="0"/>
    <n v="0"/>
    <n v="0"/>
    <n v="0"/>
    <n v="42.392499999999998"/>
    <n v="-71.1006"/>
    <n v="5"/>
    <n v="250000000000000"/>
  </r>
  <r>
    <x v="494"/>
    <x v="494"/>
    <x v="1"/>
    <s v="CENTRAL ST &amp; MEDFORD ST Somerville, MA"/>
    <x v="1"/>
    <x v="1"/>
    <x v="1"/>
    <s v="NONE"/>
    <x v="3"/>
    <s v="FOUR WAY INTERSECTION"/>
    <s v="TWO-WAY, NOT DIVIDED"/>
    <s v="SINGLE VEHICLE CRASH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2499999999998"/>
    <n v="-71.1006"/>
    <n v="5"/>
    <n v="250000000000000"/>
  </r>
  <r>
    <x v="495"/>
    <x v="495"/>
    <x v="0"/>
    <s v="CENTRAL ST &amp; MEDFORD ST Somerville, MA"/>
    <x v="0"/>
    <x v="0"/>
    <x v="0"/>
    <s v="NONE"/>
    <x v="3"/>
    <s v="FOUR WAY INTERSECTION"/>
    <s v="TWO-WAY, DIVIDED, UNPROTECTED MEDIAN"/>
    <s v="HEAD 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2499999999998"/>
    <n v="-71.1006"/>
    <n v="5"/>
    <n v="250000000000000"/>
  </r>
  <r>
    <x v="496"/>
    <x v="496"/>
    <x v="1"/>
    <s v="CENTRAL ST &amp; MEDFORD Somerville, MA"/>
    <x v="1"/>
    <x v="1"/>
    <x v="1"/>
    <s v="NONE"/>
    <x v="3"/>
    <s v="FOUR WAY INTERSECTION"/>
    <s v="TWO-WAY, NOT DIVIDED"/>
    <s v="REAR-END"/>
    <s v="COLLISION WITH MOTOR VEHICLE IN TRAFFIC"/>
    <x v="0"/>
    <x v="1"/>
    <n v="0"/>
    <n v="0"/>
    <n v="0"/>
    <n v="0"/>
    <n v="1"/>
    <n v="1"/>
    <n v="0"/>
    <n v="0"/>
    <n v="0"/>
    <n v="0"/>
    <n v="0"/>
    <n v="0"/>
    <n v="0"/>
    <n v="42.392499999999998"/>
    <n v="-71.1006"/>
    <n v="5"/>
    <n v="250000000000000"/>
  </r>
  <r>
    <x v="497"/>
    <x v="497"/>
    <x v="0"/>
    <s v="ADAMS ST &amp; MEDFORD ST Somerville, MA"/>
    <x v="0"/>
    <x v="1"/>
    <x v="1"/>
    <s v="OTHER"/>
    <x v="1"/>
    <s v="T-INTERSECTION"/>
    <s v="TWO-WAY, DIVIDED, UNPROTECTED MEDIAN"/>
    <s v="SIDESWIPE, OPPOSITE DIRECTION"/>
    <s v="COLLISION WITH MOTOR VEHICLE IN TRAFFIC"/>
    <x v="0"/>
    <x v="0"/>
    <n v="0"/>
    <n v="0"/>
    <n v="0"/>
    <n v="0"/>
    <n v="1"/>
    <n v="3"/>
    <n v="0"/>
    <n v="0"/>
    <n v="0"/>
    <n v="0"/>
    <n v="0"/>
    <n v="0"/>
    <n v="0"/>
    <n v="42.3932"/>
    <n v="-71.101200000000006"/>
    <n v="5"/>
    <n v="250000000000000"/>
  </r>
  <r>
    <x v="498"/>
    <x v="498"/>
    <x v="1"/>
    <s v="BARTLETT ST &amp; MEDFORD ST Somerville, MA"/>
    <x v="5"/>
    <x v="0"/>
    <x v="0"/>
    <s v="NONE"/>
    <x v="1"/>
    <s v="FOUR WAY INTERSECTION"/>
    <s v="TWO-WAY, NOT DIVIDED"/>
    <s v="ANGLE"/>
    <s v="COLLISION WITH PEDALCYCLE"/>
    <x v="0"/>
    <x v="0"/>
    <n v="0"/>
    <n v="0"/>
    <n v="0"/>
    <n v="1"/>
    <n v="0"/>
    <n v="2"/>
    <n v="0"/>
    <n v="0"/>
    <n v="1"/>
    <n v="0"/>
    <n v="1"/>
    <n v="0"/>
    <n v="0"/>
    <n v="42.394100000000002"/>
    <n v="-71.101900000000001"/>
    <n v="5"/>
    <n v="250000000000000"/>
  </r>
  <r>
    <x v="499"/>
    <x v="499"/>
    <x v="0"/>
    <s v="BARTLETT ST &amp; MEDFORD ST Somerville, MA"/>
    <x v="1"/>
    <x v="1"/>
    <x v="1"/>
    <s v="NONE"/>
    <x v="1"/>
    <s v="FOUR WAY INTERSECTION"/>
    <s v="TWO-WAY, DIVIDED, UNPROTECTED MEDIAN"/>
    <s v="SIDESWIPE, OPPOSIT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4100000000002"/>
    <n v="-71.101900000000001"/>
    <n v="5"/>
    <n v="250000000000000"/>
  </r>
  <r>
    <x v="500"/>
    <x v="500"/>
    <x v="1"/>
    <s v="37 GLENWOOD RD Somerville, MA"/>
    <x v="1"/>
    <x v="1"/>
    <x v="1"/>
    <s v="NONE"/>
    <x v="0"/>
    <s v="NOT AT INTERSECTION"/>
    <s v="ONE-WAY, NOT DIVIDED"/>
    <s v="SIDESWIPE, SAME DIRECTION"/>
    <s v="COLLISION WITH PARKED MOTOR VEHICLE"/>
    <x v="4"/>
    <x v="0"/>
    <n v="0"/>
    <n v="0"/>
    <n v="0"/>
    <n v="0"/>
    <n v="0"/>
    <n v="3"/>
    <n v="0"/>
    <n v="0"/>
    <n v="0"/>
    <n v="0"/>
    <n v="0"/>
    <n v="0"/>
    <n v="0"/>
    <n v="42.393500000000003"/>
    <n v="-71.102900000000005"/>
    <n v="5"/>
    <n v="250000000000000"/>
  </r>
  <r>
    <x v="501"/>
    <x v="501"/>
    <x v="1"/>
    <s v="69 GLENWOOD RD Somerville, MA"/>
    <x v="1"/>
    <x v="1"/>
    <x v="1"/>
    <s v="OBSTRUCTION IN ROADWAY"/>
    <x v="0"/>
    <s v="NOT AT INTERSECTION"/>
    <s v="ONE-WAY, NOT DIVIDED"/>
    <s v="SIDESWIPE, SAME DIRECTION"/>
    <s v="COLLISION WITH PARKED MOTOR VEHICLE"/>
    <x v="0"/>
    <x v="1"/>
    <n v="0"/>
    <n v="0"/>
    <n v="0"/>
    <n v="0"/>
    <n v="0"/>
    <n v="3"/>
    <n v="0"/>
    <n v="0"/>
    <n v="0"/>
    <n v="0"/>
    <n v="0"/>
    <n v="0"/>
    <n v="0"/>
    <n v="42.394500000000001"/>
    <n v="-71.102400000000003"/>
    <n v="5"/>
    <n v="250000000000000"/>
  </r>
  <r>
    <x v="502"/>
    <x v="502"/>
    <x v="0"/>
    <s v="BARTLETT ST &amp; MEDFORD ST Somerville, MA"/>
    <x v="1"/>
    <x v="1"/>
    <x v="1"/>
    <s v="OBSTRUCTION IN ROADWAY"/>
    <x v="1"/>
    <s v="T-INTERSECTION"/>
    <s v="TWO-WAY, NOT DIVIDED"/>
    <s v="HEAD ON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94100000000002"/>
    <n v="-71.101900000000001"/>
    <n v="5"/>
    <n v="250000000000000"/>
  </r>
  <r>
    <x v="503"/>
    <x v="503"/>
    <x v="0"/>
    <s v="48 BARTLETT ST Somerville, MA"/>
    <x v="6"/>
    <x v="0"/>
    <x v="0"/>
    <s v="NONE"/>
    <x v="0"/>
    <s v="NOT AT INTERSECTION"/>
    <s v="ONE-WAY, NOT DIVIDED"/>
    <s v="SIDESWIPE, SAME DIRECTION"/>
    <s v="COLLISION WITH PARKED MOTOR VEHICLE"/>
    <x v="4"/>
    <x v="0"/>
    <n v="0"/>
    <n v="0"/>
    <n v="0"/>
    <n v="0"/>
    <n v="0"/>
    <n v="3"/>
    <n v="0"/>
    <n v="0"/>
    <n v="0"/>
    <n v="0"/>
    <n v="0"/>
    <n v="0"/>
    <n v="0"/>
    <n v="42.393599999999999"/>
    <n v="-71.102500000000006"/>
    <n v="5"/>
    <n v="250000000000000"/>
  </r>
  <r>
    <x v="504"/>
    <x v="504"/>
    <x v="0"/>
    <s v="31 VERNON STREET Somerville, MA"/>
    <x v="0"/>
    <x v="1"/>
    <x v="1"/>
    <s v="NONE"/>
    <x v="0"/>
    <s v="NOT AT INTERSECTION"/>
    <s v="TWO-WAY, NOT DIVIDED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91800000000003"/>
    <n v="-71.102800000000002"/>
    <n v="5"/>
    <n v="250000000000000"/>
  </r>
  <r>
    <x v="505"/>
    <x v="505"/>
    <x v="0"/>
    <s v="7 VERNON ST Somerville, MA"/>
    <x v="1"/>
    <x v="1"/>
    <x v="1"/>
    <s v="NONE"/>
    <x v="0"/>
    <s v="NOT AT INTERSECTION"/>
    <s v="TWO-WAY, NOT DIVIDED"/>
    <s v="SINGLE VEHICLE CRASH"/>
    <s v="COLLISION WITH OTHER MOVABLE OBJECT"/>
    <x v="0"/>
    <x v="3"/>
    <n v="0"/>
    <n v="0"/>
    <n v="0"/>
    <n v="1"/>
    <n v="0"/>
    <n v="0"/>
    <n v="0"/>
    <n v="0"/>
    <n v="0"/>
    <n v="0"/>
    <n v="0"/>
    <n v="0"/>
    <n v="0"/>
    <n v="42.391399999999997"/>
    <n v="-71.101799999999997"/>
    <n v="5"/>
    <n v="250000000000000"/>
  </r>
  <r>
    <x v="506"/>
    <x v="506"/>
    <x v="0"/>
    <s v="126 CENTRAL ST Somerville, MA"/>
    <x v="0"/>
    <x v="1"/>
    <x v="1"/>
    <s v="NONE"/>
    <x v="0"/>
    <s v="NOT AT INTERSECTION"/>
    <s v="TWO-WAY, NOT DIVIDED"/>
    <s v="ANGLE"/>
    <s v="COLLISION WITH PARKED MOTOR VEHICLE"/>
    <x v="0"/>
    <x v="3"/>
    <n v="0"/>
    <n v="0"/>
    <n v="0"/>
    <n v="0"/>
    <n v="0"/>
    <n v="2"/>
    <n v="0"/>
    <n v="0"/>
    <n v="0"/>
    <n v="0"/>
    <n v="0"/>
    <n v="0"/>
    <n v="0"/>
    <n v="42.391599999999997"/>
    <n v="-71.101500000000001"/>
    <n v="5"/>
    <n v="250000000000000"/>
  </r>
  <r>
    <x v="507"/>
    <x v="507"/>
    <x v="0"/>
    <s v="MEDFORD ST &amp; SYCAMORE ST Somerville, MA"/>
    <x v="1"/>
    <x v="1"/>
    <x v="1"/>
    <s v="NONE"/>
    <x v="3"/>
    <s v="FOUR WAY INTERSECTION"/>
    <s v="ONE-WAY, NOT DIVIDED"/>
    <s v="SIDESWIPE, SAME DIRECTION"/>
    <s v="COLLISION WITH PEDALCYCLE"/>
    <x v="0"/>
    <x v="0"/>
    <n v="0"/>
    <n v="0"/>
    <n v="0"/>
    <n v="1"/>
    <n v="0"/>
    <n v="3"/>
    <n v="0"/>
    <n v="0"/>
    <n v="1"/>
    <n v="0"/>
    <n v="1"/>
    <n v="0"/>
    <n v="0"/>
    <n v="42.391300000000001"/>
    <n v="-71.099400000000003"/>
    <n v="4"/>
    <n v="250000000000000"/>
  </r>
  <r>
    <x v="508"/>
    <x v="508"/>
    <x v="1"/>
    <s v="421 MEDFORD STREET Somerville, MA"/>
    <x v="1"/>
    <x v="1"/>
    <x v="1"/>
    <s v="NONE"/>
    <x v="0"/>
    <s v="NOT AT INTERSECTION"/>
    <s v="TWO-WAY, NOT DIVIDED"/>
    <s v="SIDESWIPE, SAME DIRECTION"/>
    <s v="COLLISION WITH OTHER MOVABLE OBJECT"/>
    <x v="0"/>
    <x v="0"/>
    <n v="0"/>
    <n v="0"/>
    <n v="0"/>
    <n v="1"/>
    <n v="0"/>
    <n v="1"/>
    <n v="0"/>
    <n v="0"/>
    <n v="1"/>
    <n v="0"/>
    <n v="0"/>
    <n v="1"/>
    <n v="0"/>
    <n v="42.392000000000003"/>
    <n v="-71.099800000000002"/>
    <n v="4"/>
    <n v="250000000000000"/>
  </r>
  <r>
    <x v="509"/>
    <x v="509"/>
    <x v="0"/>
    <s v="100 SYCAMORE ST Somerville, MA"/>
    <x v="1"/>
    <x v="1"/>
    <x v="1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91800000000003"/>
    <n v="-71.099299999999999"/>
    <n v="4"/>
    <n v="250000000000000"/>
  </r>
  <r>
    <x v="510"/>
    <x v="510"/>
    <x v="2"/>
    <s v="MEDFORD ST &amp; SYCAMORE ST Somerville, MA"/>
    <x v="1"/>
    <x v="1"/>
    <x v="1"/>
    <s v="NONE"/>
    <x v="3"/>
    <s v="FOUR WAY INTERSECTION"/>
    <s v="TWO-WAY, NOT DIVIDED"/>
    <s v="SINGLE VEHICLE CRASH"/>
    <s v="COLLISION WITH PEDESTRIAN"/>
    <x v="0"/>
    <x v="3"/>
    <n v="0"/>
    <n v="0"/>
    <n v="0"/>
    <n v="0"/>
    <n v="1"/>
    <n v="3"/>
    <n v="0"/>
    <n v="0"/>
    <n v="1"/>
    <n v="1"/>
    <n v="0"/>
    <n v="0"/>
    <n v="0"/>
    <n v="42.391300000000001"/>
    <n v="-71.099400000000003"/>
    <n v="4"/>
    <n v="250000000000000"/>
  </r>
  <r>
    <x v="511"/>
    <x v="511"/>
    <x v="1"/>
    <s v="MEDFORD ST &amp; SYCAMORE ST Somerville, MA"/>
    <x v="1"/>
    <x v="0"/>
    <x v="0"/>
    <s v="NONE"/>
    <x v="3"/>
    <s v="FOUR WAY 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1300000000001"/>
    <n v="-71.099400000000003"/>
    <n v="4"/>
    <n v="250000000000000"/>
  </r>
  <r>
    <x v="512"/>
    <x v="512"/>
    <x v="0"/>
    <s v="121 CENTRAL Somerville, MA"/>
    <x v="0"/>
    <x v="1"/>
    <x v="1"/>
    <s v="NONE"/>
    <x v="0"/>
    <s v="FOUR WAY INTERSECTION"/>
    <s v="TWO-WAY, NOT DIVIDED"/>
    <s v="SIDESWIPE, SAME DIRECTION"/>
    <s v="COLLISION WITH PARKED MOTOR VEHICLE"/>
    <x v="0"/>
    <x v="0"/>
    <n v="0"/>
    <n v="0"/>
    <n v="0"/>
    <n v="1"/>
    <n v="0"/>
    <n v="3"/>
    <n v="0"/>
    <n v="0"/>
    <n v="0"/>
    <n v="0"/>
    <n v="0"/>
    <n v="0"/>
    <n v="0"/>
    <n v="42.391199999999998"/>
    <n v="-71.101200000000006"/>
    <n v="5"/>
    <n v="250000000000000"/>
  </r>
  <r>
    <x v="513"/>
    <x v="513"/>
    <x v="0"/>
    <s v="127 CENTRAL ST Somerville, MA"/>
    <x v="1"/>
    <x v="1"/>
    <x v="1"/>
    <s v="NONE"/>
    <x v="0"/>
    <s v="NOT AT INTERSECTION"/>
    <s v="TWO-WAY, NOT DIVIDED"/>
    <s v="ANGLE"/>
    <s v="COLLISION WITH MOTOR VEHICLE IN TRAFFIC"/>
    <x v="0"/>
    <x v="0"/>
    <n v="0"/>
    <n v="0"/>
    <n v="0"/>
    <n v="1"/>
    <n v="0"/>
    <n v="1"/>
    <n v="0"/>
    <n v="0"/>
    <n v="1"/>
    <n v="0"/>
    <n v="1"/>
    <n v="0"/>
    <n v="0"/>
    <n v="42.391599999999997"/>
    <n v="-71.100899999999996"/>
    <n v="5"/>
    <n v="250000000000000"/>
  </r>
  <r>
    <x v="514"/>
    <x v="514"/>
    <x v="1"/>
    <s v="121 CENTRAL ST Somerville, MA"/>
    <x v="1"/>
    <x v="0"/>
    <x v="1"/>
    <s v="NONE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1199999999998"/>
    <n v="-71.101200000000006"/>
    <n v="5"/>
    <n v="250000000000000"/>
  </r>
  <r>
    <x v="515"/>
    <x v="515"/>
    <x v="2"/>
    <s v="141 CENTRAL ST Somerville, MA"/>
    <x v="1"/>
    <x v="1"/>
    <x v="1"/>
    <s v="NONE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92200000000003"/>
    <n v="-71.1006"/>
    <n v="5"/>
    <n v="250000000000000"/>
  </r>
  <r>
    <x v="516"/>
    <x v="516"/>
    <x v="2"/>
    <s v="127 CENTRAL ST Somerville, MA"/>
    <x v="0"/>
    <x v="1"/>
    <x v="1"/>
    <s v="NONE"/>
    <x v="0"/>
    <s v="NOT AT INTERSECTION"/>
    <s v="TWO-WAY, NOT DIVIDED"/>
    <s v="HEAD ON"/>
    <s v="COLLISION WITH PARKED MOTOR VEHICLE"/>
    <x v="0"/>
    <x v="3"/>
    <n v="0"/>
    <n v="0"/>
    <n v="0"/>
    <n v="2"/>
    <n v="0"/>
    <n v="2"/>
    <n v="0"/>
    <n v="0"/>
    <n v="0"/>
    <n v="0"/>
    <n v="0"/>
    <n v="0"/>
    <n v="0"/>
    <n v="42.391599999999997"/>
    <n v="-71.100899999999996"/>
    <n v="5"/>
    <n v="250000000000000"/>
  </r>
  <r>
    <x v="517"/>
    <x v="517"/>
    <x v="0"/>
    <s v="418 MEDFORD ST Somerville, MA"/>
    <x v="2"/>
    <x v="0"/>
    <x v="0"/>
    <s v="NONE"/>
    <x v="0"/>
    <s v="NOT AT INTERSECTION"/>
    <s v="TWO-WAY, NOT DIVIDED"/>
    <s v="ANGLE"/>
    <s v="COLLISION WITH MOTOR VEHICLE IN TRAFFIC"/>
    <x v="0"/>
    <x v="0"/>
    <n v="0"/>
    <n v="0"/>
    <n v="0"/>
    <n v="1"/>
    <n v="0"/>
    <n v="4"/>
    <n v="0"/>
    <n v="0"/>
    <n v="0"/>
    <n v="0"/>
    <n v="0"/>
    <n v="0"/>
    <n v="0"/>
    <n v="42.391599999999997"/>
    <n v="-71.099900000000005"/>
    <n v="4"/>
    <n v="250000000000000"/>
  </r>
  <r>
    <x v="518"/>
    <x v="518"/>
    <x v="0"/>
    <s v="71 SYCAMORE ST Somerville, MA"/>
    <x v="0"/>
    <x v="1"/>
    <x v="1"/>
    <s v="UNKNOWN"/>
    <x v="0"/>
    <s v="T-INTERSECTION"/>
    <s v="ONE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0500000000003"/>
    <n v="-71.099800000000002"/>
    <n v="4"/>
    <n v="250000000000000"/>
  </r>
  <r>
    <x v="519"/>
    <x v="519"/>
    <x v="1"/>
    <s v="400 MEDFORD ST Somerville, MA"/>
    <x v="1"/>
    <x v="1"/>
    <x v="1"/>
    <s v="NONE"/>
    <x v="3"/>
    <s v="FOUR WAY INTERSECTION"/>
    <s v="TWO-WAY, NOT DIVIDED"/>
    <s v="SINGLE VEHICLE CRASH"/>
    <s v="COLLISION WITH MOTOR VEHICLE IN TRAFFIC"/>
    <x v="0"/>
    <x v="0"/>
    <n v="0"/>
    <n v="0"/>
    <n v="0"/>
    <n v="0"/>
    <n v="0"/>
    <n v="6"/>
    <n v="0"/>
    <n v="0"/>
    <n v="0"/>
    <n v="0"/>
    <n v="0"/>
    <n v="0"/>
    <n v="0"/>
    <n v="42.390900000000002"/>
    <n v="-71.099299999999999"/>
    <n v="4"/>
    <n v="250000000000000"/>
  </r>
  <r>
    <x v="520"/>
    <x v="520"/>
    <x v="1"/>
    <s v="16 LEE ST Somerville, MA"/>
    <x v="5"/>
    <x v="2"/>
    <x v="0"/>
    <s v="NONE"/>
    <x v="0"/>
    <s v="NOT AT INTERSECTION"/>
    <s v="TWO-WAY, NOT DIVIDED"/>
    <s v="SINGLE VEHICLE CRASH"/>
    <s v="COLLISION WITH TREE"/>
    <x v="0"/>
    <x v="0"/>
    <n v="0"/>
    <n v="0"/>
    <n v="0"/>
    <n v="0"/>
    <n v="0"/>
    <n v="1"/>
    <n v="1"/>
    <n v="0"/>
    <n v="0"/>
    <n v="0"/>
    <n v="0"/>
    <n v="0"/>
    <n v="0"/>
    <n v="42.390500000000003"/>
    <n v="-71.099500000000006"/>
    <n v="4"/>
    <n v="250000000000000"/>
  </r>
  <r>
    <x v="521"/>
    <x v="521"/>
    <x v="1"/>
    <s v="115 SYCAMORE ST Somerville, MA"/>
    <x v="1"/>
    <x v="1"/>
    <x v="1"/>
    <s v="NONE"/>
    <x v="0"/>
    <s v="NOT AT INTERSECTION"/>
    <s v="ONE-WAY, NOT DIVIDED"/>
    <s v="ANGLE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917"/>
    <n v="-71.098799999999997"/>
    <n v="4"/>
    <n v="250000000000000"/>
  </r>
  <r>
    <x v="522"/>
    <x v="522"/>
    <x v="1"/>
    <s v="115 SYCAMORE ST Somerville, MA"/>
    <x v="1"/>
    <x v="3"/>
    <x v="7"/>
    <s v="NONE"/>
    <x v="8"/>
    <s v="NOT AT INTERSECTION"/>
    <s v="ONE-WAY, NOT DIVIDED"/>
    <s v="ANGLE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917"/>
    <n v="-71.098799999999997"/>
    <n v="4"/>
    <n v="250000000000000"/>
  </r>
  <r>
    <x v="523"/>
    <x v="523"/>
    <x v="0"/>
    <s v="401 MEDFORD ST Somerville, MA"/>
    <x v="0"/>
    <x v="1"/>
    <x v="1"/>
    <s v="NONE"/>
    <x v="0"/>
    <s v="NOT AT INTERSECTION"/>
    <s v="TWO-WAY, NOT DIVIDED"/>
    <s v="SIDESWIPE, SAME DIRECTION"/>
    <s v="COLLISION WITH PARKED MOTOR VEHICLE"/>
    <x v="2"/>
    <x v="0"/>
    <n v="0"/>
    <n v="0"/>
    <n v="0"/>
    <n v="0"/>
    <n v="0"/>
    <n v="3"/>
    <n v="0"/>
    <n v="0"/>
    <n v="0"/>
    <n v="0"/>
    <n v="0"/>
    <n v="0"/>
    <n v="0"/>
    <n v="42.390999999999998"/>
    <n v="-71.098699999999994"/>
    <n v="4"/>
    <n v="250000000000000"/>
  </r>
  <r>
    <x v="524"/>
    <x v="524"/>
    <x v="1"/>
    <s v="115 SYCAMORE ST Somerville, MA"/>
    <x v="1"/>
    <x v="2"/>
    <x v="1"/>
    <s v="NONE"/>
    <x v="0"/>
    <s v="NOT AT INTERSECTION"/>
    <s v="TWO-WAY, NOT DIVIDED"/>
    <s v="ANGLE"/>
    <s v="COLLISION WITH PARKED MOTOR VEHICLE"/>
    <x v="1"/>
    <x v="0"/>
    <n v="0"/>
    <n v="0"/>
    <n v="0"/>
    <n v="0"/>
    <n v="0"/>
    <n v="2"/>
    <n v="0"/>
    <n v="0"/>
    <n v="0"/>
    <n v="0"/>
    <n v="0"/>
    <n v="0"/>
    <n v="0"/>
    <n v="42.3917"/>
    <n v="-71.098799999999997"/>
    <n v="4"/>
    <n v="250000000000000"/>
  </r>
  <r>
    <x v="525"/>
    <x v="525"/>
    <x v="1"/>
    <s v="MEDFORD ST &amp; THURSTON ST Somerville, MA"/>
    <x v="1"/>
    <x v="1"/>
    <x v="1"/>
    <s v="NONE"/>
    <x v="1"/>
    <s v="FOUR WAY INTERSECTION"/>
    <s v="ONE-WAY, NOT DIVIDED"/>
    <s v="SIDESWIPE, SAME DIRECTION"/>
    <s v="COLLISION WITH PARKED MOTOR VEHICLE"/>
    <x v="0"/>
    <x v="0"/>
    <n v="0"/>
    <n v="0"/>
    <n v="0"/>
    <n v="0"/>
    <n v="0"/>
    <n v="4"/>
    <n v="0"/>
    <n v="0"/>
    <n v="0"/>
    <n v="0"/>
    <n v="0"/>
    <n v="0"/>
    <n v="0"/>
    <n v="42.3904"/>
    <n v="-71.098500000000001"/>
    <n v="4"/>
    <n v="250000000000000"/>
  </r>
  <r>
    <x v="526"/>
    <x v="526"/>
    <x v="1"/>
    <s v="MEDFORD ST &amp; SCHOOL ST Somerville, MA"/>
    <x v="1"/>
    <x v="1"/>
    <x v="1"/>
    <s v="NONE"/>
    <x v="3"/>
    <s v="T-INTERSECTION"/>
    <s v="TWO-WAY, NOT DIVIDED"/>
    <s v="ANGLE"/>
    <s v="COLLISION WITH MOTOR VEHICLE IN TRAFFIC"/>
    <x v="0"/>
    <x v="0"/>
    <n v="1"/>
    <n v="0"/>
    <n v="0"/>
    <n v="0"/>
    <n v="0"/>
    <n v="2"/>
    <n v="0"/>
    <n v="0"/>
    <n v="0"/>
    <n v="0"/>
    <n v="0"/>
    <n v="0"/>
    <n v="0"/>
    <n v="42.389099999999999"/>
    <n v="-71.097200000000001"/>
    <n v="4"/>
    <n v="250000000000000"/>
  </r>
  <r>
    <x v="527"/>
    <x v="527"/>
    <x v="2"/>
    <s v="367 MEDFORD ST &amp; NA Somerville, MA"/>
    <x v="0"/>
    <x v="1"/>
    <x v="1"/>
    <s v="NONE"/>
    <x v="3"/>
    <s v="FOUR WAY INTERSECTION"/>
    <s v="TWO-WAY, NOT DIVIDED"/>
    <s v="SINGLE VEHICLE CRASH"/>
    <s v="COLLISION WITH PARKED MOTOR VEHICLE"/>
    <x v="0"/>
    <x v="0"/>
    <n v="0"/>
    <n v="0"/>
    <n v="0"/>
    <n v="0"/>
    <n v="2"/>
    <n v="2"/>
    <n v="0"/>
    <n v="0"/>
    <n v="0"/>
    <n v="0"/>
    <n v="0"/>
    <n v="0"/>
    <n v="0"/>
    <n v="42.389499999999998"/>
    <n v="-71.097200000000001"/>
    <n v="4"/>
    <n v="250000000000000"/>
  </r>
  <r>
    <x v="528"/>
    <x v="528"/>
    <x v="1"/>
    <s v="DARTMOUTH ST &amp; MEDFORD ST Somerville, MA"/>
    <x v="1"/>
    <x v="0"/>
    <x v="0"/>
    <s v="NONE"/>
    <x v="0"/>
    <s v="T-INTERSECTION"/>
    <s v="TWO-WAY, NOT DIVIDED"/>
    <s v="HEAD ON"/>
    <s v="COLLISION WITH PEDESTRIAN"/>
    <x v="0"/>
    <x v="0"/>
    <n v="1"/>
    <n v="0"/>
    <n v="0"/>
    <n v="1"/>
    <n v="0"/>
    <n v="1"/>
    <n v="0"/>
    <n v="0"/>
    <n v="1"/>
    <n v="0"/>
    <n v="1"/>
    <n v="0"/>
    <n v="0"/>
    <n v="42.389800000000001"/>
    <n v="-71.097800000000007"/>
    <n v="4"/>
    <n v="250000000000000"/>
  </r>
  <r>
    <x v="529"/>
    <x v="529"/>
    <x v="1"/>
    <s v="HOWE ST &amp; SCHOOL ST Somerville, MA"/>
    <x v="1"/>
    <x v="1"/>
    <x v="1"/>
    <s v="NONE"/>
    <x v="1"/>
    <s v="T-INTERSECTION"/>
    <s v="TWO-WAY, NOT DIVIDED"/>
    <s v="ANGLE"/>
    <s v="COLLISION WITH MOTOR VEHICLE IN TRAFFIC"/>
    <x v="0"/>
    <x v="0"/>
    <n v="0"/>
    <n v="0"/>
    <n v="0"/>
    <n v="0"/>
    <n v="1"/>
    <n v="2"/>
    <n v="0"/>
    <n v="0"/>
    <n v="0"/>
    <n v="0"/>
    <n v="0"/>
    <n v="0"/>
    <n v="0"/>
    <n v="42.390099999999997"/>
    <n v="-71.096500000000006"/>
    <n v="4"/>
    <n v="250000000000000"/>
  </r>
  <r>
    <x v="530"/>
    <x v="530"/>
    <x v="1"/>
    <s v="5 DARTMOUTH ST Somerville, MA"/>
    <x v="1"/>
    <x v="2"/>
    <x v="0"/>
    <s v="NONE"/>
    <x v="0"/>
    <s v="NOT AT INTERSECTION"/>
    <s v="ONE-WAY, NOT DIVIDED"/>
    <s v="SIDESWIPE, SAM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90099999999997"/>
    <n v="-71.097399999999993"/>
    <n v="4"/>
    <n v="250000000000000"/>
  </r>
  <r>
    <x v="531"/>
    <x v="531"/>
    <x v="2"/>
    <s v="5 DARTMOUTH ST Somerville, MA"/>
    <x v="0"/>
    <x v="1"/>
    <x v="1"/>
    <s v="NONE"/>
    <x v="0"/>
    <s v="NOT AT INTERSECTION"/>
    <s v="ONE-WAY, NOT DIVIDED"/>
    <s v="SINGLE VEHICLE CRASH"/>
    <s v="COLLISION WITH PARKED MOTOR VEHICLE"/>
    <x v="6"/>
    <x v="0"/>
    <n v="0"/>
    <n v="0"/>
    <n v="2"/>
    <n v="0"/>
    <n v="0"/>
    <n v="1"/>
    <n v="0"/>
    <n v="0"/>
    <n v="0"/>
    <n v="0"/>
    <n v="0"/>
    <n v="0"/>
    <n v="0"/>
    <n v="42.390099999999997"/>
    <n v="-71.097399999999993"/>
    <n v="4"/>
    <n v="250000000000000"/>
  </r>
  <r>
    <x v="532"/>
    <x v="532"/>
    <x v="1"/>
    <s v="MEDFORD ST &amp; SCHOOL ST Somerville, MA"/>
    <x v="1"/>
    <x v="1"/>
    <x v="1"/>
    <s v="UNKNOWN"/>
    <x v="3"/>
    <s v="FOUR WAY INTERSECTION"/>
    <s v="TWO-WAY, DIVIDED, UNPROTECTED MEDIAN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9099999999999"/>
    <n v="-71.097200000000001"/>
    <n v="4"/>
    <n v="250000000000000"/>
  </r>
  <r>
    <x v="533"/>
    <x v="533"/>
    <x v="2"/>
    <s v="377 MEDFORD ST Somerville, MA"/>
    <x v="1"/>
    <x v="1"/>
    <x v="1"/>
    <s v="NONE"/>
    <x v="0"/>
    <s v="NOT AT INTERSECTION"/>
    <s v="TWO-WAY, NOT DIVIDED"/>
    <s v="SIDESWIPE, SAME DIRECTION"/>
    <s v="COLLISION WITH PEDALCYCLE"/>
    <x v="0"/>
    <x v="0"/>
    <n v="0"/>
    <n v="0"/>
    <n v="0"/>
    <n v="0"/>
    <n v="1"/>
    <n v="2"/>
    <n v="0"/>
    <n v="0"/>
    <n v="1"/>
    <n v="0"/>
    <n v="1"/>
    <n v="0"/>
    <n v="0"/>
    <n v="42.389899999999997"/>
    <n v="-71.0976"/>
    <n v="4"/>
    <n v="250000000000000"/>
  </r>
  <r>
    <x v="534"/>
    <x v="534"/>
    <x v="1"/>
    <s v="MEDFORD ST &amp; SCHOOL ST Somerville, MA"/>
    <x v="1"/>
    <x v="1"/>
    <x v="1"/>
    <s v="TRAFFIC CONTROL DEVICE"/>
    <x v="7"/>
    <s v="FOUR WAY INTERSECTION"/>
    <s v="TWO-WAY, DIVIDED, UNPROTECTED MEDIAN"/>
    <s v="SINGLE VEHICLE CRASH"/>
    <s v="COLLISION WITH PEDESTRIAN"/>
    <x v="0"/>
    <x v="0"/>
    <n v="0"/>
    <n v="0"/>
    <n v="0"/>
    <n v="1"/>
    <n v="0"/>
    <n v="1"/>
    <n v="0"/>
    <n v="0"/>
    <n v="1"/>
    <n v="1"/>
    <n v="0"/>
    <n v="0"/>
    <n v="0"/>
    <n v="42.389099999999999"/>
    <n v="-71.097200000000001"/>
    <n v="4"/>
    <n v="250000000000000"/>
  </r>
  <r>
    <x v="535"/>
    <x v="535"/>
    <x v="1"/>
    <s v="EVERGREEN AV &amp; SCHOOL ST Somerville, MA"/>
    <x v="1"/>
    <x v="1"/>
    <x v="1"/>
    <s v="NONE"/>
    <x v="0"/>
    <s v="FOUR WAY INTERSECTION"/>
    <s v="ONE-WAY, NOT DIVIDED"/>
    <s v="REAR-END"/>
    <s v="COLLISION WITH LIGHT POLE OR OTHER POST/SUPPORT"/>
    <x v="2"/>
    <x v="0"/>
    <n v="0"/>
    <n v="0"/>
    <n v="0"/>
    <n v="0"/>
    <n v="0"/>
    <n v="1"/>
    <n v="0"/>
    <n v="0"/>
    <n v="0"/>
    <n v="0"/>
    <n v="0"/>
    <n v="0"/>
    <n v="0"/>
    <n v="42.391399999999997"/>
    <n v="-71.095699999999994"/>
    <n v="4"/>
    <n v="250000000000000"/>
  </r>
  <r>
    <x v="536"/>
    <x v="536"/>
    <x v="1"/>
    <s v="367 MEDFORD ST Somerville, MA"/>
    <x v="1"/>
    <x v="2"/>
    <x v="1"/>
    <s v="NONE"/>
    <x v="0"/>
    <s v="NOT AT INTERSECTION"/>
    <s v="TWO-WAY, NOT DIVIDED"/>
    <s v="SINGLE VEHICLE CRASH"/>
    <s v="COLLISION WITH PARKED MOTOR VEHICLE"/>
    <x v="2"/>
    <x v="0"/>
    <n v="0"/>
    <n v="0"/>
    <n v="0"/>
    <n v="0"/>
    <n v="0"/>
    <n v="2"/>
    <n v="0"/>
    <n v="0"/>
    <n v="0"/>
    <n v="0"/>
    <n v="0"/>
    <n v="0"/>
    <n v="0"/>
    <n v="42.389499999999998"/>
    <n v="-71.097200000000001"/>
    <n v="4"/>
    <n v="250000000000000"/>
  </r>
  <r>
    <x v="537"/>
    <x v="537"/>
    <x v="2"/>
    <s v="MEDFORD ST &amp; SCHOOL ST Somerville, MA"/>
    <x v="0"/>
    <x v="1"/>
    <x v="1"/>
    <s v="NONE"/>
    <x v="3"/>
    <s v="FOUR WAY INTERSECTION"/>
    <s v="TWO-WAY, NOT DIVIDED"/>
    <s v="SIDESWIPE, SAME DIRECTION"/>
    <s v="COLLISION WITH PARKED MOTOR VEHICLE"/>
    <x v="0"/>
    <x v="0"/>
    <n v="0"/>
    <n v="0"/>
    <n v="0"/>
    <n v="0"/>
    <n v="0"/>
    <n v="2"/>
    <n v="1"/>
    <n v="0"/>
    <n v="0"/>
    <n v="0"/>
    <n v="0"/>
    <n v="0"/>
    <n v="0"/>
    <n v="42.389099999999999"/>
    <n v="-71.097200000000001"/>
    <n v="4"/>
    <n v="250000000000000"/>
  </r>
  <r>
    <x v="538"/>
    <x v="538"/>
    <x v="2"/>
    <s v="HOWE ST &amp; SCHOOL ST Somerville, MA"/>
    <x v="1"/>
    <x v="1"/>
    <x v="1"/>
    <s v="NONE"/>
    <x v="1"/>
    <s v="T-INTERSECTION"/>
    <s v="TWO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0099999999997"/>
    <n v="-71.096500000000006"/>
    <n v="4"/>
    <n v="250000000000000"/>
  </r>
  <r>
    <x v="539"/>
    <x v="539"/>
    <x v="1"/>
    <s v="226 SCHOOL ST Somerville, MA"/>
    <x v="1"/>
    <x v="1"/>
    <x v="1"/>
    <s v="NONE"/>
    <x v="0"/>
    <s v="T-INTERSECTION"/>
    <s v="TWO-WAY, NOT DIVIDED"/>
    <s v="ANGLE"/>
    <s v="COLLISION WITH PARKED MOTOR VEHICLE"/>
    <x v="0"/>
    <x v="3"/>
    <n v="0"/>
    <n v="0"/>
    <n v="0"/>
    <n v="0"/>
    <n v="0"/>
    <n v="4"/>
    <n v="0"/>
    <n v="0"/>
    <n v="0"/>
    <n v="0"/>
    <n v="0"/>
    <n v="0"/>
    <n v="0"/>
    <n v="42.391399999999997"/>
    <n v="-71.0959"/>
    <n v="4"/>
    <n v="250000000000000"/>
  </r>
  <r>
    <x v="540"/>
    <x v="540"/>
    <x v="1"/>
    <s v="CENTRAL ST &amp; VERNON ST Somerville, MA"/>
    <x v="1"/>
    <x v="0"/>
    <x v="0"/>
    <s v="NONE"/>
    <x v="1"/>
    <s v="T-INTERSECTION"/>
    <s v="TWO-WAY, DIVIDED, UNPROTECTED MEDIAN"/>
    <s v="SIDESWIPE, SAM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1100000000002"/>
    <n v="-71.101500000000001"/>
    <n v="5"/>
    <n v="250000000000000"/>
  </r>
  <r>
    <x v="541"/>
    <x v="541"/>
    <x v="1"/>
    <s v="CENTRAL STREET &amp; VERNON STEET Somerville, MA"/>
    <x v="1"/>
    <x v="2"/>
    <x v="0"/>
    <s v="NONE"/>
    <x v="0"/>
    <s v="FOUR WAY INTERSECTION"/>
    <s v="TWO-WAY, NOT DIVIDED"/>
    <s v="REAR-END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1100000000002"/>
    <n v="-71.101500000000001"/>
    <n v="5"/>
    <n v="250000000000000"/>
  </r>
  <r>
    <x v="542"/>
    <x v="542"/>
    <x v="1"/>
    <s v="CENTRAL ST &amp; VERNON ST Somerville, MA"/>
    <x v="1"/>
    <x v="1"/>
    <x v="1"/>
    <s v="NONE"/>
    <x v="0"/>
    <s v="FOUR WAY INTERSECTION"/>
    <s v="TWO-WAY, NOT DIVIDED"/>
    <s v="SINGLE VEHICLE CRASH"/>
    <s v="COLLISION WITH LIGHT POLE OR OTHER POST/SUPPORT"/>
    <x v="1"/>
    <x v="0"/>
    <n v="0"/>
    <n v="0"/>
    <n v="0"/>
    <n v="0"/>
    <n v="0"/>
    <n v="1"/>
    <n v="0"/>
    <n v="0"/>
    <n v="0"/>
    <n v="0"/>
    <n v="0"/>
    <n v="0"/>
    <n v="0"/>
    <n v="42.391100000000002"/>
    <n v="-71.101500000000001"/>
    <n v="5"/>
    <n v="250000000000000"/>
  </r>
  <r>
    <x v="543"/>
    <x v="543"/>
    <x v="0"/>
    <s v="CENTRAL ST &amp; VERNON ST Somerville, MA"/>
    <x v="3"/>
    <x v="0"/>
    <x v="0"/>
    <s v="UNKNOWN"/>
    <x v="0"/>
    <s v="FOUR WAY INTERSECTION"/>
    <s v="TWO-WAY, NOT DIVIDED"/>
    <s v="REAR-END"/>
    <s v="COLLISION WITH PEDALCYCLE"/>
    <x v="0"/>
    <x v="3"/>
    <n v="0"/>
    <n v="0"/>
    <n v="0"/>
    <n v="0"/>
    <n v="1"/>
    <n v="5"/>
    <n v="0"/>
    <n v="0"/>
    <n v="1"/>
    <n v="0"/>
    <n v="1"/>
    <n v="0"/>
    <n v="0"/>
    <n v="42.391100000000002"/>
    <n v="-71.101500000000001"/>
    <n v="5"/>
    <n v="250000000000000"/>
  </r>
  <r>
    <x v="544"/>
    <x v="544"/>
    <x v="1"/>
    <s v="24 PEMBROKE ST Somerville, MA"/>
    <x v="1"/>
    <x v="5"/>
    <x v="2"/>
    <s v="OTHER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4"/>
    <n v="0"/>
    <n v="0"/>
    <n v="0"/>
    <n v="0"/>
    <n v="0"/>
    <n v="0"/>
    <n v="0"/>
    <n v="42.390799999999999"/>
    <n v="-71.101100000000002"/>
    <n v="5"/>
    <n v="250000000000000"/>
  </r>
  <r>
    <x v="545"/>
    <x v="545"/>
    <x v="1"/>
    <s v="396 MEDFORD ST Somerville, MA"/>
    <x v="1"/>
    <x v="1"/>
    <x v="1"/>
    <s v="NONE"/>
    <x v="0"/>
    <s v="NOT AT INTERSECTION"/>
    <s v="TWO-WAY, NOT DIVIDED"/>
    <s v="SINGLE VEHICLE CRASH"/>
    <s v="OTHER"/>
    <x v="2"/>
    <x v="3"/>
    <n v="0"/>
    <n v="0"/>
    <n v="0"/>
    <n v="0"/>
    <n v="0"/>
    <n v="1"/>
    <n v="0"/>
    <n v="0"/>
    <n v="0"/>
    <n v="0"/>
    <n v="0"/>
    <n v="0"/>
    <n v="0"/>
    <n v="42.390599999999999"/>
    <n v="-71.099000000000004"/>
    <n v="4"/>
    <n v="250000000000000"/>
  </r>
  <r>
    <x v="546"/>
    <x v="546"/>
    <x v="0"/>
    <s v="7 LEE ST Somerville, MA"/>
    <x v="0"/>
    <x v="1"/>
    <x v="1"/>
    <s v="NONE"/>
    <x v="0"/>
    <s v="NOT AT INTERSECTION"/>
    <s v="TWO-WAY, DIVIDED, UNPROTECTED MEDIAN"/>
    <s v="SINGLE VEHICLE CRASH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0099999999997"/>
    <n v="-71.099299999999999"/>
    <n v="4"/>
    <n v="250000000000000"/>
  </r>
  <r>
    <x v="547"/>
    <x v="547"/>
    <x v="1"/>
    <s v="LEE ST &amp; RICHDALE AV Somerville, MA"/>
    <x v="1"/>
    <x v="1"/>
    <x v="1"/>
    <s v="NONE"/>
    <x v="0"/>
    <s v="T-INTERSECTION"/>
    <s v="TWO-WAY, NOT DIVIDED"/>
    <s v="ANGLE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89800000000001"/>
    <n v="-71.099699999999999"/>
    <n v="4"/>
    <n v="250000000000000"/>
  </r>
  <r>
    <x v="548"/>
    <x v="548"/>
    <x v="0"/>
    <s v="370 MEDFORD ST Somerville, MA"/>
    <x v="0"/>
    <x v="1"/>
    <x v="1"/>
    <s v="NONE"/>
    <x v="0"/>
    <s v="NOT AT INTERSECTION"/>
    <s v="TWO-WAY, DIVIDED, UNPROTECTED MEDIAN"/>
    <s v="SIDESWIPE, OPPOSITE DIRECTION"/>
    <s v="COLLISION WITH PARKED MOTOR VEHICLE"/>
    <x v="4"/>
    <x v="0"/>
    <n v="0"/>
    <n v="0"/>
    <n v="0"/>
    <n v="0"/>
    <n v="0"/>
    <n v="4"/>
    <n v="1"/>
    <n v="0"/>
    <n v="0"/>
    <n v="0"/>
    <n v="0"/>
    <n v="0"/>
    <n v="0"/>
    <n v="42.389299999999999"/>
    <n v="-71.0976"/>
    <n v="4"/>
    <n v="250000000000000"/>
  </r>
  <r>
    <x v="549"/>
    <x v="549"/>
    <x v="1"/>
    <s v="MEDFORD ST &amp; PEARL ST Somerville, MA"/>
    <x v="1"/>
    <x v="1"/>
    <x v="1"/>
    <s v="NONE"/>
    <x v="0"/>
    <s v="Y-INTERSECTION"/>
    <s v="TWO-WAY, NOT DIVIDED"/>
    <s v="SINGLE VEHICLE CRASH"/>
    <s v="OTHER"/>
    <x v="2"/>
    <x v="0"/>
    <n v="1"/>
    <n v="0"/>
    <n v="0"/>
    <n v="0"/>
    <n v="0"/>
    <n v="2"/>
    <n v="0"/>
    <n v="0"/>
    <n v="0"/>
    <n v="0"/>
    <n v="0"/>
    <n v="0"/>
    <n v="0"/>
    <n v="42.388199999999998"/>
    <n v="-71.096299999999999"/>
    <n v="3"/>
    <n v="250000000000000"/>
  </r>
  <r>
    <x v="550"/>
    <x v="550"/>
    <x v="0"/>
    <s v="MEDFORD ST &amp; PEARL ST Somerville, MA"/>
    <x v="6"/>
    <x v="1"/>
    <x v="1"/>
    <s v="NONE"/>
    <x v="4"/>
    <s v="Y-INTERSECTION"/>
    <s v="UNKNOWN"/>
    <s v="HEAD ON"/>
    <s v="COLLISION WITH PARKED MOTOR VEHICLE"/>
    <x v="0"/>
    <x v="0"/>
    <n v="1"/>
    <n v="0"/>
    <n v="0"/>
    <n v="0"/>
    <n v="0"/>
    <n v="1"/>
    <n v="1"/>
    <n v="0"/>
    <n v="0"/>
    <n v="0"/>
    <n v="0"/>
    <n v="0"/>
    <n v="0"/>
    <n v="42.388199999999998"/>
    <n v="-71.096299999999999"/>
    <n v="3"/>
    <n v="250000000000000"/>
  </r>
  <r>
    <x v="551"/>
    <x v="551"/>
    <x v="0"/>
    <s v="MEDFORD ST &amp; PEARL ST Somerville, MA"/>
    <x v="2"/>
    <x v="1"/>
    <x v="1"/>
    <s v="NONE"/>
    <x v="1"/>
    <s v="Y-INTERSECTION"/>
    <s v="TWO-WAY, NOT DIVIDED"/>
    <s v="REAR-END"/>
    <s v="COLLISION WITH MOTOR VEHICLE IN TRAFFIC"/>
    <x v="0"/>
    <x v="0"/>
    <n v="0"/>
    <n v="0"/>
    <n v="0"/>
    <n v="0"/>
    <n v="2"/>
    <n v="2"/>
    <n v="0"/>
    <n v="0"/>
    <n v="0"/>
    <n v="0"/>
    <n v="0"/>
    <n v="0"/>
    <n v="0"/>
    <n v="42.388199999999998"/>
    <n v="-71.096299999999999"/>
    <n v="3"/>
    <n v="250000000000000"/>
  </r>
  <r>
    <x v="552"/>
    <x v="552"/>
    <x v="1"/>
    <s v="MEDFORD ST &amp; PEARL ST Somerville, MA"/>
    <x v="1"/>
    <x v="1"/>
    <x v="1"/>
    <s v="NONE"/>
    <x v="1"/>
    <s v="T-INTERSECTION"/>
    <s v="TWO-WAY, DIVIDED, UNPROTECTED MEDIAN"/>
    <s v="SINGLE VEHICLE CRASH"/>
    <s v="OTHER"/>
    <x v="0"/>
    <x v="3"/>
    <n v="0"/>
    <n v="0"/>
    <n v="0"/>
    <n v="0"/>
    <n v="0"/>
    <n v="2"/>
    <n v="0"/>
    <n v="0"/>
    <n v="0"/>
    <n v="0"/>
    <n v="0"/>
    <n v="0"/>
    <n v="0"/>
    <n v="42.388199999999998"/>
    <n v="-71.096299999999999"/>
    <n v="3"/>
    <n v="250000000000000"/>
  </r>
  <r>
    <x v="553"/>
    <x v="553"/>
    <x v="1"/>
    <s v="MARSHALL ST &amp; PEARL ST Somerville, MA"/>
    <x v="1"/>
    <x v="1"/>
    <x v="1"/>
    <s v="NONE"/>
    <x v="1"/>
    <s v="T-INTERSECTION"/>
    <s v="TWO-WAY, NOT DIVIDED"/>
    <s v="SIDESWIPE, SAME DIRECTION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88199999999998"/>
    <n v="-71.095799999999997"/>
    <n v="4"/>
    <n v="250000000000000"/>
  </r>
  <r>
    <x v="554"/>
    <x v="554"/>
    <x v="0"/>
    <s v="87 MARSHALL ST Somerville, MA"/>
    <x v="0"/>
    <x v="1"/>
    <x v="1"/>
    <s v="NONE"/>
    <x v="0"/>
    <s v="NOT AT INTERSECTION"/>
    <s v="ONE-WAY, NOT DIVIDED"/>
    <s v="REAR-END"/>
    <s v="COLLISION WITH PARKED MOTOR VEHICLE"/>
    <x v="0"/>
    <x v="0"/>
    <n v="0"/>
    <n v="0"/>
    <n v="0"/>
    <n v="0"/>
    <n v="0"/>
    <n v="4"/>
    <n v="0"/>
    <n v="0"/>
    <n v="0"/>
    <n v="0"/>
    <n v="0"/>
    <n v="0"/>
    <n v="0"/>
    <n v="42.3887"/>
    <n v="-71.095699999999994"/>
    <n v="4"/>
    <n v="250000000000000"/>
  </r>
  <r>
    <x v="555"/>
    <x v="555"/>
    <x v="0"/>
    <s v="197 CENTRAL ST Somerville, MA"/>
    <x v="1"/>
    <x v="1"/>
    <x v="1"/>
    <s v="NONE"/>
    <x v="0"/>
    <s v="NOT AT INTERSECTION"/>
    <s v="TWO-WAY, NOT DIVIDED"/>
    <s v="SIDESWIPE, SAME DIRECTION"/>
    <s v="COLLISION WITH PARKED MOTOR VEHICLE"/>
    <x v="4"/>
    <x v="0"/>
    <n v="0"/>
    <n v="0"/>
    <n v="0"/>
    <n v="0"/>
    <n v="0"/>
    <n v="4"/>
    <n v="0"/>
    <n v="0"/>
    <n v="0"/>
    <n v="0"/>
    <n v="0"/>
    <n v="0"/>
    <n v="0"/>
    <n v="42.394199999999998"/>
    <n v="-71.099299999999999"/>
    <n v="4"/>
    <n v="250000000000000"/>
  </r>
  <r>
    <x v="556"/>
    <x v="556"/>
    <x v="0"/>
    <s v="BROADWAY &amp; SYCAMORE ST Somerville, MA"/>
    <x v="0"/>
    <x v="1"/>
    <x v="1"/>
    <s v="NONE"/>
    <x v="0"/>
    <s v="T-INTERSECTION"/>
    <s v="ONE-WAY, NOT DIVIDED"/>
    <s v="HEAD ON"/>
    <s v="COLLISION WITH PEDESTRIAN"/>
    <x v="0"/>
    <x v="3"/>
    <n v="0"/>
    <n v="0"/>
    <n v="0"/>
    <n v="0"/>
    <n v="0"/>
    <n v="2"/>
    <n v="0"/>
    <n v="0"/>
    <n v="1"/>
    <n v="1"/>
    <n v="0"/>
    <n v="0"/>
    <n v="0"/>
    <n v="42.394399999999997"/>
    <n v="-71.097099999999998"/>
    <n v="4"/>
    <n v="250000000000000"/>
  </r>
  <r>
    <x v="557"/>
    <x v="557"/>
    <x v="1"/>
    <s v="374 BROADWAY Somerville, MA"/>
    <x v="1"/>
    <x v="1"/>
    <x v="0"/>
    <s v="NONE"/>
    <x v="3"/>
    <s v="FOUR WAY INTERSECTION"/>
    <s v="TWO-WAY, DIVIDED, POSITIVE MEDIAN BARRIER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4100000000002"/>
    <n v="-71.096999999999994"/>
    <n v="4"/>
    <n v="250000000000000"/>
  </r>
  <r>
    <x v="558"/>
    <x v="558"/>
    <x v="1"/>
    <s v="145 SYCAMORE ST Somerville, MA"/>
    <x v="1"/>
    <x v="1"/>
    <x v="0"/>
    <s v="NONE"/>
    <x v="0"/>
    <s v="NOT AT INTERSECTION"/>
    <s v="ONE-WAY, NOT DIVIDED"/>
    <s v="SINGLE VEHICLE CRASH"/>
    <s v="OTHER"/>
    <x v="0"/>
    <x v="3"/>
    <n v="0"/>
    <n v="0"/>
    <n v="0"/>
    <n v="0"/>
    <n v="0"/>
    <n v="2"/>
    <n v="0"/>
    <n v="0"/>
    <n v="0"/>
    <n v="0"/>
    <n v="0"/>
    <n v="0"/>
    <n v="0"/>
    <n v="42.393099999999997"/>
    <n v="-71.097800000000007"/>
    <n v="4"/>
    <n v="250000000000000"/>
  </r>
  <r>
    <x v="559"/>
    <x v="559"/>
    <x v="2"/>
    <s v="30 BROWNING RD Somerville, MA"/>
    <x v="0"/>
    <x v="1"/>
    <x v="1"/>
    <s v="NONE"/>
    <x v="0"/>
    <s v="NOT AT INTERSECTION"/>
    <s v="ONE-WAY, NOT DIVIDED"/>
    <s v="SINGLE VEHICLE CRASH"/>
    <s v="COLLISION WITH PARKED MOTOR VEHICLE"/>
    <x v="0"/>
    <x v="0"/>
    <n v="0"/>
    <n v="0"/>
    <n v="0"/>
    <n v="0"/>
    <n v="0"/>
    <n v="5"/>
    <n v="0"/>
    <n v="0"/>
    <n v="0"/>
    <n v="0"/>
    <n v="0"/>
    <n v="0"/>
    <n v="0"/>
    <n v="42.393999999999998"/>
    <n v="-71.098500000000001"/>
    <n v="4"/>
    <n v="250000000000000"/>
  </r>
  <r>
    <x v="560"/>
    <x v="560"/>
    <x v="0"/>
    <s v="358 BROADWAY Somerville, MA"/>
    <x v="1"/>
    <x v="1"/>
    <x v="1"/>
    <s v="NONE"/>
    <x v="0"/>
    <s v="NOT AT INTERSECTION"/>
    <s v="TWO-WAY, DIVIDED, POSITIVE MEDIAN BARRIER"/>
    <s v="REAR-END"/>
    <s v="COLLISION WITH MOTOR VEHICLE IN TRAFFIC"/>
    <x v="0"/>
    <x v="1"/>
    <n v="0"/>
    <n v="0"/>
    <n v="0"/>
    <n v="0"/>
    <n v="0"/>
    <n v="2"/>
    <n v="0"/>
    <n v="0"/>
    <n v="0"/>
    <n v="0"/>
    <n v="0"/>
    <n v="0"/>
    <n v="0"/>
    <n v="42.393700000000003"/>
    <n v="-71.096000000000004"/>
    <n v="4"/>
    <n v="250000000000000"/>
  </r>
  <r>
    <x v="561"/>
    <x v="561"/>
    <x v="1"/>
    <s v="350 BROADWAY Somerville, MA"/>
    <x v="1"/>
    <x v="1"/>
    <x v="1"/>
    <s v="NONE"/>
    <x v="0"/>
    <s v="NOT AT INTERSECTION"/>
    <s v="TWO-WAY, DIVIDED, POSITIVE MEDIAN BARRIER"/>
    <s v="REAR-END"/>
    <s v="COLLISION WITH MOTOR VEHICLE IN TRAFFIC"/>
    <x v="0"/>
    <x v="0"/>
    <n v="0"/>
    <n v="0"/>
    <n v="0"/>
    <n v="4"/>
    <n v="0"/>
    <n v="0"/>
    <n v="0"/>
    <n v="0"/>
    <n v="0"/>
    <n v="0"/>
    <n v="0"/>
    <n v="0"/>
    <n v="0"/>
    <n v="42.393300000000004"/>
    <n v="-71.095200000000006"/>
    <n v="4"/>
    <n v="250000000000000"/>
  </r>
  <r>
    <x v="562"/>
    <x v="562"/>
    <x v="1"/>
    <s v="350 BROADWAY Somerville, MA"/>
    <x v="1"/>
    <x v="0"/>
    <x v="0"/>
    <s v="NONE"/>
    <x v="3"/>
    <s v="NOT AT INTERSECTION"/>
    <s v="TWO-WAY, DIVIDED, UNPROTECTED MEDIAN"/>
    <s v="REAR TO REAR"/>
    <s v="COLLISION WITH MOTOR VEHICLE IN TRAFFIC"/>
    <x v="0"/>
    <x v="1"/>
    <n v="0"/>
    <n v="0"/>
    <n v="0"/>
    <n v="0"/>
    <n v="0"/>
    <n v="6"/>
    <n v="0"/>
    <n v="0"/>
    <n v="0"/>
    <n v="0"/>
    <n v="0"/>
    <n v="0"/>
    <n v="0"/>
    <n v="42.393300000000004"/>
    <n v="-71.095200000000006"/>
    <n v="4"/>
    <n v="250000000000000"/>
  </r>
  <r>
    <x v="563"/>
    <x v="563"/>
    <x v="0"/>
    <s v="350 BROADWAY Somerville, MA"/>
    <x v="0"/>
    <x v="6"/>
    <x v="0"/>
    <s v="NONE"/>
    <x v="3"/>
    <s v="NOT AT INTERSECTION"/>
    <s v="TWO-WAY, DIVIDED, POSITIVE MEDIAN BARRIER"/>
    <s v="REAR-END"/>
    <s v="COLLISION WITH MOTOR VEHICLE IN TRAFFIC"/>
    <x v="4"/>
    <x v="1"/>
    <n v="0"/>
    <n v="0"/>
    <n v="0"/>
    <n v="0"/>
    <n v="0"/>
    <n v="3"/>
    <n v="0"/>
    <n v="0"/>
    <n v="0"/>
    <n v="0"/>
    <n v="0"/>
    <n v="0"/>
    <n v="0"/>
    <n v="42.393300000000004"/>
    <n v="-71.095200000000006"/>
    <n v="4"/>
    <n v="250000000000000"/>
  </r>
  <r>
    <x v="564"/>
    <x v="564"/>
    <x v="2"/>
    <s v="OAKLAND AV &amp; SCHOOL ST Somerville, MA"/>
    <x v="1"/>
    <x v="1"/>
    <x v="1"/>
    <s v="NONE"/>
    <x v="0"/>
    <s v="T-INTERSECTION"/>
    <s v="TWO-WAY, NOT DIVIDED"/>
    <s v="HEAD ON"/>
    <s v="COLLISION WITH PARKED MOTOR VEHICLE"/>
    <x v="0"/>
    <x v="0"/>
    <n v="0"/>
    <n v="0"/>
    <n v="0"/>
    <n v="0"/>
    <n v="0"/>
    <n v="2"/>
    <n v="2"/>
    <n v="0"/>
    <n v="0"/>
    <n v="0"/>
    <n v="0"/>
    <n v="0"/>
    <n v="1"/>
    <n v="42.392000000000003"/>
    <n v="-71.095299999999995"/>
    <n v="4"/>
    <n v="250000000000000"/>
  </r>
  <r>
    <x v="565"/>
    <x v="565"/>
    <x v="0"/>
    <s v="350 BROADWAY Somerville, MA"/>
    <x v="0"/>
    <x v="1"/>
    <x v="1"/>
    <s v="UNKNOWN"/>
    <x v="3"/>
    <s v="NOT AT INTERSECTION"/>
    <s v="TWO-WAY, DIVIDED, POSITIVE MEDIAN BARRIER"/>
    <s v="REAR-END"/>
    <s v="COLLISION WITH MOTOR VEHICLE IN TRAFFIC"/>
    <x v="0"/>
    <x v="1"/>
    <n v="0"/>
    <n v="0"/>
    <n v="0"/>
    <n v="0"/>
    <n v="0"/>
    <n v="5"/>
    <n v="0"/>
    <n v="0"/>
    <n v="0"/>
    <n v="0"/>
    <n v="0"/>
    <n v="0"/>
    <n v="0"/>
    <n v="42.393300000000004"/>
    <n v="-71.095200000000006"/>
    <n v="4"/>
    <n v="250000000000000"/>
  </r>
  <r>
    <x v="566"/>
    <x v="566"/>
    <x v="2"/>
    <s v="350 BROADWAY Somerville, MA"/>
    <x v="1"/>
    <x v="1"/>
    <x v="1"/>
    <s v="NONE"/>
    <x v="0"/>
    <s v="NOT AT INTERSECTION"/>
    <s v="TWO-WAY, DIVIDED, POSITIVE MEDIAN BARRIER"/>
    <s v="REAR-END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3300000000004"/>
    <n v="-71.095200000000006"/>
    <n v="4"/>
    <n v="250000000000000"/>
  </r>
  <r>
    <x v="567"/>
    <x v="567"/>
    <x v="2"/>
    <s v="242 SCHOOL ST Somerville, MA"/>
    <x v="0"/>
    <x v="1"/>
    <x v="1"/>
    <s v="NONE"/>
    <x v="0"/>
    <s v="NOT AT INTERSECTION"/>
    <s v="TWO-WAY, DIVIDED, UNPROTECTED MEDIAN"/>
    <s v="SIDESWIPE, SAME DIRECTION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92299999999999"/>
    <n v="-71.095500000000001"/>
    <n v="4"/>
    <n v="250000000000000"/>
  </r>
  <r>
    <x v="568"/>
    <x v="568"/>
    <x v="1"/>
    <s v="350 BROADWAY Somerville, MA"/>
    <x v="1"/>
    <x v="0"/>
    <x v="0"/>
    <s v="NONE"/>
    <x v="0"/>
    <s v="NOT AT INTERSECTION"/>
    <s v="TWO-WAY, DIVIDED, POSITIVE MEDIAN BARRIER"/>
    <s v="REAR-END"/>
    <s v="COLLISION WITH MOTOR VEHICLE IN TRAFFIC"/>
    <x v="0"/>
    <x v="1"/>
    <n v="0"/>
    <n v="0"/>
    <n v="0"/>
    <n v="0"/>
    <n v="1"/>
    <n v="1"/>
    <n v="1"/>
    <n v="0"/>
    <n v="0"/>
    <n v="0"/>
    <n v="0"/>
    <n v="0"/>
    <n v="0"/>
    <n v="42.393300000000004"/>
    <n v="-71.095200000000006"/>
    <n v="4"/>
    <n v="250000000000000"/>
  </r>
  <r>
    <x v="569"/>
    <x v="569"/>
    <x v="1"/>
    <s v="318 BROADWAY Somerville, MA"/>
    <x v="1"/>
    <x v="1"/>
    <x v="1"/>
    <s v="NONE"/>
    <x v="0"/>
    <s v="NOT AT INTERSECTION"/>
    <s v="TWO-WAY, DIVIDED, UNPROTECTED MEDIAN"/>
    <s v="UNKNOWN"/>
    <s v="COLLISION WITH PARKED MOTOR VEHICLE"/>
    <x v="1"/>
    <x v="1"/>
    <n v="0"/>
    <n v="0"/>
    <n v="0"/>
    <n v="0"/>
    <n v="0"/>
    <n v="2"/>
    <n v="0"/>
    <n v="0"/>
    <n v="0"/>
    <n v="0"/>
    <n v="0"/>
    <n v="0"/>
    <n v="0"/>
    <n v="42.392299999999999"/>
    <n v="-71.093400000000003"/>
    <n v="4"/>
    <n v="250000000000000"/>
  </r>
  <r>
    <x v="570"/>
    <x v="570"/>
    <x v="1"/>
    <s v="324 BROADWAY Somerville, MA"/>
    <x v="1"/>
    <x v="2"/>
    <x v="1"/>
    <s v="NONE"/>
    <x v="0"/>
    <s v="NOT AT INTERSECTION"/>
    <s v="TWO-WAY, DIVIDED, UNPROTECTED MEDIAN"/>
    <s v="REAR-END"/>
    <s v="COLLISION WITH PEDALCYCLE"/>
    <x v="0"/>
    <x v="0"/>
    <n v="0"/>
    <n v="0"/>
    <n v="0"/>
    <n v="0"/>
    <n v="0"/>
    <n v="3"/>
    <n v="0"/>
    <n v="0"/>
    <n v="1"/>
    <n v="0"/>
    <n v="1"/>
    <n v="0"/>
    <n v="0"/>
    <n v="42.392400000000002"/>
    <n v="-71.093599999999995"/>
    <n v="4"/>
    <n v="250000000000000"/>
  </r>
  <r>
    <x v="571"/>
    <x v="571"/>
    <x v="1"/>
    <s v="338 BROADWAY Somerville, MA"/>
    <x v="1"/>
    <x v="2"/>
    <x v="1"/>
    <s v="NONE"/>
    <x v="0"/>
    <s v="NOT AT INTERSECTION"/>
    <s v="TWO-WAY, DIVIDED, UNPROTECTED MEDIAN"/>
    <s v="SIDESWIPE, SAME DIRECTION"/>
    <s v="COLLISION WITH PARKED MOTOR VEHICLE"/>
    <x v="1"/>
    <x v="0"/>
    <n v="0"/>
    <n v="0"/>
    <n v="0"/>
    <n v="0"/>
    <n v="0"/>
    <n v="3"/>
    <n v="0"/>
    <n v="0"/>
    <n v="0"/>
    <n v="0"/>
    <n v="0"/>
    <n v="0"/>
    <n v="0"/>
    <n v="42.392899999999997"/>
    <n v="-71.094399999999993"/>
    <n v="4"/>
    <n v="250000000000000"/>
  </r>
  <r>
    <x v="572"/>
    <x v="572"/>
    <x v="1"/>
    <s v="338 BROADWAY Somerville, MA"/>
    <x v="1"/>
    <x v="1"/>
    <x v="1"/>
    <s v="NONE"/>
    <x v="3"/>
    <s v="T-INTERSECTION"/>
    <s v="TWO-WAY, DIVIDED, POSITIVE MEDIAN BARRIER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2899999999997"/>
    <n v="-71.094399999999993"/>
    <n v="4"/>
    <n v="250000000000000"/>
  </r>
  <r>
    <x v="573"/>
    <x v="573"/>
    <x v="0"/>
    <s v="9 MARSHALL ST Somerville, MA"/>
    <x v="0"/>
    <x v="1"/>
    <x v="1"/>
    <s v="NONE"/>
    <x v="0"/>
    <s v="NOT AT INTERSECTION"/>
    <s v="ONE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2099999999999"/>
    <n v="-71.093500000000006"/>
    <n v="4"/>
    <n v="250000000000000"/>
  </r>
  <r>
    <x v="574"/>
    <x v="574"/>
    <x v="0"/>
    <s v="249 SCHOOL ST Somerville, MA"/>
    <x v="1"/>
    <x v="1"/>
    <x v="1"/>
    <s v="OBSTRUCTION IN ROADWAY"/>
    <x v="0"/>
    <s v="NOT AT INTERSECTION"/>
    <s v="TWO-WAY, NOT DIVIDED"/>
    <s v="ANGLE"/>
    <s v="COLLISION WITH OTHER MOVABLE OBJECT"/>
    <x v="0"/>
    <x v="0"/>
    <n v="0"/>
    <n v="0"/>
    <n v="1"/>
    <n v="0"/>
    <n v="0"/>
    <n v="1"/>
    <n v="0"/>
    <n v="0"/>
    <n v="1"/>
    <n v="0"/>
    <n v="0"/>
    <n v="1"/>
    <n v="0"/>
    <n v="42.392299999999999"/>
    <n v="-71.094800000000006"/>
    <n v="4"/>
    <n v="250000000000000"/>
  </r>
  <r>
    <x v="575"/>
    <x v="575"/>
    <x v="1"/>
    <s v="328 BROADWAY Somerville, MA"/>
    <x v="1"/>
    <x v="1"/>
    <x v="1"/>
    <s v="NONE"/>
    <x v="3"/>
    <s v="T-INTERSECTION"/>
    <s v="TWO-WAY, DIVIDED, POSITIVE MEDIAN BARRIER"/>
    <s v="SIDESWIPE, SAME DIRECTION"/>
    <s v="COLLISION WITH MOTOR VEHICLE IN TRAFFIC"/>
    <x v="0"/>
    <x v="1"/>
    <n v="1"/>
    <n v="0"/>
    <n v="0"/>
    <n v="0"/>
    <n v="0"/>
    <n v="5"/>
    <n v="0"/>
    <n v="0"/>
    <n v="0"/>
    <n v="0"/>
    <n v="0"/>
    <n v="0"/>
    <n v="0"/>
    <n v="42.392699999999998"/>
    <n v="-71.093999999999994"/>
    <n v="4"/>
    <n v="250000000000000"/>
  </r>
  <r>
    <x v="576"/>
    <x v="576"/>
    <x v="1"/>
    <s v="338 BROADWAY Somerville, MA"/>
    <x v="1"/>
    <x v="1"/>
    <x v="1"/>
    <s v="NONE"/>
    <x v="3"/>
    <s v="T-INTERSECTION"/>
    <s v="TWO-WAY, DIVIDED, POSITIVE MEDIAN BARRIER"/>
    <s v="REAR-END"/>
    <s v="COLLISION WITH MOTOR VEHICLE IN TRAFFIC"/>
    <x v="0"/>
    <x v="1"/>
    <n v="0"/>
    <n v="0"/>
    <n v="0"/>
    <n v="0"/>
    <n v="0"/>
    <n v="3"/>
    <n v="0"/>
    <n v="0"/>
    <n v="0"/>
    <n v="0"/>
    <n v="0"/>
    <n v="0"/>
    <n v="0"/>
    <n v="42.392899999999997"/>
    <n v="-71.094399999999993"/>
    <n v="4"/>
    <n v="250000000000000"/>
  </r>
  <r>
    <x v="577"/>
    <x v="577"/>
    <x v="1"/>
    <s v="5 MARSHALL ST Somerville, MA"/>
    <x v="1"/>
    <x v="1"/>
    <x v="1"/>
    <s v="NONE"/>
    <x v="0"/>
    <s v="NOT AT INTERSECTION"/>
    <s v="ONE-WAY, NOT DIVIDED"/>
    <s v="HEAD ON"/>
    <s v="COLLISION WITH PARKED MOTOR VEHICLE"/>
    <x v="0"/>
    <x v="0"/>
    <n v="0"/>
    <n v="0"/>
    <n v="0"/>
    <n v="0"/>
    <n v="1"/>
    <n v="0"/>
    <n v="0"/>
    <n v="0"/>
    <n v="0"/>
    <n v="0"/>
    <n v="0"/>
    <n v="0"/>
    <n v="0"/>
    <n v="42.392299999999999"/>
    <n v="-71.093400000000003"/>
    <n v="4"/>
    <n v="250000000000000"/>
  </r>
  <r>
    <x v="578"/>
    <x v="578"/>
    <x v="2"/>
    <s v="461 BROADWAY Somerville, MA"/>
    <x v="0"/>
    <x v="1"/>
    <x v="1"/>
    <s v="NONE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1"/>
    <n v="0"/>
    <n v="0"/>
    <n v="0"/>
    <n v="0"/>
    <n v="0"/>
    <n v="0"/>
    <n v="0"/>
    <n v="42.396799999999999"/>
    <n v="-71.102099999999993"/>
    <n v="5"/>
    <n v="250000000000000"/>
  </r>
  <r>
    <x v="579"/>
    <x v="579"/>
    <x v="1"/>
    <s v="BROADWAY &amp; NORWOOD AV Somerville, MA"/>
    <x v="1"/>
    <x v="0"/>
    <x v="2"/>
    <s v="NONE"/>
    <x v="1"/>
    <s v="T-INTERSECTION"/>
    <s v="TWO-WAY, NOT DIVIDED"/>
    <s v="ANGLE"/>
    <s v="COLLISION WITH MOTOR VEHICLE IN TRAFFIC"/>
    <x v="0"/>
    <x v="0"/>
    <n v="0"/>
    <n v="0"/>
    <n v="0"/>
    <n v="0"/>
    <n v="1"/>
    <n v="2"/>
    <n v="0"/>
    <n v="0"/>
    <n v="0"/>
    <n v="0"/>
    <n v="0"/>
    <n v="0"/>
    <n v="0"/>
    <n v="42.396700000000003"/>
    <n v="-71.102400000000003"/>
    <n v="5"/>
    <n v="250000000000000"/>
  </r>
  <r>
    <x v="580"/>
    <x v="580"/>
    <x v="0"/>
    <s v="BROADWAY &amp; NORWOOD AV Somerville, MA"/>
    <x v="1"/>
    <x v="0"/>
    <x v="0"/>
    <s v="NONE"/>
    <x v="1"/>
    <s v="T-INTERSECTION"/>
    <s v="TWO-WAY, NOT DIVIDED"/>
    <s v="SINGLE VEHICLE CRASH"/>
    <s v="COLLISION WITH PEDESTRIAN"/>
    <x v="0"/>
    <x v="1"/>
    <n v="0"/>
    <n v="0"/>
    <n v="1"/>
    <n v="0"/>
    <n v="0"/>
    <n v="1"/>
    <n v="0"/>
    <n v="0"/>
    <n v="1"/>
    <n v="1"/>
    <n v="0"/>
    <n v="0"/>
    <n v="0"/>
    <n v="42.396700000000003"/>
    <n v="-71.102400000000003"/>
    <n v="5"/>
    <n v="250000000000000"/>
  </r>
  <r>
    <x v="581"/>
    <x v="581"/>
    <x v="1"/>
    <s v="MEDFORD ST &amp; TRULL ST Somerville, MA"/>
    <x v="1"/>
    <x v="2"/>
    <x v="1"/>
    <s v="NONE"/>
    <x v="1"/>
    <s v="FOUR WAY 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5699999999998"/>
    <n v="-71.103099999999998"/>
    <n v="5"/>
    <n v="250000000000000"/>
  </r>
  <r>
    <x v="582"/>
    <x v="582"/>
    <x v="0"/>
    <s v="MEDFORD ST &amp; NORWOOD AV Somerville, MA"/>
    <x v="2"/>
    <x v="5"/>
    <x v="0"/>
    <s v="NONE"/>
    <x v="0"/>
    <s v="T-INTERSECTION"/>
    <s v="ONE-WAY, NOT DIVIDED"/>
    <s v="SINGLE VEHICLE CRASH"/>
    <s v="COLLISION WITH PEDESTRIAN"/>
    <x v="0"/>
    <x v="0"/>
    <n v="0"/>
    <n v="0"/>
    <n v="0"/>
    <n v="1"/>
    <n v="0"/>
    <n v="3"/>
    <n v="0"/>
    <n v="0"/>
    <n v="1"/>
    <n v="1"/>
    <n v="0"/>
    <n v="0"/>
    <n v="0"/>
    <n v="42.395699999999998"/>
    <n v="-71.103099999999998"/>
    <n v="5"/>
    <n v="250000000000000"/>
  </r>
  <r>
    <x v="583"/>
    <x v="583"/>
    <x v="0"/>
    <s v="BROADWAY &amp; NORWOOD AVE Somerville, MA"/>
    <x v="1"/>
    <x v="1"/>
    <x v="1"/>
    <s v="NONE"/>
    <x v="1"/>
    <s v="T-INTERSECTION"/>
    <s v="TWO-WAY, DIVIDED, UNPROTECTED MEDIAN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6700000000003"/>
    <n v="-71.102400000000003"/>
    <n v="5"/>
    <n v="250000000000000"/>
  </r>
  <r>
    <x v="584"/>
    <x v="584"/>
    <x v="1"/>
    <s v="5 NORWOOD AV Somerville, MA"/>
    <x v="1"/>
    <x v="1"/>
    <x v="1"/>
    <s v="UNKNOWN"/>
    <x v="0"/>
    <s v="FOUR WAY INTERSECTION"/>
    <s v="ONE-WAY, NOT DIVIDED"/>
    <s v="SIDESWIPE, SAME DIRECTION"/>
    <s v="COLLISION WITH PARKED MOTOR VEHICLE"/>
    <x v="0"/>
    <x v="0"/>
    <n v="0"/>
    <n v="0"/>
    <n v="0"/>
    <n v="0"/>
    <n v="0"/>
    <n v="1"/>
    <n v="0"/>
    <n v="0"/>
    <n v="0"/>
    <n v="0"/>
    <n v="0"/>
    <n v="0"/>
    <n v="0"/>
    <n v="42.395800000000001"/>
    <n v="-71.102800000000002"/>
    <n v="5"/>
    <n v="250000000000000"/>
  </r>
  <r>
    <x v="585"/>
    <x v="585"/>
    <x v="1"/>
    <s v="MEDFORD ST &amp; TRULL ST Somerville, MA"/>
    <x v="1"/>
    <x v="1"/>
    <x v="1"/>
    <s v="NONE"/>
    <x v="0"/>
    <s v="T-INTERSECTION"/>
    <s v="TWO-WAY, NOT DIVIDED"/>
    <s v="ANGLE"/>
    <s v="COLLISION WITH MOTOR VEHICLE IN TRAFFIC"/>
    <x v="0"/>
    <x v="0"/>
    <n v="0"/>
    <n v="0"/>
    <n v="0"/>
    <n v="1"/>
    <n v="0"/>
    <n v="1"/>
    <n v="0"/>
    <n v="0"/>
    <n v="0"/>
    <n v="0"/>
    <n v="0"/>
    <n v="0"/>
    <n v="0"/>
    <n v="42.395699999999998"/>
    <n v="-71.103099999999998"/>
    <n v="5"/>
    <n v="250000000000000"/>
  </r>
  <r>
    <x v="586"/>
    <x v="586"/>
    <x v="1"/>
    <s v="464 BROADWAY Somerville, MA"/>
    <x v="1"/>
    <x v="2"/>
    <x v="0"/>
    <s v="NONE"/>
    <x v="0"/>
    <s v="NOT AT INTERSECTION"/>
    <s v="TWO-WAY, NOT DIVIDED"/>
    <s v="ANGLE"/>
    <s v="COLLISION WITH MOTOR VEHICLE IN TRAFFIC"/>
    <x v="0"/>
    <x v="0"/>
    <n v="0"/>
    <n v="0"/>
    <n v="0"/>
    <n v="0"/>
    <n v="0"/>
    <n v="7"/>
    <n v="0"/>
    <n v="0"/>
    <n v="0"/>
    <n v="0"/>
    <n v="0"/>
    <n v="0"/>
    <n v="0"/>
    <n v="42.396599999999999"/>
    <n v="-71.102699999999999"/>
    <n v="5"/>
    <n v="250000000000000"/>
  </r>
  <r>
    <x v="587"/>
    <x v="587"/>
    <x v="1"/>
    <s v="16 NORWOOD AV Somerville, MA"/>
    <x v="1"/>
    <x v="1"/>
    <x v="1"/>
    <s v="NONE"/>
    <x v="0"/>
    <s v="NOT AT INTERSECTION"/>
    <s v="ONE-WAY, NOT DIVIDED"/>
    <s v="SIDESWIPE, OPPOSIT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6299999999997"/>
    <n v="-71.102900000000005"/>
    <n v="5"/>
    <n v="250000000000000"/>
  </r>
  <r>
    <x v="588"/>
    <x v="588"/>
    <x v="0"/>
    <s v="505 MEDFORD ST Somerville, MA"/>
    <x v="2"/>
    <x v="1"/>
    <x v="1"/>
    <s v="NONE"/>
    <x v="0"/>
    <s v="NOT AT INTERSECTION"/>
    <s v="TWO-WAY, DIVIDED, UNPROTECTED MEDIAN"/>
    <s v="SINGLE VEHICLE CRASH"/>
    <s v="OTHER"/>
    <x v="2"/>
    <x v="0"/>
    <n v="0"/>
    <n v="0"/>
    <n v="0"/>
    <n v="0"/>
    <n v="0"/>
    <n v="3"/>
    <n v="0"/>
    <n v="0"/>
    <n v="0"/>
    <n v="0"/>
    <n v="0"/>
    <n v="0"/>
    <n v="0"/>
    <n v="42.396299999999997"/>
    <n v="-71.103399999999993"/>
    <n v="5"/>
    <n v="250000000000000"/>
  </r>
  <r>
    <x v="589"/>
    <x v="589"/>
    <x v="1"/>
    <s v="503 MEDFORD ST Somerville, MA"/>
    <x v="1"/>
    <x v="1"/>
    <x v="1"/>
    <s v="NONE"/>
    <x v="0"/>
    <s v="NOT AT INTERSECTION"/>
    <s v="TWO-WAY, NOT DIVIDED"/>
    <s v="SIDESWIPE, SAM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6299999999997"/>
    <n v="-71.103399999999993"/>
    <n v="5"/>
    <n v="250000000000000"/>
  </r>
  <r>
    <x v="590"/>
    <x v="590"/>
    <x v="1"/>
    <s v="LOWELL ST &amp; MEDFORD ST Somerville, MA"/>
    <x v="1"/>
    <x v="1"/>
    <x v="1"/>
    <s v="NONE"/>
    <x v="3"/>
    <s v="T-INTERSECTION"/>
    <s v="TWO-WAY, NOT DIVIDED"/>
    <s v="SIDESWIPE, OPPOSITE DIRECTION"/>
    <s v="COLLISION WITH MOTOR VEHICLE IN TRAFFIC"/>
    <x v="0"/>
    <x v="1"/>
    <n v="0"/>
    <n v="0"/>
    <n v="0"/>
    <n v="0"/>
    <n v="0"/>
    <n v="3"/>
    <n v="0"/>
    <n v="0"/>
    <n v="0"/>
    <n v="0"/>
    <n v="0"/>
    <n v="0"/>
    <n v="0"/>
    <n v="42.3964"/>
    <n v="-71.103700000000003"/>
    <n v="5"/>
    <n v="250000000000000"/>
  </r>
  <r>
    <x v="591"/>
    <x v="591"/>
    <x v="1"/>
    <s v="525 MEDFORD ST Somerville, MA"/>
    <x v="1"/>
    <x v="1"/>
    <x v="1"/>
    <s v="NONE"/>
    <x v="0"/>
    <s v="NOT AT INTERSECTION"/>
    <s v="TWO-WAY, NOT DIVIDED"/>
    <s v="ANGLE"/>
    <s v="COLLISION WITH PEDALCYCLE"/>
    <x v="0"/>
    <x v="0"/>
    <n v="0"/>
    <n v="0"/>
    <n v="0"/>
    <n v="1"/>
    <n v="0"/>
    <n v="1"/>
    <n v="0"/>
    <n v="0"/>
    <n v="1"/>
    <n v="0"/>
    <n v="1"/>
    <n v="0"/>
    <n v="0"/>
    <n v="42.396900000000002"/>
    <n v="-71.103800000000007"/>
    <n v="5"/>
    <n v="250000000000000"/>
  </r>
  <r>
    <x v="592"/>
    <x v="592"/>
    <x v="1"/>
    <s v="507 MEDFORD ST Somerville, MA"/>
    <x v="1"/>
    <x v="2"/>
    <x v="1"/>
    <s v="NONE"/>
    <x v="3"/>
    <s v="T-INTERSECTION"/>
    <s v="TWO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6500000000003"/>
    <n v="-71.103399999999993"/>
    <n v="5"/>
    <n v="250000000000000"/>
  </r>
  <r>
    <x v="593"/>
    <x v="593"/>
    <x v="1"/>
    <s v="LOWELL ST &amp; MEDFORD ST Somerville, MA"/>
    <x v="1"/>
    <x v="1"/>
    <x v="1"/>
    <s v="TRAFFIC CONTROL DEVICE"/>
    <x v="3"/>
    <s v="T-INTERSECTION"/>
    <s v="TWO-WAY, NOT DIVIDED"/>
    <s v="SINGLE VEHICLE CRASH"/>
    <s v="OVERTURN/ROLLOVER"/>
    <x v="0"/>
    <x v="3"/>
    <n v="0"/>
    <n v="0"/>
    <n v="0"/>
    <n v="1"/>
    <n v="0"/>
    <n v="2"/>
    <n v="0"/>
    <n v="0"/>
    <n v="0"/>
    <n v="0"/>
    <n v="0"/>
    <n v="0"/>
    <n v="0"/>
    <n v="42.3964"/>
    <n v="-71.103700000000003"/>
    <n v="5"/>
    <n v="250000000000000"/>
  </r>
  <r>
    <x v="594"/>
    <x v="594"/>
    <x v="1"/>
    <s v="493 BROADWAY Somerville, MA"/>
    <x v="1"/>
    <x v="1"/>
    <x v="1"/>
    <s v="NONE"/>
    <x v="3"/>
    <s v="FIVE-POINT OR MORE"/>
    <s v="TWO-WAY, NOT DIVIDED"/>
    <s v="SINGLE VEHICLE CRASH"/>
    <s v="COLLISION WITH PEDESTRIAN"/>
    <x v="0"/>
    <x v="1"/>
    <n v="0"/>
    <n v="0"/>
    <n v="1"/>
    <n v="0"/>
    <n v="0"/>
    <n v="1"/>
    <n v="0"/>
    <n v="0"/>
    <n v="1"/>
    <n v="1"/>
    <n v="0"/>
    <n v="0"/>
    <n v="0"/>
    <n v="42.397399999999998"/>
    <n v="-71.103999999999999"/>
    <n v="5"/>
    <n v="250000000000000"/>
  </r>
  <r>
    <x v="595"/>
    <x v="595"/>
    <x v="2"/>
    <s v="BROADWAY &amp; MEDFORD ST Somerville, MA"/>
    <x v="0"/>
    <x v="1"/>
    <x v="1"/>
    <s v="NONE"/>
    <x v="3"/>
    <s v="FOUR WAY INTERSECTION"/>
    <s v="TWO-WAY, NOT DIVIDED"/>
    <s v="SINGLE VEHICLE CRASH"/>
    <s v="COLLISION WITH UTILITY POLE"/>
    <x v="0"/>
    <x v="0"/>
    <n v="0"/>
    <n v="0"/>
    <n v="0"/>
    <n v="0"/>
    <n v="0"/>
    <n v="1"/>
    <n v="0"/>
    <n v="0"/>
    <n v="0"/>
    <n v="0"/>
    <n v="0"/>
    <n v="0"/>
    <n v="0"/>
    <n v="42.397300000000001"/>
    <n v="-71.104299999999995"/>
    <n v="5"/>
    <n v="250000000000000"/>
  </r>
  <r>
    <x v="596"/>
    <x v="596"/>
    <x v="1"/>
    <s v="MEDFORD ST &amp; DEXTER ST / (MEDFORD) Somerville, MA"/>
    <x v="1"/>
    <x v="1"/>
    <x v="1"/>
    <s v="NONE"/>
    <x v="3"/>
    <s v="FIVE-POINT OR MORE"/>
    <s v="TWO-WAY, NOT DIVIDED"/>
    <s v="SIDESWIPE, SAME DIRECTION"/>
    <s v="COLLISION WITH MOTOR VEHICLE IN TRAFFIC"/>
    <x v="0"/>
    <x v="0"/>
    <n v="0"/>
    <n v="0"/>
    <n v="0"/>
    <n v="0"/>
    <n v="0"/>
    <n v="6"/>
    <n v="0"/>
    <n v="0"/>
    <n v="0"/>
    <n v="0"/>
    <n v="0"/>
    <n v="0"/>
    <n v="0"/>
    <n v="42.397300000000001"/>
    <n v="-71.104299999999995"/>
    <n v="5"/>
    <n v="250000000000000"/>
  </r>
  <r>
    <x v="597"/>
    <x v="597"/>
    <x v="1"/>
    <s v="BROADWAY &amp; MEDFORD ST Somerville, MA"/>
    <x v="1"/>
    <x v="2"/>
    <x v="0"/>
    <s v="NONE"/>
    <x v="3"/>
    <s v="FIVE-POINT OR MORE"/>
    <s v="TWO-WAY, NOT DIVIDED"/>
    <s v="ANGLE"/>
    <s v="COLLISION WITH MOTOR VEHICLE IN TRAFFIC"/>
    <x v="0"/>
    <x v="0"/>
    <n v="0"/>
    <n v="0"/>
    <n v="0"/>
    <n v="0"/>
    <n v="1"/>
    <n v="2"/>
    <n v="0"/>
    <n v="0"/>
    <n v="0"/>
    <n v="0"/>
    <n v="0"/>
    <n v="0"/>
    <n v="0"/>
    <n v="42.397300000000001"/>
    <n v="-71.104299999999995"/>
    <n v="5"/>
    <n v="250000000000000"/>
  </r>
  <r>
    <x v="598"/>
    <x v="598"/>
    <x v="1"/>
    <s v="BROADWAY &amp; MEFORD STREET Somerville, MA"/>
    <x v="1"/>
    <x v="1"/>
    <x v="1"/>
    <s v="NONE"/>
    <x v="3"/>
    <s v="FOUR WAY INTERSECTION"/>
    <s v="TWO-WAY, DIVIDED, POSITIVE MEDIAN BARRIER"/>
    <s v="REAR-END"/>
    <s v="COLLISION WITH MOTOR VEHICLE IN TRAFFIC"/>
    <x v="0"/>
    <x v="0"/>
    <n v="0"/>
    <n v="0"/>
    <n v="0"/>
    <n v="1"/>
    <n v="0"/>
    <n v="1"/>
    <n v="0"/>
    <n v="0"/>
    <n v="0"/>
    <n v="0"/>
    <n v="0"/>
    <n v="0"/>
    <n v="0"/>
    <n v="42.397300000000001"/>
    <n v="-71.104299999999995"/>
    <n v="5"/>
    <n v="250000000000000"/>
  </r>
  <r>
    <x v="599"/>
    <x v="599"/>
    <x v="1"/>
    <s v="BROADWAY &amp; MEDFORD ST Somerville, MA"/>
    <x v="1"/>
    <x v="1"/>
    <x v="1"/>
    <s v="NONE"/>
    <x v="3"/>
    <s v="Y-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7300000000001"/>
    <n v="-71.104299999999995"/>
    <n v="5"/>
    <n v="250000000000000"/>
  </r>
  <r>
    <x v="600"/>
    <x v="600"/>
    <x v="1"/>
    <s v="483 BROADWAY Somerville, MA"/>
    <x v="1"/>
    <x v="2"/>
    <x v="1"/>
    <s v="NONE"/>
    <x v="3"/>
    <s v="NOT AT INTERSECTION"/>
    <s v="TWO-WAY, NOT DIVIDED"/>
    <s v="REAR-END"/>
    <s v="COLLISION WITH MOTOR VEHICLE IN TRAFFIC"/>
    <x v="0"/>
    <x v="1"/>
    <n v="0"/>
    <n v="0"/>
    <n v="0"/>
    <n v="0"/>
    <n v="0"/>
    <n v="4"/>
    <n v="0"/>
    <n v="0"/>
    <n v="0"/>
    <n v="0"/>
    <n v="0"/>
    <n v="0"/>
    <n v="0"/>
    <n v="42.397199999999998"/>
    <n v="-71.103300000000004"/>
    <n v="5"/>
    <n v="250000000000000"/>
  </r>
  <r>
    <x v="601"/>
    <x v="601"/>
    <x v="2"/>
    <s v="493 BROADWAY Somerville, MA"/>
    <x v="1"/>
    <x v="1"/>
    <x v="1"/>
    <s v="UNKNOWN"/>
    <x v="0"/>
    <s v="NOT AT INTERSECTION"/>
    <s v="TWO-WAY, NOT DIVIDED"/>
    <s v="SIDESWIPE, SAM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7399999999998"/>
    <n v="-71.103999999999999"/>
    <n v="5"/>
    <n v="250000000000000"/>
  </r>
  <r>
    <x v="602"/>
    <x v="602"/>
    <x v="1"/>
    <s v="BROADWAY &amp; DEXTER ST / (MEDFORD) Somerville, MA"/>
    <x v="1"/>
    <x v="1"/>
    <x v="1"/>
    <s v="NONE"/>
    <x v="3"/>
    <s v="FIVE-POINT OR MORE"/>
    <s v="TWO-WAY, NOT DIVIDED"/>
    <s v="ANGLE"/>
    <s v="COLLISION WITH MOTOR VEHICLE IN TRAFFIC"/>
    <x v="0"/>
    <x v="1"/>
    <n v="0"/>
    <n v="0"/>
    <n v="0"/>
    <n v="0"/>
    <n v="0"/>
    <n v="3"/>
    <n v="0"/>
    <n v="0"/>
    <n v="0"/>
    <n v="0"/>
    <n v="0"/>
    <n v="0"/>
    <n v="0"/>
    <n v="42.397300000000001"/>
    <n v="-71.104299999999995"/>
    <n v="5"/>
    <n v="250000000000000"/>
  </r>
  <r>
    <x v="603"/>
    <x v="603"/>
    <x v="0"/>
    <s v="34 PARTRIDGE AV Somerville, MA"/>
    <x v="0"/>
    <x v="1"/>
    <x v="1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4100000000002"/>
    <n v="-71.103700000000003"/>
    <n v="5"/>
    <n v="250000000000000"/>
  </r>
  <r>
    <x v="604"/>
    <x v="604"/>
    <x v="2"/>
    <s v="9 TRULL ST Somerville, MA"/>
    <x v="0"/>
    <x v="0"/>
    <x v="5"/>
    <s v="UNKNOWN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2"/>
    <n v="1"/>
    <n v="0"/>
    <n v="0"/>
    <n v="0"/>
    <n v="0"/>
    <n v="0"/>
    <n v="1"/>
    <n v="42.3934"/>
    <n v="-71.104600000000005"/>
    <n v="5"/>
    <n v="250000000000000"/>
  </r>
  <r>
    <x v="605"/>
    <x v="605"/>
    <x v="1"/>
    <s v="6 PARTRIDGE AV Somerville, MA"/>
    <x v="1"/>
    <x v="5"/>
    <x v="3"/>
    <s v="ROAD SURFACE CONDITION"/>
    <x v="0"/>
    <s v="NOT AT INTERSECTION"/>
    <s v="ONE-WAY, NOT DIVIDED"/>
    <s v="SIDESWIPE, SAME DIRECTION"/>
    <s v="COLLISION WITH PARKED MOTOR VEHICLE"/>
    <x v="0"/>
    <x v="6"/>
    <n v="0"/>
    <n v="0"/>
    <n v="0"/>
    <n v="0"/>
    <n v="0"/>
    <n v="1"/>
    <n v="0"/>
    <n v="0"/>
    <n v="0"/>
    <n v="0"/>
    <n v="0"/>
    <n v="0"/>
    <n v="0"/>
    <n v="42.393099999999997"/>
    <n v="-71.104399999999998"/>
    <n v="5"/>
    <n v="250000000000000"/>
  </r>
  <r>
    <x v="606"/>
    <x v="606"/>
    <x v="0"/>
    <s v="10 TRULL ST Somerville, MA"/>
    <x v="1"/>
    <x v="2"/>
    <x v="1"/>
    <s v="NONE"/>
    <x v="0"/>
    <s v="NOT AT INTERSECTION"/>
    <s v="ONE-WAY, NOT DIVIDED"/>
    <s v="REAR-END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34"/>
    <n v="-71.104900000000001"/>
    <n v="5"/>
    <n v="250000000000000"/>
  </r>
  <r>
    <x v="607"/>
    <x v="607"/>
    <x v="0"/>
    <s v="508 MEDFORD ST Somerville, MA"/>
    <x v="2"/>
    <x v="1"/>
    <x v="1"/>
    <s v="NONE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62"/>
    <n v="-71.103700000000003"/>
    <n v="5"/>
    <n v="250000000000000"/>
  </r>
  <r>
    <x v="608"/>
    <x v="608"/>
    <x v="1"/>
    <s v="359 LOWELL ST Somerville, MA"/>
    <x v="1"/>
    <x v="0"/>
    <x v="0"/>
    <s v="NONE"/>
    <x v="0"/>
    <s v="NOT AT INTERSECTION"/>
    <s v="TWO-WAY, NOT DIVIDED"/>
    <s v="SINGLE VEHICLE CRASH"/>
    <s v="OTHER"/>
    <x v="1"/>
    <x v="0"/>
    <n v="0"/>
    <n v="0"/>
    <n v="0"/>
    <n v="0"/>
    <n v="0"/>
    <n v="2"/>
    <n v="0"/>
    <n v="0"/>
    <n v="0"/>
    <n v="0"/>
    <n v="0"/>
    <n v="0"/>
    <n v="0"/>
    <n v="42.395899999999997"/>
    <n v="-71.103700000000003"/>
    <n v="5"/>
    <n v="250000000000000"/>
  </r>
  <r>
    <x v="609"/>
    <x v="609"/>
    <x v="0"/>
    <s v="26 TRULL ST Somerville, MA"/>
    <x v="0"/>
    <x v="1"/>
    <x v="1"/>
    <s v="NONE"/>
    <x v="0"/>
    <s v="NOT AT INTERSECTION"/>
    <s v="ONE-WAY, NOT DIVIDED"/>
    <s v="ANGLE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3999999999998"/>
    <n v="-71.104600000000005"/>
    <n v="5"/>
    <n v="250000000000000"/>
  </r>
  <r>
    <x v="610"/>
    <x v="610"/>
    <x v="1"/>
    <s v="333 LOWELL ST Somerville, MA"/>
    <x v="1"/>
    <x v="1"/>
    <x v="1"/>
    <s v="NONE"/>
    <x v="0"/>
    <s v="NOT AT INTERSECTION"/>
    <s v="TWO-WAY, DIVIDED, UNPROTECTED MEDIAN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5200000000003"/>
    <n v="-71.104299999999995"/>
    <n v="5"/>
    <n v="250000000000000"/>
  </r>
  <r>
    <x v="611"/>
    <x v="611"/>
    <x v="1"/>
    <s v="303 LOWELL ST Somerville, MA"/>
    <x v="1"/>
    <x v="1"/>
    <x v="1"/>
    <s v="NONE"/>
    <x v="0"/>
    <s v="DRIVEWAY"/>
    <s v="TWO-WAY, NOT DIVIDED"/>
    <s v="SINGLE VEHICLE CRASH"/>
    <s v="OTHER"/>
    <x v="0"/>
    <x v="0"/>
    <n v="0"/>
    <n v="0"/>
    <n v="0"/>
    <n v="0"/>
    <n v="0"/>
    <n v="2"/>
    <n v="0"/>
    <n v="0"/>
    <n v="0"/>
    <n v="0"/>
    <n v="0"/>
    <n v="0"/>
    <n v="0"/>
    <n v="42.394599999999997"/>
    <n v="-71.104699999999994"/>
    <n v="5"/>
    <n v="250000000000000"/>
  </r>
  <r>
    <x v="612"/>
    <x v="612"/>
    <x v="1"/>
    <s v="114 CENTRAL ST Somerville, MA"/>
    <x v="1"/>
    <x v="1"/>
    <x v="1"/>
    <s v="UNKNOWN"/>
    <x v="1"/>
    <s v="NOT AT INTERSECTION"/>
    <s v="TWO-WAY, NOT DIVIDED"/>
    <s v="SINGLE VEHICLE CRASH"/>
    <s v="COLLISION WITH PEDALCYCLE"/>
    <x v="0"/>
    <x v="3"/>
    <n v="0"/>
    <n v="0"/>
    <n v="0"/>
    <n v="0"/>
    <n v="1"/>
    <n v="1"/>
    <n v="0"/>
    <n v="0"/>
    <n v="1"/>
    <n v="0"/>
    <n v="1"/>
    <n v="0"/>
    <n v="0"/>
    <n v="42.390500000000003"/>
    <n v="-71.102000000000004"/>
    <n v="5"/>
    <n v="250000000000000"/>
  </r>
  <r>
    <x v="613"/>
    <x v="613"/>
    <x v="1"/>
    <s v="20 VERNON ST Somerville, MA"/>
    <x v="1"/>
    <x v="1"/>
    <x v="1"/>
    <s v="NONE"/>
    <x v="3"/>
    <s v="FOUR WAY INTERSECTION"/>
    <s v="TWO-WAY, NOT DIVIDED"/>
    <s v="SINGLE VEHICLE CRASH"/>
    <s v="COLLISION WITH LIGHT POLE OR OTHER POST/SUPPORT"/>
    <x v="1"/>
    <x v="1"/>
    <n v="0"/>
    <n v="0"/>
    <n v="0"/>
    <n v="0"/>
    <n v="0"/>
    <n v="1"/>
    <n v="0"/>
    <n v="0"/>
    <n v="0"/>
    <n v="0"/>
    <n v="0"/>
    <n v="0"/>
    <n v="0"/>
    <n v="42.391100000000002"/>
    <n v="-71.102400000000003"/>
    <n v="5"/>
    <n v="250000000000000"/>
  </r>
  <r>
    <x v="614"/>
    <x v="614"/>
    <x v="1"/>
    <s v="6 VERNON ST Somerville, MA"/>
    <x v="1"/>
    <x v="0"/>
    <x v="0"/>
    <s v="NONE"/>
    <x v="0"/>
    <s v="NOT AT INTERSECTION"/>
    <s v="UNKNOWN"/>
    <s v="ANGLE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90999999999998"/>
    <n v="-71.101900000000001"/>
    <n v="5"/>
    <n v="250000000000000"/>
  </r>
  <r>
    <x v="615"/>
    <x v="615"/>
    <x v="0"/>
    <s v="482 MEDFORD ST Somerville, MA"/>
    <x v="0"/>
    <x v="6"/>
    <x v="1"/>
    <s v="NONE"/>
    <x v="0"/>
    <s v="NOT AT INTERSECTION"/>
    <s v="TWO-WAY, NOT DIVIDED"/>
    <s v="SIDESWIPE, SAME DIRECTION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949"/>
    <n v="-71.102699999999999"/>
    <n v="5"/>
    <n v="250000000000000"/>
  </r>
  <r>
    <x v="616"/>
    <x v="616"/>
    <x v="2"/>
    <s v="476 MEDFORD ST Somerville, MA"/>
    <x v="1"/>
    <x v="1"/>
    <x v="1"/>
    <s v="NONE"/>
    <x v="0"/>
    <s v="NOT AT INTERSECTION"/>
    <s v="TWO-WAY, NOT DIVIDED"/>
    <s v="ANGLE"/>
    <s v="COLLISION WITH PEDALCYCLE"/>
    <x v="0"/>
    <x v="0"/>
    <n v="0"/>
    <n v="0"/>
    <n v="0"/>
    <n v="1"/>
    <n v="0"/>
    <n v="2"/>
    <n v="0"/>
    <n v="0"/>
    <n v="1"/>
    <n v="0"/>
    <n v="1"/>
    <n v="0"/>
    <n v="0"/>
    <n v="42.3947"/>
    <n v="-71.102500000000006"/>
    <n v="5"/>
    <n v="250000000000000"/>
  </r>
  <r>
    <x v="617"/>
    <x v="617"/>
    <x v="1"/>
    <s v="GLENWOOD RD &amp; MEDFORD ST Somerville, MA"/>
    <x v="1"/>
    <x v="2"/>
    <x v="1"/>
    <s v="NONE"/>
    <x v="1"/>
    <s v="FOUR WAY INTERSECTION"/>
    <s v="TWO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47"/>
    <n v="-71.1023"/>
    <n v="5"/>
    <n v="250000000000000"/>
  </r>
  <r>
    <x v="618"/>
    <x v="618"/>
    <x v="0"/>
    <s v="249 CEDAR ST Somerville, MA"/>
    <x v="1"/>
    <x v="1"/>
    <x v="1"/>
    <s v="NONE"/>
    <x v="0"/>
    <s v="NOT AT INTERSECTION"/>
    <s v="TWO-WAY, NOT DIVIDED"/>
    <s v="REAR-END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6599999999999"/>
    <n v="-71.109099999999998"/>
    <n v="5"/>
    <n v="250000000000000"/>
  </r>
  <r>
    <x v="619"/>
    <x v="619"/>
    <x v="1"/>
    <s v="36 CLYDE ST Somerville, MA"/>
    <x v="1"/>
    <x v="1"/>
    <x v="1"/>
    <s v="NONE"/>
    <x v="0"/>
    <s v="NOT AT INTERSECTION"/>
    <s v="ONE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4599999999997"/>
    <n v="-71.108599999999996"/>
    <n v="5"/>
    <n v="250000000000000"/>
  </r>
  <r>
    <x v="620"/>
    <x v="620"/>
    <x v="2"/>
    <s v="235 CEDAR ST Somerville, MA"/>
    <x v="1"/>
    <x v="1"/>
    <x v="1"/>
    <s v="NONE"/>
    <x v="0"/>
    <s v="NOT AT INTERSECTION"/>
    <s v="TWO-WAY, NOT DIVIDED"/>
    <s v="SIDESWIPE, OPPOSITE DIRECTION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6299999999997"/>
    <n v="-71.109300000000005"/>
    <n v="5"/>
    <n v="250000000000000"/>
  </r>
  <r>
    <x v="621"/>
    <x v="621"/>
    <x v="0"/>
    <s v="237 CEDAR ST Somerville, MA"/>
    <x v="0"/>
    <x v="0"/>
    <x v="8"/>
    <s v="RUT, HOLES, BUMPS"/>
    <x v="0"/>
    <s v="NOT AT INTERSECTION"/>
    <s v="TWO-WAY, NOT DIVIDED"/>
    <s v="ANGLE"/>
    <s v="COLLISION WITH MOTOR VEHICLE IN TRAFFIC"/>
    <x v="1"/>
    <x v="0"/>
    <n v="1"/>
    <n v="0"/>
    <n v="0"/>
    <n v="0"/>
    <n v="0"/>
    <n v="2"/>
    <n v="0"/>
    <n v="0"/>
    <n v="0"/>
    <n v="0"/>
    <n v="0"/>
    <n v="0"/>
    <n v="0"/>
    <n v="42.396299999999997"/>
    <n v="-71.109300000000005"/>
    <n v="5"/>
    <n v="250000000000000"/>
  </r>
  <r>
    <x v="622"/>
    <x v="622"/>
    <x v="0"/>
    <s v="CEDAR ST &amp; NEWMAN PL Somerville, MA"/>
    <x v="0"/>
    <x v="1"/>
    <x v="1"/>
    <s v="OBSTRUCTION IN ROADWAY"/>
    <x v="0"/>
    <s v="T-INTERSECTION"/>
    <s v="TWO-WAY, DIVIDED, UNPROTECTED MEDIAN"/>
    <s v="ANGLE"/>
    <s v="COLLISION WITH MOTOR VEHICLE IN TRAFFIC"/>
    <x v="0"/>
    <x v="3"/>
    <n v="0"/>
    <n v="0"/>
    <n v="0"/>
    <n v="0"/>
    <n v="1"/>
    <n v="2"/>
    <n v="0"/>
    <n v="0"/>
    <n v="0"/>
    <n v="0"/>
    <n v="0"/>
    <n v="0"/>
    <n v="0"/>
    <n v="42.395800000000001"/>
    <n v="-71.109800000000007"/>
    <n v="5"/>
    <n v="250000000000000"/>
  </r>
  <r>
    <x v="623"/>
    <x v="623"/>
    <x v="0"/>
    <s v="15 MURDOCK ST Somerville, MA"/>
    <x v="0"/>
    <x v="1"/>
    <x v="1"/>
    <s v="NONE"/>
    <x v="0"/>
    <s v="NOT AT INTERSECTION"/>
    <s v="TWO-WAY, NOT DIVIDED"/>
    <s v="SIDESWIPE, OPPOSITE DIRECTION"/>
    <s v="COLLISION WITH PARKED MOTOR VEHICLE"/>
    <x v="0"/>
    <x v="3"/>
    <n v="0"/>
    <n v="0"/>
    <n v="0"/>
    <n v="0"/>
    <n v="0"/>
    <n v="1"/>
    <n v="0"/>
    <n v="0"/>
    <n v="0"/>
    <n v="0"/>
    <n v="0"/>
    <n v="0"/>
    <n v="0"/>
    <n v="42.396000000000001"/>
    <n v="-71.109200000000001"/>
    <n v="5"/>
    <n v="250000000000000"/>
  </r>
  <r>
    <x v="624"/>
    <x v="624"/>
    <x v="1"/>
    <s v="233 CEDAR ST Somerville, MA"/>
    <x v="1"/>
    <x v="1"/>
    <x v="1"/>
    <s v="NONE"/>
    <x v="0"/>
    <s v="NOT AT INTERSECTION"/>
    <s v="TWO-WAY, NOT DIVIDED"/>
    <s v="ANGLE"/>
    <s v="COLLISION WITH MOTOR VEHICLE IN TRAFFIC"/>
    <x v="0"/>
    <x v="0"/>
    <n v="0"/>
    <n v="0"/>
    <n v="0"/>
    <n v="0"/>
    <n v="0"/>
    <n v="5"/>
    <n v="0"/>
    <n v="0"/>
    <n v="0"/>
    <n v="0"/>
    <n v="0"/>
    <n v="0"/>
    <n v="0"/>
    <n v="42.3962"/>
    <n v="-71.109399999999994"/>
    <n v="5"/>
    <n v="250000000000000"/>
  </r>
  <r>
    <x v="625"/>
    <x v="625"/>
    <x v="2"/>
    <s v="CEDAR ST &amp; NEWMAN PL Somerville, MA"/>
    <x v="1"/>
    <x v="1"/>
    <x v="1"/>
    <s v="NONE"/>
    <x v="0"/>
    <s v="NOT AT INTERSECTION"/>
    <s v="TWO-WAY, DIVIDED, UNPROTECTED MEDIAN"/>
    <s v="SIDESWIPE, OPPOSITE DIRECTION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5800000000001"/>
    <n v="-71.109800000000007"/>
    <n v="5"/>
    <n v="250000000000000"/>
  </r>
  <r>
    <x v="626"/>
    <x v="626"/>
    <x v="0"/>
    <s v="CEDAR ST &amp; WARWICK ST Somerville, MA"/>
    <x v="0"/>
    <x v="1"/>
    <x v="1"/>
    <s v="NONE"/>
    <x v="0"/>
    <s v="T-INTERSECTION"/>
    <s v="TWO-WAY, NOT DIVIDED"/>
    <s v="REAR-END"/>
    <s v="COLLISION WITH MOTOR VEHICLE IN TRAFFIC"/>
    <x v="0"/>
    <x v="1"/>
    <n v="0"/>
    <n v="0"/>
    <n v="0"/>
    <n v="0"/>
    <n v="1"/>
    <n v="2"/>
    <n v="0"/>
    <n v="0"/>
    <n v="0"/>
    <n v="0"/>
    <n v="0"/>
    <n v="0"/>
    <n v="0"/>
    <n v="42.394500000000001"/>
    <n v="-71.110699999999994"/>
    <n v="5"/>
    <n v="250000000000000"/>
  </r>
  <r>
    <x v="627"/>
    <x v="627"/>
    <x v="1"/>
    <s v="197 CEDAR ST Somerville, MA"/>
    <x v="1"/>
    <x v="1"/>
    <x v="1"/>
    <s v="NONE"/>
    <x v="0"/>
    <s v="NOT AT INTERSECTION"/>
    <s v="TWO-WAY, NOT DIVIDED"/>
    <s v="SIDESWIPE, SAME DIRECTION"/>
    <s v="COLLISION WITH PARKED MOTOR VEHICLE"/>
    <x v="1"/>
    <x v="0"/>
    <n v="0"/>
    <n v="0"/>
    <n v="0"/>
    <n v="0"/>
    <n v="0"/>
    <n v="3"/>
    <n v="0"/>
    <n v="0"/>
    <n v="0"/>
    <n v="0"/>
    <n v="0"/>
    <n v="0"/>
    <n v="0"/>
    <n v="42.395099999999999"/>
    <n v="-71.110200000000006"/>
    <n v="5"/>
    <n v="250000000000000"/>
  </r>
  <r>
    <x v="628"/>
    <x v="628"/>
    <x v="0"/>
    <s v="3 MAXWELLS GREEN Somerville, MA"/>
    <x v="1"/>
    <x v="2"/>
    <x v="0"/>
    <s v="UNKNOWN"/>
    <x v="0"/>
    <s v="NOT AT INTERSECTION"/>
    <s v="TWO-WAY, NOT DIVIDED"/>
    <s v="UNKNOWN"/>
    <s v="COLLISION WITH PEDESTRIAN"/>
    <x v="0"/>
    <x v="5"/>
    <n v="0"/>
    <n v="0"/>
    <n v="0"/>
    <n v="0"/>
    <n v="1"/>
    <n v="1"/>
    <n v="0"/>
    <n v="0"/>
    <n v="1"/>
    <n v="1"/>
    <n v="0"/>
    <n v="0"/>
    <n v="0"/>
    <n v="42.3932"/>
    <n v="-71.106800000000007"/>
    <n v="5"/>
    <n v="250000000000000"/>
  </r>
  <r>
    <x v="629"/>
    <x v="629"/>
    <x v="1"/>
    <s v="LOWELL ST &amp; WILTON ST Somerville, MA"/>
    <x v="1"/>
    <x v="2"/>
    <x v="1"/>
    <s v="NONE"/>
    <x v="0"/>
    <s v="T-INTERSECTION"/>
    <s v="ONE-WAY, NOT DIVIDED"/>
    <s v="SIDESWIPE, SAM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94300000000001"/>
    <n v="-71.105099999999993"/>
    <n v="5"/>
    <n v="250000000000000"/>
  </r>
  <r>
    <x v="630"/>
    <x v="630"/>
    <x v="0"/>
    <s v="294 LOWELL ST Somerville, MA"/>
    <x v="0"/>
    <x v="1"/>
    <x v="1"/>
    <s v="NONE"/>
    <x v="0"/>
    <s v="NOT AT INTERSECTION"/>
    <s v="TWO-WAY, NOT DIVIDED"/>
    <s v="ANGLE"/>
    <s v="COLLISION WITH PARKED MOTOR VEHICLE"/>
    <x v="0"/>
    <x v="0"/>
    <n v="0"/>
    <n v="0"/>
    <n v="0"/>
    <n v="1"/>
    <n v="0"/>
    <n v="6"/>
    <n v="0"/>
    <n v="0"/>
    <n v="0"/>
    <n v="0"/>
    <n v="0"/>
    <n v="0"/>
    <n v="0"/>
    <n v="42.394100000000002"/>
    <n v="-71.105599999999995"/>
    <n v="5"/>
    <n v="250000000000000"/>
  </r>
  <r>
    <x v="631"/>
    <x v="631"/>
    <x v="1"/>
    <s v="31 NASHUA ST Somerville, MA"/>
    <x v="1"/>
    <x v="5"/>
    <x v="4"/>
    <s v="ROAD SURFACE CONDITION"/>
    <x v="0"/>
    <s v="NOT AT INTERSECTION"/>
    <s v="TWO-WAY, NOT DIVIDED"/>
    <s v="ANGLE"/>
    <s v="COLLISION WITH PARKED MOTOR VEHICLE"/>
    <x v="0"/>
    <x v="1"/>
    <n v="0"/>
    <n v="0"/>
    <n v="0"/>
    <n v="0"/>
    <n v="0"/>
    <n v="3"/>
    <n v="0"/>
    <n v="0"/>
    <n v="0"/>
    <n v="0"/>
    <n v="0"/>
    <n v="0"/>
    <n v="0"/>
    <n v="42.394599999999997"/>
    <n v="-71.106200000000001"/>
    <n v="5"/>
    <n v="250000000000000"/>
  </r>
  <r>
    <x v="632"/>
    <x v="632"/>
    <x v="1"/>
    <s v="LOWELL ST &amp; VERNON ST Somerville, MA"/>
    <x v="1"/>
    <x v="2"/>
    <x v="1"/>
    <s v="NONE"/>
    <x v="0"/>
    <s v="T-INTERSECTION"/>
    <s v="TWO-WAY, NOT DIVIDED"/>
    <s v="SIDESWIPE, OPPOSITE DIRECTION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3500000000003"/>
    <n v="-71.105699999999999"/>
    <n v="5"/>
    <n v="250000000000000"/>
  </r>
  <r>
    <x v="633"/>
    <x v="633"/>
    <x v="1"/>
    <s v="14 WILTON STREET Somerville, MA"/>
    <x v="1"/>
    <x v="1"/>
    <x v="1"/>
    <s v="NONE"/>
    <x v="0"/>
    <s v="NOT AT INTERSECTION"/>
    <s v="ONE-WAY, NOT DIVIDED"/>
    <s v="SINGLE VEHICLE CRASH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94500000000001"/>
    <n v="-71.105800000000002"/>
    <n v="5"/>
    <n v="250000000000000"/>
  </r>
  <r>
    <x v="634"/>
    <x v="634"/>
    <x v="2"/>
    <s v="2 ALPINE ST. Somerville, MA"/>
    <x v="1"/>
    <x v="1"/>
    <x v="1"/>
    <s v="NONE"/>
    <x v="0"/>
    <s v="NOT AT INTERSECTION"/>
    <s v="TWO-WAY, NOT DIVIDED"/>
    <s v="ANGLE"/>
    <s v="COLLISION WITH PARKED MOTOR VEHICLE"/>
    <x v="2"/>
    <x v="1"/>
    <n v="0"/>
    <n v="0"/>
    <n v="0"/>
    <n v="0"/>
    <n v="0"/>
    <n v="3"/>
    <n v="0"/>
    <n v="0"/>
    <n v="0"/>
    <n v="0"/>
    <n v="0"/>
    <n v="0"/>
    <n v="0"/>
    <n v="42.393799999999999"/>
    <n v="-71.110799999999998"/>
    <n v="5"/>
    <n v="250000000000000"/>
  </r>
  <r>
    <x v="635"/>
    <x v="635"/>
    <x v="1"/>
    <s v="24 PRINCETON ST Somerville, MA"/>
    <x v="1"/>
    <x v="2"/>
    <x v="1"/>
    <s v="NONE"/>
    <x v="0"/>
    <s v="NOT AT INTERSECTION"/>
    <s v="TWO-WAY, NOT DIVIDED"/>
    <s v="SINGLE VEHICLE CRASH"/>
    <s v="OTHER"/>
    <x v="2"/>
    <x v="3"/>
    <n v="0"/>
    <n v="0"/>
    <n v="0"/>
    <n v="0"/>
    <n v="0"/>
    <n v="2"/>
    <n v="0"/>
    <n v="0"/>
    <n v="0"/>
    <n v="0"/>
    <n v="0"/>
    <n v="0"/>
    <n v="0"/>
    <n v="42.393000000000001"/>
    <n v="-71.107600000000005"/>
    <n v="5"/>
    <n v="250000000000000"/>
  </r>
  <r>
    <x v="636"/>
    <x v="636"/>
    <x v="0"/>
    <s v="LOWELL ST &amp; PRINCETON ST Somerville, MA"/>
    <x v="1"/>
    <x v="0"/>
    <x v="0"/>
    <s v="OBSTRUCTION IN ROADWAY"/>
    <x v="0"/>
    <s v="T-INTERSECTION"/>
    <s v="TWO-WAY, DIVIDED, UNPROTECTED MEDIAN"/>
    <s v="SIDESWIPE, SAME DIRECTION"/>
    <s v="COLLISION WITH PARKED MOTOR VEHICLE"/>
    <x v="0"/>
    <x v="0"/>
    <n v="0"/>
    <n v="0"/>
    <n v="0"/>
    <n v="1"/>
    <n v="1"/>
    <n v="4"/>
    <n v="0"/>
    <n v="0"/>
    <n v="0"/>
    <n v="0"/>
    <n v="0"/>
    <n v="0"/>
    <n v="0"/>
    <n v="42.392499999999998"/>
    <n v="-71.106399999999994"/>
    <n v="5"/>
    <n v="250000000000000"/>
  </r>
  <r>
    <x v="637"/>
    <x v="637"/>
    <x v="1"/>
    <s v="24 PRINCETON ST Somerville, MA"/>
    <x v="1"/>
    <x v="1"/>
    <x v="1"/>
    <s v="NONE"/>
    <x v="0"/>
    <s v="NOT AT INTERSECTION"/>
    <s v="TWO-WAY, NOT DIVIDED"/>
    <s v="SIDESWIPE, SAME DIRECTION"/>
    <s v="COLLISION WITH PARKED MOTOR VEHICLE"/>
    <x v="0"/>
    <x v="6"/>
    <n v="0"/>
    <n v="0"/>
    <n v="0"/>
    <n v="0"/>
    <n v="0"/>
    <n v="3"/>
    <n v="0"/>
    <n v="0"/>
    <n v="0"/>
    <n v="0"/>
    <n v="0"/>
    <n v="0"/>
    <n v="0"/>
    <n v="42.393000000000001"/>
    <n v="-71.107600000000005"/>
    <n v="5"/>
    <n v="250000000000000"/>
  </r>
  <r>
    <x v="638"/>
    <x v="638"/>
    <x v="2"/>
    <s v="2 ALPINE ST Somerville, MA"/>
    <x v="1"/>
    <x v="1"/>
    <x v="1"/>
    <s v="NONE"/>
    <x v="5"/>
    <s v="NOT AT INTERSECTION"/>
    <s v="TWO-WAY, DIVIDED, UNPROTECTED MEDIAN"/>
    <s v="HEAD ON"/>
    <s v="COLLISION WITH PEDALCYCLE"/>
    <x v="0"/>
    <x v="3"/>
    <n v="0"/>
    <n v="0"/>
    <n v="0"/>
    <n v="1"/>
    <n v="0"/>
    <n v="2"/>
    <n v="0"/>
    <n v="0"/>
    <n v="1"/>
    <n v="0"/>
    <n v="1"/>
    <n v="0"/>
    <n v="0"/>
    <n v="42.393799999999999"/>
    <n v="-71.110799999999998"/>
    <n v="5"/>
    <n v="250000000000000"/>
  </r>
  <r>
    <x v="639"/>
    <x v="639"/>
    <x v="2"/>
    <s v="9 COMMUNITY PATH Somerville, MA"/>
    <x v="1"/>
    <x v="2"/>
    <x v="1"/>
    <s v="NONE"/>
    <x v="0"/>
    <s v="NOT AT INTERSECTION"/>
    <s v="TWO-WAY, NOT DIVIDED"/>
    <s v="SINGLE VEHICLE CRASH"/>
    <s v="COLLISION WITH PEDALCYCLE"/>
    <x v="0"/>
    <x v="0"/>
    <n v="0"/>
    <n v="0"/>
    <n v="0"/>
    <n v="0"/>
    <n v="1"/>
    <n v="1"/>
    <n v="0"/>
    <n v="0"/>
    <n v="1"/>
    <n v="0"/>
    <n v="1"/>
    <n v="0"/>
    <n v="0"/>
    <n v="42.3934"/>
    <n v="-71.108599999999996"/>
    <n v="5"/>
    <n v="250000000000000"/>
  </r>
  <r>
    <x v="640"/>
    <x v="640"/>
    <x v="1"/>
    <s v="CEDAR ST &amp; MORRISON AV Somerville, MA"/>
    <x v="1"/>
    <x v="1"/>
    <x v="1"/>
    <s v="NONE"/>
    <x v="0"/>
    <s v="NOT AT INTERSECTION"/>
    <s v="TWO-WAY, NOT DIVIDED"/>
    <s v="HEAD ON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94399999999997"/>
    <n v="-71.110799999999998"/>
    <n v="5"/>
    <n v="250000000000000"/>
  </r>
  <r>
    <x v="641"/>
    <x v="641"/>
    <x v="1"/>
    <s v="165 CEDAR ST Somerville, MA"/>
    <x v="1"/>
    <x v="1"/>
    <x v="1"/>
    <s v="UNKNOWN"/>
    <x v="0"/>
    <s v="NOT AT INTERSECTION"/>
    <s v="TWO-WAY, NOT DIVIDED"/>
    <s v="ANGLE"/>
    <s v="COLLISION WITH PEDALCYCLE"/>
    <x v="0"/>
    <x v="0"/>
    <n v="0"/>
    <n v="0"/>
    <n v="0"/>
    <n v="0"/>
    <n v="0"/>
    <n v="2"/>
    <n v="0"/>
    <n v="0"/>
    <n v="1"/>
    <n v="0"/>
    <n v="1"/>
    <n v="0"/>
    <n v="0"/>
    <n v="42.394100000000002"/>
    <n v="-71.110699999999994"/>
    <n v="5"/>
    <n v="250000000000000"/>
  </r>
  <r>
    <x v="642"/>
    <x v="642"/>
    <x v="0"/>
    <s v="171 CEDAR STREET Somerville, MA"/>
    <x v="0"/>
    <x v="1"/>
    <x v="1"/>
    <s v="NONE"/>
    <x v="0"/>
    <s v="NOT AT INTERSECTION"/>
    <s v="TWO-WAY, NOT DIVIDED"/>
    <s v="SINGLE VEHICLE CRASH"/>
    <s v="COLLISION WITH PEDESTRIAN"/>
    <x v="0"/>
    <x v="0"/>
    <n v="0"/>
    <n v="0"/>
    <n v="0"/>
    <n v="1"/>
    <n v="0"/>
    <n v="0"/>
    <n v="0"/>
    <n v="0"/>
    <n v="1"/>
    <n v="1"/>
    <n v="0"/>
    <n v="0"/>
    <n v="1"/>
    <n v="42.394300000000001"/>
    <n v="-71.110699999999994"/>
    <n v="5"/>
    <n v="250000000000000"/>
  </r>
  <r>
    <x v="643"/>
    <x v="643"/>
    <x v="0"/>
    <s v="CEDAR ST &amp; MORRISON AV Somerville, MA"/>
    <x v="1"/>
    <x v="1"/>
    <x v="1"/>
    <s v="NONE"/>
    <x v="1"/>
    <s v="T-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4399999999997"/>
    <n v="-71.110799999999998"/>
    <n v="5"/>
    <n v="250000000000000"/>
  </r>
  <r>
    <x v="644"/>
    <x v="644"/>
    <x v="1"/>
    <s v="CEDAR ST &amp; MORRISON AV Somerville, MA"/>
    <x v="1"/>
    <x v="1"/>
    <x v="1"/>
    <s v="NONE"/>
    <x v="1"/>
    <s v="NOT AT INTERSECTION"/>
    <s v="TWO-WAY, NOT DIVIDED"/>
    <s v="SIDESWIPE, OPPOSITE DIRECTION"/>
    <s v="COLLISION WITH PEDALCYCLE"/>
    <x v="0"/>
    <x v="3"/>
    <n v="0"/>
    <n v="0"/>
    <n v="0"/>
    <n v="1"/>
    <n v="0"/>
    <n v="3"/>
    <n v="0"/>
    <n v="0"/>
    <n v="1"/>
    <n v="0"/>
    <n v="1"/>
    <n v="0"/>
    <n v="0"/>
    <n v="42.394399999999997"/>
    <n v="-71.110799999999998"/>
    <n v="5"/>
    <n v="250000000000000"/>
  </r>
  <r>
    <x v="645"/>
    <x v="645"/>
    <x v="1"/>
    <s v="165 CEDAR ST Somerville, MA"/>
    <x v="1"/>
    <x v="1"/>
    <x v="0"/>
    <s v="ROAD SURFACE CONDITION"/>
    <x v="0"/>
    <s v="NOT AT INTERSECTION"/>
    <s v="TWO-WAY, NOT DIVIDED"/>
    <s v="REAR-END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4100000000002"/>
    <n v="-71.110699999999994"/>
    <n v="5"/>
    <n v="250000000000000"/>
  </r>
  <r>
    <x v="646"/>
    <x v="646"/>
    <x v="1"/>
    <s v="68 ALPINE ST Somerville, MA"/>
    <x v="1"/>
    <x v="2"/>
    <x v="0"/>
    <s v="NONE"/>
    <x v="0"/>
    <s v="NOT AT INTERSECTION"/>
    <s v="TWO-WAY, NOT DIVIDED"/>
    <s v="SINGLE VEHICLE CRASH"/>
    <s v="COLLISION WITH TREE"/>
    <x v="1"/>
    <x v="0"/>
    <n v="0"/>
    <n v="0"/>
    <n v="0"/>
    <n v="0"/>
    <n v="0"/>
    <n v="3"/>
    <n v="0"/>
    <n v="0"/>
    <n v="0"/>
    <n v="0"/>
    <n v="0"/>
    <n v="0"/>
    <n v="0"/>
    <n v="42.392800000000001"/>
    <n v="-71.108199999999997"/>
    <n v="5"/>
    <n v="250000000000000"/>
  </r>
  <r>
    <x v="647"/>
    <x v="647"/>
    <x v="1"/>
    <s v="BROADWAY &amp; CHARLES RYAN RD Somerville, MA"/>
    <x v="1"/>
    <x v="1"/>
    <x v="2"/>
    <s v="NONE"/>
    <x v="1"/>
    <s v="T-INTERSECTION"/>
    <s v="TWO-WAY, NOT DIVIDED"/>
    <s v="ANGLE"/>
    <s v="COLLISION WITH MOTOR VEHICLE IN TRAFFIC"/>
    <x v="0"/>
    <x v="1"/>
    <n v="0"/>
    <n v="0"/>
    <n v="0"/>
    <n v="0"/>
    <n v="1"/>
    <n v="4"/>
    <n v="0"/>
    <n v="0"/>
    <n v="0"/>
    <n v="0"/>
    <n v="0"/>
    <n v="0"/>
    <n v="0"/>
    <n v="42.397799999999997"/>
    <n v="-71.105699999999999"/>
    <n v="5"/>
    <n v="250000000000000"/>
  </r>
  <r>
    <x v="648"/>
    <x v="648"/>
    <x v="1"/>
    <s v="523 BROADWAY Somerville, MA"/>
    <x v="1"/>
    <x v="1"/>
    <x v="1"/>
    <s v="NONE"/>
    <x v="0"/>
    <s v="NOT AT INTERSECTION"/>
    <s v="TWO-WAY, DIVIDED, POSITIVE MEDIAN BARRIER"/>
    <s v="ANGLE"/>
    <s v="COLLISION WITH MOTOR VEHICLE IN TRAFFIC"/>
    <x v="0"/>
    <x v="1"/>
    <n v="0"/>
    <n v="0"/>
    <n v="0"/>
    <n v="0"/>
    <n v="1"/>
    <n v="2"/>
    <n v="0"/>
    <n v="0"/>
    <n v="0"/>
    <n v="0"/>
    <n v="0"/>
    <n v="0"/>
    <n v="0"/>
    <n v="42.397799999999997"/>
    <n v="-71.1053"/>
    <n v="5"/>
    <n v="250000000000000"/>
  </r>
  <r>
    <x v="649"/>
    <x v="649"/>
    <x v="1"/>
    <s v="499 BROADWAY Somerville, MA"/>
    <x v="1"/>
    <x v="1"/>
    <x v="1"/>
    <s v="NONE"/>
    <x v="3"/>
    <s v="FIVE-POINT OR MORE"/>
    <s v="TWO-WAY, DIVIDED, UNPROTECTED MEDIAN"/>
    <s v="SIDESWIPE, SAM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77"/>
    <n v="-71.104799999999997"/>
    <n v="5"/>
    <n v="250000000000000"/>
  </r>
  <r>
    <x v="650"/>
    <x v="650"/>
    <x v="1"/>
    <s v="499 BROADWAY Somerville, MA"/>
    <x v="1"/>
    <x v="1"/>
    <x v="1"/>
    <s v="NONE"/>
    <x v="3"/>
    <s v="FIVE-POINT OR MORE"/>
    <s v="TWO-WAY, DIVIDED, UNPROTECTED MEDIAN"/>
    <s v="SINGLE VEHICLE CRASH"/>
    <s v="COLLISION WITH LIGHT POLE OR OTHER POST/SUPPORT"/>
    <x v="1"/>
    <x v="0"/>
    <n v="0"/>
    <n v="0"/>
    <n v="0"/>
    <n v="0"/>
    <n v="0"/>
    <n v="2"/>
    <n v="0"/>
    <n v="0"/>
    <n v="0"/>
    <n v="0"/>
    <n v="0"/>
    <n v="0"/>
    <n v="0"/>
    <n v="42.3977"/>
    <n v="-71.104799999999997"/>
    <n v="5"/>
    <n v="250000000000000"/>
  </r>
  <r>
    <x v="651"/>
    <x v="651"/>
    <x v="1"/>
    <s v="523 BROADWAY Somerville, MA"/>
    <x v="1"/>
    <x v="1"/>
    <x v="1"/>
    <s v="NONE"/>
    <x v="0"/>
    <s v="NOT AT INTERSECTION"/>
    <s v="TWO-WAY, DIVIDED, UNPROTECTED MEDIAN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7799999999997"/>
    <n v="-71.1053"/>
    <n v="5"/>
    <n v="250000000000000"/>
  </r>
  <r>
    <x v="652"/>
    <x v="652"/>
    <x v="1"/>
    <s v="541 BROADWAY Somerville, MA"/>
    <x v="1"/>
    <x v="1"/>
    <x v="1"/>
    <s v="NONE"/>
    <x v="0"/>
    <s v="NOT AT INTERSECTION"/>
    <s v="UNKNOWN"/>
    <s v="SINGLE VEHICLE CRASH"/>
    <s v="OTHER"/>
    <x v="2"/>
    <x v="0"/>
    <n v="0"/>
    <n v="0"/>
    <n v="0"/>
    <n v="0"/>
    <n v="0"/>
    <n v="2"/>
    <n v="0"/>
    <n v="0"/>
    <n v="0"/>
    <n v="0"/>
    <n v="0"/>
    <n v="0"/>
    <n v="0"/>
    <n v="42.398200000000003"/>
    <n v="-71.106399999999994"/>
    <n v="5"/>
    <n v="250000000000000"/>
  </r>
  <r>
    <x v="653"/>
    <x v="653"/>
    <x v="0"/>
    <s v="BROADWAY &amp; CEDAR ST Somerville, MA"/>
    <x v="1"/>
    <x v="1"/>
    <x v="1"/>
    <s v="TRAFFIC CONTROL DEVICE"/>
    <x v="3"/>
    <s v="FOUR WAY INTERSECTION"/>
    <s v="TWO-WAY, NOT DIVIDED"/>
    <s v="SINGLE VEHICLE CRASH"/>
    <s v="COLLISION WITH PEDESTRIAN"/>
    <x v="0"/>
    <x v="1"/>
    <n v="0"/>
    <n v="0"/>
    <n v="0"/>
    <n v="1"/>
    <n v="0"/>
    <n v="3"/>
    <n v="0"/>
    <n v="0"/>
    <n v="1"/>
    <n v="1"/>
    <n v="0"/>
    <n v="0"/>
    <n v="0"/>
    <n v="42.398499999999999"/>
    <n v="-71.108000000000004"/>
    <n v="5"/>
    <n v="250000000000000"/>
  </r>
  <r>
    <x v="654"/>
    <x v="654"/>
    <x v="0"/>
    <s v="BROADWAY &amp; CEDAR ST Somerville, MA"/>
    <x v="0"/>
    <x v="1"/>
    <x v="1"/>
    <s v="NONE"/>
    <x v="3"/>
    <s v="T-INTERSECTION"/>
    <s v="TWO-WAY, DIVIDED, UNPROTECTED MEDIAN"/>
    <s v="REAR-END"/>
    <s v="COLLISION WITH MOTOR VEHICLE IN TRAFFIC"/>
    <x v="0"/>
    <x v="0"/>
    <n v="0"/>
    <n v="0"/>
    <n v="0"/>
    <n v="1"/>
    <n v="0"/>
    <n v="4"/>
    <n v="0"/>
    <n v="0"/>
    <n v="0"/>
    <n v="0"/>
    <n v="0"/>
    <n v="0"/>
    <n v="0"/>
    <n v="42.398499999999999"/>
    <n v="-71.108000000000004"/>
    <n v="5"/>
    <n v="250000000000000"/>
  </r>
  <r>
    <x v="655"/>
    <x v="655"/>
    <x v="0"/>
    <s v="BROADWAY &amp; CEDAR ST Somerville, MA"/>
    <x v="0"/>
    <x v="1"/>
    <x v="1"/>
    <s v="NONE"/>
    <x v="3"/>
    <s v="T-INTERSECTION"/>
    <s v="TWO-WAY, NOT DIVIDED"/>
    <s v="ANGLE"/>
    <s v="COLLISION WITH MOTOR VEHICLE IN TRAFFIC"/>
    <x v="0"/>
    <x v="0"/>
    <n v="0"/>
    <n v="0"/>
    <n v="0"/>
    <n v="2"/>
    <n v="0"/>
    <n v="0"/>
    <n v="0"/>
    <n v="0"/>
    <n v="0"/>
    <n v="0"/>
    <n v="0"/>
    <n v="0"/>
    <n v="0"/>
    <n v="42.398499999999999"/>
    <n v="-71.108000000000004"/>
    <n v="5"/>
    <n v="250000000000000"/>
  </r>
  <r>
    <x v="656"/>
    <x v="656"/>
    <x v="1"/>
    <s v="583 BROADWAY Somerville, MA"/>
    <x v="1"/>
    <x v="1"/>
    <x v="1"/>
    <s v="NONE"/>
    <x v="3"/>
    <s v="NOT AT INTERSECTION"/>
    <s v="TWO-WAY, DIVIDED, UNPROTECTED MEDIAN"/>
    <s v="SINGLE VEHICLE CRASH"/>
    <s v="COLLISION WITH PEDESTRIAN"/>
    <x v="0"/>
    <x v="0"/>
    <n v="0"/>
    <n v="0"/>
    <n v="0"/>
    <n v="1"/>
    <n v="0"/>
    <n v="1"/>
    <n v="0"/>
    <n v="0"/>
    <n v="1"/>
    <n v="1"/>
    <n v="0"/>
    <n v="0"/>
    <n v="0"/>
    <n v="42.398699999999998"/>
    <n v="-71.108000000000004"/>
    <n v="5"/>
    <n v="250000000000000"/>
  </r>
  <r>
    <x v="657"/>
    <x v="657"/>
    <x v="1"/>
    <s v="643 BROADWAY Somerville, MA"/>
    <x v="1"/>
    <x v="1"/>
    <x v="1"/>
    <s v="NONE"/>
    <x v="0"/>
    <s v="NOT AT INTERSECTION"/>
    <s v="UNKNOWN"/>
    <s v="UNKNOWN"/>
    <s v="OTHER"/>
    <x v="0"/>
    <x v="1"/>
    <n v="0"/>
    <n v="0"/>
    <n v="0"/>
    <n v="1"/>
    <n v="0"/>
    <n v="3"/>
    <n v="0"/>
    <n v="0"/>
    <n v="0"/>
    <n v="0"/>
    <n v="0"/>
    <n v="0"/>
    <n v="0"/>
    <n v="42.399500000000003"/>
    <n v="-71.110200000000006"/>
    <n v="5"/>
    <n v="250000000000000"/>
  </r>
  <r>
    <x v="658"/>
    <x v="658"/>
    <x v="2"/>
    <s v="582 BROADWAY Somerville, MA"/>
    <x v="0"/>
    <x v="1"/>
    <x v="0"/>
    <s v="NONE"/>
    <x v="3"/>
    <s v="FOUR WAY INTERSECTION"/>
    <s v="TWO-WAY, DIVIDED, UNPROTECTED MEDIAN"/>
    <s v="SINGLE VEHICLE CRASH"/>
    <s v="COLLISION WITH CURB"/>
    <x v="2"/>
    <x v="0"/>
    <n v="0"/>
    <n v="0"/>
    <n v="0"/>
    <n v="0"/>
    <n v="1"/>
    <n v="1"/>
    <n v="0"/>
    <n v="0"/>
    <n v="0"/>
    <n v="0"/>
    <n v="0"/>
    <n v="0"/>
    <n v="0"/>
    <n v="42.398299999999999"/>
    <n v="-71.108400000000003"/>
    <n v="5"/>
    <n v="250000000000000"/>
  </r>
  <r>
    <x v="659"/>
    <x v="659"/>
    <x v="0"/>
    <s v="582 BROADWAY Somerville, MA"/>
    <x v="0"/>
    <x v="2"/>
    <x v="1"/>
    <s v="NONE"/>
    <x v="3"/>
    <s v="DRIVEWAY"/>
    <s v="TWO-WAY, DIVIDED, UNPROTECTED MEDIAN"/>
    <s v="SINGLE VEHICLE CRASH"/>
    <s v="COLLISION WITH MOTOR VEHICLE IN TRAFFIC"/>
    <x v="3"/>
    <x v="0"/>
    <n v="0"/>
    <n v="0"/>
    <n v="0"/>
    <n v="1"/>
    <n v="0"/>
    <n v="1"/>
    <n v="0"/>
    <n v="0"/>
    <n v="1"/>
    <n v="1"/>
    <n v="0"/>
    <n v="0"/>
    <n v="0"/>
    <n v="42.398299999999999"/>
    <n v="-71.108400000000003"/>
    <n v="5"/>
    <n v="250000000000000"/>
  </r>
  <r>
    <x v="660"/>
    <x v="660"/>
    <x v="0"/>
    <s v="594 BROADWAY Somerville, MA"/>
    <x v="1"/>
    <x v="1"/>
    <x v="1"/>
    <s v="NONE"/>
    <x v="3"/>
    <s v="NOT AT INTERSECTION"/>
    <s v="TWO-WAY, DIVIDED, UNPROTECTED MEDIAN"/>
    <s v="ANGLE"/>
    <s v="COLLISION WITH MOTOR VEHICLE IN TRAFFIC"/>
    <x v="0"/>
    <x v="0"/>
    <n v="0"/>
    <n v="0"/>
    <n v="0"/>
    <n v="1"/>
    <n v="0"/>
    <n v="2"/>
    <n v="0"/>
    <n v="0"/>
    <n v="1"/>
    <n v="0"/>
    <n v="1"/>
    <n v="0"/>
    <n v="0"/>
    <n v="42.398499999999999"/>
    <n v="-71.108699999999999"/>
    <n v="5"/>
    <n v="250000000000000"/>
  </r>
  <r>
    <x v="661"/>
    <x v="661"/>
    <x v="1"/>
    <s v="616 BROADWAY Somerville, MA"/>
    <x v="1"/>
    <x v="1"/>
    <x v="1"/>
    <s v="NONE"/>
    <x v="0"/>
    <s v="NOT AT INTERSECTION"/>
    <s v="TWO-WAY, NOT DIVIDED"/>
    <s v="REAR-END"/>
    <s v="COLLISION WITH PARKED MOTOR VEHICLE"/>
    <x v="0"/>
    <x v="3"/>
    <n v="1"/>
    <n v="0"/>
    <n v="0"/>
    <n v="0"/>
    <n v="0"/>
    <n v="2"/>
    <n v="0"/>
    <n v="0"/>
    <n v="0"/>
    <n v="0"/>
    <n v="0"/>
    <n v="0"/>
    <n v="1"/>
    <n v="42.398699999999998"/>
    <n v="-71.109399999999994"/>
    <n v="5"/>
    <n v="250000000000000"/>
  </r>
  <r>
    <x v="662"/>
    <x v="662"/>
    <x v="1"/>
    <s v="582 BROADWAY Somerville, MA"/>
    <x v="1"/>
    <x v="2"/>
    <x v="1"/>
    <s v="NONE"/>
    <x v="3"/>
    <s v="NOT AT INTERSECTION"/>
    <s v="TWO-WAY, NOT DIVIDED"/>
    <s v="SINGLE VEHICLE CRASH"/>
    <s v="OTHER"/>
    <x v="2"/>
    <x v="1"/>
    <n v="0"/>
    <n v="0"/>
    <n v="0"/>
    <n v="1"/>
    <n v="0"/>
    <n v="0"/>
    <n v="0"/>
    <n v="0"/>
    <n v="0"/>
    <n v="0"/>
    <n v="0"/>
    <n v="0"/>
    <n v="0"/>
    <n v="42.398299999999999"/>
    <n v="-71.108400000000003"/>
    <n v="5"/>
    <n v="250000000000000"/>
  </r>
  <r>
    <x v="663"/>
    <x v="663"/>
    <x v="0"/>
    <s v="582 BROADWAY Somerville, MA"/>
    <x v="0"/>
    <x v="1"/>
    <x v="1"/>
    <s v="NONE"/>
    <x v="0"/>
    <s v="NOT AT INTERSECTION"/>
    <s v="TWO-WAY, DIVIDED, UNPROTECTED MEDIAN"/>
    <s v="ANGLE"/>
    <s v="COLLISION WITH MOTOR VEHICLE IN TRAFFIC"/>
    <x v="0"/>
    <x v="0"/>
    <n v="0"/>
    <n v="0"/>
    <n v="0"/>
    <n v="0"/>
    <n v="0"/>
    <n v="5"/>
    <n v="0"/>
    <n v="0"/>
    <n v="0"/>
    <n v="0"/>
    <n v="0"/>
    <n v="0"/>
    <n v="0"/>
    <n v="42.398299999999999"/>
    <n v="-71.108400000000003"/>
    <n v="5"/>
    <n v="250000000000000"/>
  </r>
  <r>
    <x v="664"/>
    <x v="664"/>
    <x v="0"/>
    <s v="292 CEDAR ST Somerville, MA"/>
    <x v="1"/>
    <x v="1"/>
    <x v="1"/>
    <s v="NONE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98099999999999"/>
    <n v="-71.108500000000006"/>
    <n v="5"/>
    <n v="250000000000000"/>
  </r>
  <r>
    <x v="665"/>
    <x v="665"/>
    <x v="2"/>
    <s v="288 CEDAR ST Somerville, MA"/>
    <x v="0"/>
    <x v="1"/>
    <x v="1"/>
    <s v="NONE"/>
    <x v="0"/>
    <s v="NOT AT INTERSECTION"/>
    <s v="TWO-WAY, NOT DIVIDED"/>
    <s v="SIDESWIPE, OPPOSITE DIRECTION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98000000000003"/>
    <n v="-71.108500000000006"/>
    <n v="5"/>
    <n v="250000000000000"/>
  </r>
  <r>
    <x v="666"/>
    <x v="666"/>
    <x v="0"/>
    <s v="620 BROADWAY Somerville, MA"/>
    <x v="0"/>
    <x v="5"/>
    <x v="3"/>
    <s v="ROAD SURFACE CONDITION"/>
    <x v="0"/>
    <s v="NOT AT INTERSECTION"/>
    <s v="TWO-WAY, NOT DIVIDED"/>
    <s v="SIDESWIPE, SAME DIRECTION"/>
    <s v="COLLISION WITH PARKED MOTOR VEHICLE"/>
    <x v="1"/>
    <x v="1"/>
    <n v="0"/>
    <n v="0"/>
    <n v="0"/>
    <n v="0"/>
    <n v="0"/>
    <n v="2"/>
    <n v="0"/>
    <n v="0"/>
    <n v="0"/>
    <n v="0"/>
    <n v="0"/>
    <n v="0"/>
    <n v="0"/>
    <n v="42.398699999999998"/>
    <n v="-71.109700000000004"/>
    <n v="5"/>
    <n v="250000000000000"/>
  </r>
  <r>
    <x v="667"/>
    <x v="667"/>
    <x v="2"/>
    <s v="620 BROADWAY Somerville, MA"/>
    <x v="1"/>
    <x v="1"/>
    <x v="1"/>
    <s v="NONE"/>
    <x v="1"/>
    <s v="T-INTERSECTION"/>
    <s v="TWO-WAY, DIVIDED, UNPROTECTED MEDIAN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8699999999998"/>
    <n v="-71.109700000000004"/>
    <n v="5"/>
    <n v="250000000000000"/>
  </r>
  <r>
    <x v="668"/>
    <x v="668"/>
    <x v="0"/>
    <s v="532 BROADWAY Somerville, MA"/>
    <x v="0"/>
    <x v="1"/>
    <x v="0"/>
    <s v="UNKNOWN"/>
    <x v="3"/>
    <s v="DRIVEWAY"/>
    <s v="TWO-WAY, NOT DIVIDED"/>
    <s v="SINGLE VEHICLE CRASH"/>
    <s v="COLLISION WITH PEDESTRIAN"/>
    <x v="0"/>
    <x v="1"/>
    <n v="0"/>
    <n v="0"/>
    <n v="1"/>
    <n v="0"/>
    <n v="0"/>
    <n v="1"/>
    <n v="0"/>
    <n v="0"/>
    <n v="1"/>
    <n v="1"/>
    <n v="0"/>
    <n v="0"/>
    <n v="0"/>
    <n v="42.3979"/>
    <n v="-71.106399999999994"/>
    <n v="5"/>
    <n v="250000000000000"/>
  </r>
  <r>
    <x v="669"/>
    <x v="669"/>
    <x v="1"/>
    <s v="FRANEY RD &amp; RYAN RD Somerville, MA"/>
    <x v="1"/>
    <x v="1"/>
    <x v="1"/>
    <s v="NONE"/>
    <x v="1"/>
    <s v="T-INTERSECTION"/>
    <s v="TWO-WAY, NOT DIVIDED"/>
    <s v="ANGLE"/>
    <s v="COLLISION WITH PARKED MOTOR VEHICLE"/>
    <x v="1"/>
    <x v="0"/>
    <n v="0"/>
    <n v="0"/>
    <n v="0"/>
    <n v="0"/>
    <n v="0"/>
    <n v="2"/>
    <n v="1"/>
    <n v="0"/>
    <n v="0"/>
    <n v="0"/>
    <n v="0"/>
    <n v="0"/>
    <n v="1"/>
    <n v="42.397199999999998"/>
    <n v="-71.107500000000002"/>
    <n v="5"/>
    <n v="250000000000000"/>
  </r>
  <r>
    <x v="670"/>
    <x v="670"/>
    <x v="1"/>
    <s v="546 BROADWAY Somerville, MA"/>
    <x v="1"/>
    <x v="1"/>
    <x v="1"/>
    <s v="NONE"/>
    <x v="0"/>
    <s v="NOT AT 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8000000000003"/>
    <n v="-71.106899999999996"/>
    <n v="5"/>
    <n v="250000000000000"/>
  </r>
  <r>
    <x v="671"/>
    <x v="671"/>
    <x v="1"/>
    <s v="506 BROADWAY Somerville, MA"/>
    <x v="1"/>
    <x v="2"/>
    <x v="1"/>
    <s v="NONE"/>
    <x v="3"/>
    <s v="FOUR WAY INTERSECTION"/>
    <s v="TWO-WAY, DIVIDED, UNPROTECTED MEDIAN"/>
    <s v="ANGLE"/>
    <s v="COLLISION WITH MOTOR VEHICLE IN TRAFFIC"/>
    <x v="0"/>
    <x v="0"/>
    <n v="0"/>
    <n v="0"/>
    <n v="0"/>
    <n v="0"/>
    <n v="1"/>
    <n v="2"/>
    <n v="0"/>
    <n v="0"/>
    <n v="0"/>
    <n v="0"/>
    <n v="0"/>
    <n v="0"/>
    <n v="0"/>
    <n v="42.397399999999998"/>
    <n v="-71.1053"/>
    <n v="5"/>
    <n v="250000000000000"/>
  </r>
  <r>
    <x v="672"/>
    <x v="672"/>
    <x v="0"/>
    <s v="16 CHARLES E RYAN RD Somerville, MA"/>
    <x v="1"/>
    <x v="1"/>
    <x v="1"/>
    <s v="NONE"/>
    <x v="0"/>
    <s v="NOT AT INTERSECTION"/>
    <s v="TWO-WAY, NOT DIVIDED"/>
    <s v="ANGLE"/>
    <s v="COLLISION WITH PARKED MOTOR VEHICLE"/>
    <x v="0"/>
    <x v="0"/>
    <n v="0"/>
    <n v="0"/>
    <n v="0"/>
    <n v="1"/>
    <n v="0"/>
    <n v="1"/>
    <n v="0"/>
    <n v="0"/>
    <n v="0"/>
    <n v="0"/>
    <n v="0"/>
    <n v="0"/>
    <n v="0"/>
    <n v="42.397199999999998"/>
    <n v="-71.105900000000005"/>
    <n v="5"/>
    <n v="250000000000000"/>
  </r>
  <r>
    <x v="673"/>
    <x v="673"/>
    <x v="1"/>
    <s v="CHARLES E. RYAN RD &amp; FRANEY RD Somerville, MA"/>
    <x v="1"/>
    <x v="1"/>
    <x v="1"/>
    <s v="NONE"/>
    <x v="1"/>
    <s v="T-INTERSECTION"/>
    <s v="TWO-WAY, NOT DIVIDED"/>
    <s v="ANGLE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6700000000003"/>
    <n v="-71.106399999999994"/>
    <n v="5"/>
    <n v="250000000000000"/>
  </r>
  <r>
    <x v="674"/>
    <x v="674"/>
    <x v="0"/>
    <s v="BROADWAY &amp; HINCKLEY ST Somerville, MA"/>
    <x v="0"/>
    <x v="1"/>
    <x v="1"/>
    <s v="TRAFFIC CONGESTION RELATED"/>
    <x v="0"/>
    <s v="T-INTERSECTION"/>
    <s v="TWO-WAY, NOT DIVIDED"/>
    <s v="ANGLE"/>
    <s v="COLLISION WITH MOTOR VEHICLE IN TRAFFIC"/>
    <x v="0"/>
    <x v="1"/>
    <n v="0"/>
    <n v="0"/>
    <n v="0"/>
    <n v="0"/>
    <n v="0"/>
    <n v="3"/>
    <n v="0"/>
    <n v="0"/>
    <n v="0"/>
    <n v="0"/>
    <n v="0"/>
    <n v="0"/>
    <n v="0"/>
    <n v="42.397599999999997"/>
    <n v="-71.105000000000004"/>
    <n v="5"/>
    <n v="250000000000000"/>
  </r>
  <r>
    <x v="675"/>
    <x v="675"/>
    <x v="1"/>
    <s v="514 MEDFORD ST Somerville, MA"/>
    <x v="1"/>
    <x v="1"/>
    <x v="1"/>
    <s v="OBSTRUCTION IN ROADWAY"/>
    <x v="0"/>
    <s v="NOT AT INTERSECTION"/>
    <s v="TWO-WAY, NOT DIVIDED"/>
    <s v="SIDESWIPE, SAM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6500000000003"/>
    <n v="-71.103999999999999"/>
    <n v="5"/>
    <n v="250000000000000"/>
  </r>
  <r>
    <x v="676"/>
    <x v="676"/>
    <x v="0"/>
    <s v="LOWELL ST &amp; FISKE AVE Somerville, MA"/>
    <x v="1"/>
    <x v="2"/>
    <x v="1"/>
    <s v="NONE"/>
    <x v="0"/>
    <s v="T-INTERSECTION"/>
    <s v="TWO-WAY, NOT DIVIDED"/>
    <s v="SINGLE VEHICLE CRASH"/>
    <s v="COLLISION WITH UNKNOWN FIXED OBJECT"/>
    <x v="2"/>
    <x v="3"/>
    <n v="0"/>
    <n v="0"/>
    <n v="0"/>
    <n v="0"/>
    <n v="0"/>
    <n v="1"/>
    <n v="0"/>
    <n v="0"/>
    <n v="0"/>
    <n v="0"/>
    <n v="0"/>
    <n v="0"/>
    <n v="0"/>
    <n v="42.396099999999997"/>
    <n v="-71.103899999999996"/>
    <n v="5"/>
    <n v="250000000000000"/>
  </r>
  <r>
    <x v="677"/>
    <x v="677"/>
    <x v="0"/>
    <s v="532 MEDFORD ST Somerville, MA"/>
    <x v="0"/>
    <x v="1"/>
    <x v="1"/>
    <s v="NONE"/>
    <x v="0"/>
    <s v="NOT AT INTERSECTION"/>
    <s v="TWO-WAY, NOT DIVIDED"/>
    <s v="REAR-END"/>
    <s v="COLLISION WITH PARKED MOTOR VEHICLE"/>
    <x v="0"/>
    <x v="1"/>
    <n v="0"/>
    <n v="0"/>
    <n v="0"/>
    <n v="0"/>
    <n v="0"/>
    <n v="1"/>
    <n v="0"/>
    <n v="0"/>
    <n v="0"/>
    <n v="0"/>
    <n v="0"/>
    <n v="0"/>
    <n v="0"/>
    <n v="42.396900000000002"/>
    <n v="-71.104299999999995"/>
    <n v="5"/>
    <n v="250000000000000"/>
  </r>
  <r>
    <x v="678"/>
    <x v="678"/>
    <x v="0"/>
    <s v="516 MEDFORD ST Somerville, MA"/>
    <x v="0"/>
    <x v="1"/>
    <x v="1"/>
    <s v="NONE"/>
    <x v="3"/>
    <s v="NOT AT INTERSECTION"/>
    <s v="TWO-WAY, NOT DIVIDED"/>
    <s v="REAR-END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6500000000003"/>
    <n v="-71.103999999999999"/>
    <n v="5"/>
    <n v="250000000000000"/>
  </r>
  <r>
    <x v="679"/>
    <x v="679"/>
    <x v="1"/>
    <s v="504 BROADWAY Somerville, MA"/>
    <x v="1"/>
    <x v="1"/>
    <x v="1"/>
    <s v="NONE"/>
    <x v="0"/>
    <s v="NOT AT INTERSECTION"/>
    <s v="UNKNOWN"/>
    <s v="REAR TO REAR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97199999999998"/>
    <n v="-71.104900000000001"/>
    <n v="5"/>
    <n v="250000000000000"/>
  </r>
  <r>
    <x v="680"/>
    <x v="680"/>
    <x v="1"/>
    <s v="514 MEDFORD ST Somerville, MA"/>
    <x v="1"/>
    <x v="1"/>
    <x v="1"/>
    <s v="NONE"/>
    <x v="3"/>
    <s v="NOT AT INTERSECTION"/>
    <s v="TWO-WAY, NOT DIVIDED"/>
    <s v="SIDESWIPE, SAME DIRECTION"/>
    <s v="COLLISION WITH MOTOR VEHICLE IN TRAFFIC"/>
    <x v="0"/>
    <x v="0"/>
    <n v="0"/>
    <n v="0"/>
    <n v="0"/>
    <n v="0"/>
    <n v="0"/>
    <n v="5"/>
    <n v="0"/>
    <n v="0"/>
    <n v="0"/>
    <n v="0"/>
    <n v="0"/>
    <n v="0"/>
    <n v="0"/>
    <n v="42.396500000000003"/>
    <n v="-71.103999999999999"/>
    <n v="5"/>
    <n v="250000000000000"/>
  </r>
  <r>
    <x v="681"/>
    <x v="681"/>
    <x v="1"/>
    <s v="532 MEDFORD ST Somerville, MA"/>
    <x v="1"/>
    <x v="1"/>
    <x v="1"/>
    <s v="NONE"/>
    <x v="0"/>
    <s v="NOT AT INTERSECTION"/>
    <s v="UNKNOWN"/>
    <s v="REAR-END"/>
    <s v="COLLISION WITH PARKED MOTOR VEHICLE"/>
    <x v="2"/>
    <x v="1"/>
    <n v="0"/>
    <n v="0"/>
    <n v="0"/>
    <n v="0"/>
    <n v="0"/>
    <n v="4"/>
    <n v="0"/>
    <n v="0"/>
    <n v="0"/>
    <n v="0"/>
    <n v="0"/>
    <n v="0"/>
    <n v="0"/>
    <n v="42.396900000000002"/>
    <n v="-71.104299999999995"/>
    <n v="5"/>
    <n v="250000000000000"/>
  </r>
  <r>
    <x v="682"/>
    <x v="682"/>
    <x v="2"/>
    <s v="BROADWAY &amp; HINCKLEY ST Somerville, MA"/>
    <x v="1"/>
    <x v="1"/>
    <x v="1"/>
    <s v="NONE"/>
    <x v="1"/>
    <s v="T-INTERSECTION"/>
    <s v="TWO-WAY, NOT DIVIDED"/>
    <s v="ANGLE"/>
    <s v="COLLISION WITH MOTOR VEHICLE IN TRAFFIC"/>
    <x v="0"/>
    <x v="0"/>
    <n v="0"/>
    <n v="0"/>
    <n v="0"/>
    <n v="0"/>
    <n v="2"/>
    <n v="3"/>
    <n v="0"/>
    <n v="0"/>
    <n v="0"/>
    <n v="0"/>
    <n v="0"/>
    <n v="0"/>
    <n v="0"/>
    <n v="42.397599999999997"/>
    <n v="-71.105000000000004"/>
    <n v="5"/>
    <n v="250000000000000"/>
  </r>
  <r>
    <x v="683"/>
    <x v="683"/>
    <x v="0"/>
    <s v="516 MEDFORD ST Somerville, MA"/>
    <x v="0"/>
    <x v="1"/>
    <x v="1"/>
    <s v="NONE"/>
    <x v="0"/>
    <s v="NOT AT INTERSECTION"/>
    <s v="TWO-WAY, NOT DIVIDED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6500000000003"/>
    <n v="-71.103999999999999"/>
    <n v="5"/>
    <n v="250000000000000"/>
  </r>
  <r>
    <x v="684"/>
    <x v="684"/>
    <x v="1"/>
    <s v="532 MEDFORD ST Somerville, MA"/>
    <x v="1"/>
    <x v="2"/>
    <x v="1"/>
    <s v="NONE"/>
    <x v="0"/>
    <s v="NOT AT INTERSECTION"/>
    <s v="TWO-WAY, NOT DIVIDED"/>
    <s v="SINGLE VEHICLE CRASH"/>
    <s v="COLLISION WITH LIGHT POLE OR OTHER POST/SUPPORT"/>
    <x v="2"/>
    <x v="4"/>
    <n v="0"/>
    <n v="0"/>
    <n v="0"/>
    <n v="1"/>
    <n v="1"/>
    <n v="0"/>
    <n v="0"/>
    <n v="0"/>
    <n v="0"/>
    <n v="0"/>
    <n v="0"/>
    <n v="0"/>
    <n v="0"/>
    <n v="42.396900000000002"/>
    <n v="-71.104299999999995"/>
    <n v="5"/>
    <n v="250000000000000"/>
  </r>
  <r>
    <x v="685"/>
    <x v="685"/>
    <x v="2"/>
    <s v="BROADWAY &amp; HINCKLEY ST Somerville, MA"/>
    <x v="1"/>
    <x v="1"/>
    <x v="1"/>
    <s v="NONE"/>
    <x v="1"/>
    <s v="T-INTERSECTION"/>
    <s v="TWO-WAY, NOT DIVIDED"/>
    <s v="ANGLE"/>
    <s v="COLLISION WITH MOTOR VEHICLE IN TRAFFIC"/>
    <x v="0"/>
    <x v="0"/>
    <n v="0"/>
    <n v="0"/>
    <n v="0"/>
    <n v="0"/>
    <n v="1"/>
    <n v="1"/>
    <n v="0"/>
    <n v="0"/>
    <n v="0"/>
    <n v="0"/>
    <n v="0"/>
    <n v="0"/>
    <n v="0"/>
    <n v="42.397599999999997"/>
    <n v="-71.105000000000004"/>
    <n v="5"/>
    <n v="250000000000000"/>
  </r>
  <r>
    <x v="686"/>
    <x v="686"/>
    <x v="1"/>
    <s v="518 MEDFORD ST Somerville, MA"/>
    <x v="1"/>
    <x v="2"/>
    <x v="1"/>
    <s v="NONE"/>
    <x v="0"/>
    <s v="NOT AT INTERSECTION"/>
    <s v="TWO-WAY, NOT DIVIDED"/>
    <s v="SINGLE VEHICLE CRASH"/>
    <s v="COLLISION WITH LIGHT POLE OR OTHER POST/SUPPORT"/>
    <x v="0"/>
    <x v="0"/>
    <n v="0"/>
    <n v="0"/>
    <n v="0"/>
    <n v="0"/>
    <n v="0"/>
    <n v="2"/>
    <n v="0"/>
    <n v="0"/>
    <n v="0"/>
    <n v="0"/>
    <n v="0"/>
    <n v="0"/>
    <n v="0"/>
    <n v="42.396599999999999"/>
    <n v="-71.104100000000003"/>
    <n v="5"/>
    <n v="250000000000000"/>
  </r>
  <r>
    <x v="687"/>
    <x v="687"/>
    <x v="0"/>
    <s v="532 MEDFORD ST Somerville, MA"/>
    <x v="1"/>
    <x v="1"/>
    <x v="1"/>
    <s v="NONE"/>
    <x v="0"/>
    <s v="UNKNOWN"/>
    <s v="UNKNOWN"/>
    <s v="SINGLE VEHICLE CRASH"/>
    <s v="COLLISION WITH CURB"/>
    <x v="2"/>
    <x v="6"/>
    <n v="0"/>
    <n v="0"/>
    <n v="0"/>
    <n v="1"/>
    <n v="0"/>
    <n v="1"/>
    <n v="0"/>
    <n v="0"/>
    <n v="0"/>
    <n v="0"/>
    <n v="0"/>
    <n v="0"/>
    <n v="0"/>
    <n v="42.396900000000002"/>
    <n v="-71.104299999999995"/>
    <n v="5"/>
    <n v="250000000000000"/>
  </r>
  <r>
    <x v="688"/>
    <x v="688"/>
    <x v="0"/>
    <s v="BROADWAY &amp; HINCKLEY ST Somerville, MA"/>
    <x v="0"/>
    <x v="2"/>
    <x v="0"/>
    <s v="NONE"/>
    <x v="0"/>
    <s v="T-INTERSECTION"/>
    <s v="TWO-WAY, DIVIDED, POSITIVE MEDIAN BARRIER"/>
    <s v="ANGLE"/>
    <s v="COLLISION WITH MOTOR VEHICLE IN TRAFFIC"/>
    <x v="0"/>
    <x v="1"/>
    <n v="0"/>
    <n v="0"/>
    <n v="0"/>
    <n v="0"/>
    <n v="0"/>
    <n v="2"/>
    <n v="0"/>
    <n v="0"/>
    <n v="0"/>
    <n v="0"/>
    <n v="0"/>
    <n v="0"/>
    <n v="0"/>
    <n v="42.397599999999997"/>
    <n v="-71.105000000000004"/>
    <n v="5"/>
    <n v="250000000000000"/>
  </r>
  <r>
    <x v="689"/>
    <x v="689"/>
    <x v="1"/>
    <s v="504 BROADWAY Somerville, MA"/>
    <x v="1"/>
    <x v="1"/>
    <x v="1"/>
    <s v="NONE"/>
    <x v="0"/>
    <s v="NOT AT INTERSECTION"/>
    <s v="TWO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7199999999998"/>
    <n v="-71.104900000000001"/>
    <n v="5"/>
    <n v="250000000000000"/>
  </r>
  <r>
    <x v="690"/>
    <x v="690"/>
    <x v="0"/>
    <s v="504 BROADWAY Somerville, MA"/>
    <x v="0"/>
    <x v="1"/>
    <x v="1"/>
    <s v="UNKNOWN"/>
    <x v="3"/>
    <s v="FIVE-POINT OR MORE"/>
    <s v="TWO-WAY, DIVIDED, UNPROTECTED MEDIAN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7199999999998"/>
    <n v="-71.104900000000001"/>
    <n v="5"/>
    <n v="250000000000000"/>
  </r>
  <r>
    <x v="691"/>
    <x v="691"/>
    <x v="2"/>
    <s v="26 HINCKLEY ST Somerville, MA"/>
    <x v="0"/>
    <x v="6"/>
    <x v="3"/>
    <s v="OTHER"/>
    <x v="0"/>
    <s v="NOT AT INTERSECTION"/>
    <s v="TWO-WAY, NOT DIVIDED"/>
    <s v="SIDESWIPE, OPPOSITE DIRECTION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96599999999999"/>
    <n v="-71.105599999999995"/>
    <n v="5"/>
    <n v="250000000000000"/>
  </r>
  <r>
    <x v="692"/>
    <x v="692"/>
    <x v="0"/>
    <s v="21 RICHARDSON ST Somerville, MA"/>
    <x v="2"/>
    <x v="1"/>
    <x v="1"/>
    <s v="NONE"/>
    <x v="0"/>
    <s v="T-INTERSECTION"/>
    <s v="TWO-WAY, NOT DIVIDED"/>
    <s v="SINGLE VEHICLE CRASH"/>
    <s v="COLLISION WITH LIGHT POLE OR OTHER POST/SUPPORT"/>
    <x v="0"/>
    <x v="5"/>
    <n v="0"/>
    <n v="0"/>
    <n v="0"/>
    <n v="0"/>
    <n v="0"/>
    <n v="1"/>
    <n v="0"/>
    <n v="0"/>
    <n v="0"/>
    <n v="0"/>
    <n v="0"/>
    <n v="0"/>
    <n v="0"/>
    <n v="42.395899999999997"/>
    <n v="-71.105199999999996"/>
    <n v="5"/>
    <n v="250000000000000"/>
  </r>
  <r>
    <x v="693"/>
    <x v="693"/>
    <x v="0"/>
    <s v="7 LOWELL TER Somerville, MA"/>
    <x v="1"/>
    <x v="1"/>
    <x v="1"/>
    <s v="NONE"/>
    <x v="0"/>
    <s v="NOT AT INTERSECTION"/>
    <s v="UNKNOWN"/>
    <s v="UNKNOWN"/>
    <s v="COLLISION WITH MOTOR VEHICLE IN TRAFFIC"/>
    <x v="2"/>
    <x v="0"/>
    <n v="0"/>
    <n v="0"/>
    <n v="0"/>
    <n v="0"/>
    <n v="0"/>
    <n v="5"/>
    <n v="0"/>
    <n v="0"/>
    <n v="0"/>
    <n v="0"/>
    <n v="0"/>
    <n v="0"/>
    <n v="0"/>
    <n v="42.396000000000001"/>
    <n v="-71.104500000000002"/>
    <n v="5"/>
    <n v="250000000000000"/>
  </r>
  <r>
    <x v="694"/>
    <x v="694"/>
    <x v="1"/>
    <s v="19 RICHARDSON ST Somerville, MA"/>
    <x v="1"/>
    <x v="1"/>
    <x v="1"/>
    <s v="NONE"/>
    <x v="1"/>
    <s v="T-INTERSECTION"/>
    <s v="TWO-WAY, NOT DIVIDED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95899999999997"/>
    <n v="-71.105199999999996"/>
    <n v="5"/>
    <n v="250000000000000"/>
  </r>
  <r>
    <x v="695"/>
    <x v="695"/>
    <x v="1"/>
    <s v="VINAL ST &amp; RICHARDSON ST Somerville, MA"/>
    <x v="1"/>
    <x v="2"/>
    <x v="1"/>
    <s v="NONE"/>
    <x v="0"/>
    <s v="T-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5800000000001"/>
    <n v="-71.105400000000003"/>
    <n v="5"/>
    <n v="250000000000000"/>
  </r>
  <r>
    <x v="696"/>
    <x v="696"/>
    <x v="0"/>
    <s v="NASHUA ST &amp; RICHARDSON ST Somerville, MA"/>
    <x v="1"/>
    <x v="1"/>
    <x v="1"/>
    <s v="NONE"/>
    <x v="1"/>
    <s v="T-INTERSECTION"/>
    <s v="TWO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5699999999998"/>
    <n v="-71.105199999999996"/>
    <n v="5"/>
    <n v="250000000000000"/>
  </r>
  <r>
    <x v="697"/>
    <x v="697"/>
    <x v="0"/>
    <s v="49 HINCKLEY ST Somerville, MA"/>
    <x v="0"/>
    <x v="1"/>
    <x v="1"/>
    <s v="NONE"/>
    <x v="0"/>
    <s v="NOT AT INTERSECTION"/>
    <s v="ONE-WAY, NOT DIVIDED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6000000000001"/>
    <n v="-71.106300000000005"/>
    <n v="5"/>
    <n v="250000000000000"/>
  </r>
  <r>
    <x v="698"/>
    <x v="698"/>
    <x v="1"/>
    <s v="HINCKLEY ST &amp; WILTON ST Somerville, MA"/>
    <x v="1"/>
    <x v="2"/>
    <x v="1"/>
    <s v="NONE"/>
    <x v="1"/>
    <s v="T-INTERSECTION"/>
    <s v="ONE-WAY, NOT DIVIDED"/>
    <s v="REAR-END"/>
    <s v="COLLISION WITH LIGHT POLE OR OTHER POST/SUPPORT"/>
    <x v="0"/>
    <x v="3"/>
    <n v="1"/>
    <n v="0"/>
    <n v="0"/>
    <n v="0"/>
    <n v="0"/>
    <n v="1"/>
    <n v="0"/>
    <n v="0"/>
    <n v="0"/>
    <n v="0"/>
    <n v="0"/>
    <n v="0"/>
    <n v="0"/>
    <n v="42.395000000000003"/>
    <n v="-71.106700000000004"/>
    <n v="5"/>
    <n v="250000000000000"/>
  </r>
  <r>
    <x v="699"/>
    <x v="699"/>
    <x v="2"/>
    <s v="1 FRANEY RD Somerville, MA"/>
    <x v="0"/>
    <x v="1"/>
    <x v="1"/>
    <s v="NONE"/>
    <x v="0"/>
    <s v="NOT AT INTERSECTION"/>
    <s v="TWO-WAY, NOT DIVIDED"/>
    <s v="REAR-END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6500000000003"/>
    <n v="-71.107600000000005"/>
    <n v="5"/>
    <n v="250000000000000"/>
  </r>
  <r>
    <x v="700"/>
    <x v="700"/>
    <x v="0"/>
    <s v="75 HINCKLEY ST Somerville, MA"/>
    <x v="0"/>
    <x v="5"/>
    <x v="4"/>
    <s v="ROAD SURFACE CONDITION"/>
    <x v="0"/>
    <s v="FOUR WAY INTERSECTION"/>
    <s v="ONE-WAY, NOT DIVIDED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5200000000003"/>
    <n v="-71.106800000000007"/>
    <n v="5"/>
    <n v="250000000000000"/>
  </r>
  <r>
    <x v="701"/>
    <x v="701"/>
    <x v="1"/>
    <s v="1 FRANEY RD Somerville, MA"/>
    <x v="1"/>
    <x v="2"/>
    <x v="1"/>
    <s v="NONE"/>
    <x v="0"/>
    <s v="NOT AT INTERSECTION"/>
    <s v="TWO-WAY, NOT DIVIDED"/>
    <s v="ANGLE"/>
    <s v="COLLISION WITH MOTOR VEHICLE IN TRAFFIC"/>
    <x v="2"/>
    <x v="1"/>
    <n v="0"/>
    <n v="0"/>
    <n v="0"/>
    <n v="0"/>
    <n v="0"/>
    <n v="2"/>
    <n v="0"/>
    <n v="0"/>
    <n v="0"/>
    <n v="0"/>
    <n v="0"/>
    <n v="0"/>
    <n v="0"/>
    <n v="42.396500000000003"/>
    <n v="-71.107600000000005"/>
    <n v="5"/>
    <n v="250000000000000"/>
  </r>
  <r>
    <x v="702"/>
    <x v="702"/>
    <x v="1"/>
    <s v="1 FRANEY RD Somerville, MA"/>
    <x v="1"/>
    <x v="1"/>
    <x v="1"/>
    <s v="NONE"/>
    <x v="0"/>
    <s v="NOT AT INTERSECTION"/>
    <s v="TWO-WAY, NOT DIVIDED"/>
    <s v="ANGLE"/>
    <s v="COLLISION WITH MOTOR VEHICLE IN TRAFFIC"/>
    <x v="2"/>
    <x v="5"/>
    <n v="0"/>
    <n v="0"/>
    <n v="0"/>
    <n v="0"/>
    <n v="0"/>
    <n v="2"/>
    <n v="0"/>
    <n v="0"/>
    <n v="0"/>
    <n v="0"/>
    <n v="0"/>
    <n v="0"/>
    <n v="0"/>
    <n v="42.396500000000003"/>
    <n v="-71.107600000000005"/>
    <n v="5"/>
    <n v="250000000000000"/>
  </r>
  <r>
    <x v="703"/>
    <x v="703"/>
    <x v="1"/>
    <s v="1 FRANEY RD Somerville, MA"/>
    <x v="1"/>
    <x v="1"/>
    <x v="1"/>
    <s v="UNKNOWN"/>
    <x v="1"/>
    <s v="NOT AT INTERSECTION"/>
    <s v="ONE-WAY, NOT DIVIDED"/>
    <s v="SIDESWIPE, SAM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96500000000003"/>
    <n v="-71.107600000000005"/>
    <n v="5"/>
    <n v="250000000000000"/>
  </r>
  <r>
    <x v="704"/>
    <x v="704"/>
    <x v="1"/>
    <s v="66 HINCKLEY ST Somerville, MA"/>
    <x v="1"/>
    <x v="2"/>
    <x v="3"/>
    <s v="OTHER"/>
    <x v="0"/>
    <s v="NOT AT INTERSECTION"/>
    <s v="ONE-WAY, NOT DIVIDED"/>
    <s v="SIDESWIPE, SAM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95400000000002"/>
    <n v="-71.106399999999994"/>
    <n v="5"/>
    <n v="250000000000000"/>
  </r>
  <r>
    <x v="705"/>
    <x v="705"/>
    <x v="1"/>
    <s v="320 LOWELL ST Somerville, MA"/>
    <x v="1"/>
    <x v="1"/>
    <x v="1"/>
    <s v="NONE"/>
    <x v="0"/>
    <s v="NOT AT INTERSECTION"/>
    <s v="TWO-WAY, NOT DIVIDED"/>
    <s v="SIDESWIPE, OPPOSITE DIRECTION"/>
    <s v="COLLISION WITH MOTOR VEHICLE IN TRAFFIC"/>
    <x v="0"/>
    <x v="3"/>
    <n v="0"/>
    <n v="0"/>
    <n v="0"/>
    <n v="0"/>
    <n v="0"/>
    <n v="5"/>
    <n v="0"/>
    <n v="0"/>
    <n v="0"/>
    <n v="0"/>
    <n v="0"/>
    <n v="0"/>
    <n v="0"/>
    <n v="42.3949"/>
    <n v="-71.105000000000004"/>
    <n v="5"/>
    <n v="250000000000000"/>
  </r>
  <r>
    <x v="706"/>
    <x v="706"/>
    <x v="0"/>
    <s v="308 LOWELL ST Somerville, MA"/>
    <x v="1"/>
    <x v="0"/>
    <x v="0"/>
    <s v="OTHER"/>
    <x v="0"/>
    <s v="NOT AT INTERSECTION"/>
    <s v="TWO-WAY, DIVIDED, UNPROTECTED MEDIAN"/>
    <s v="REAR-END"/>
    <s v="COLLISION WITH MOTOR VEHICLE IN TRAFFIC"/>
    <x v="4"/>
    <x v="3"/>
    <n v="0"/>
    <n v="0"/>
    <n v="0"/>
    <n v="2"/>
    <n v="1"/>
    <n v="1"/>
    <n v="0"/>
    <n v="0"/>
    <n v="0"/>
    <n v="0"/>
    <n v="0"/>
    <n v="0"/>
    <n v="0"/>
    <n v="42.394500000000001"/>
    <n v="-71.105199999999996"/>
    <n v="5"/>
    <n v="250000000000000"/>
  </r>
  <r>
    <x v="707"/>
    <x v="707"/>
    <x v="1"/>
    <s v="23 WILTON ST Somerville, MA"/>
    <x v="1"/>
    <x v="1"/>
    <x v="1"/>
    <s v="NONE"/>
    <x v="1"/>
    <s v="T-INTERSECTION"/>
    <s v="ONE-WAY, NOT DIVIDED"/>
    <s v="SIDESWIPE, SAME DIRECTION"/>
    <s v="COLLISION WITH PARKED MOTOR VEHICLE"/>
    <x v="0"/>
    <x v="0"/>
    <n v="0"/>
    <n v="0"/>
    <n v="0"/>
    <n v="0"/>
    <n v="0"/>
    <n v="1"/>
    <n v="0"/>
    <n v="0"/>
    <n v="0"/>
    <n v="0"/>
    <n v="0"/>
    <n v="0"/>
    <n v="0"/>
    <n v="42.394799999999996"/>
    <n v="-71.106099999999998"/>
    <n v="5"/>
    <n v="250000000000000"/>
  </r>
  <r>
    <x v="708"/>
    <x v="708"/>
    <x v="1"/>
    <s v="DEARBORN RD &amp; PEARSON RD Somerville, MA"/>
    <x v="1"/>
    <x v="1"/>
    <x v="1"/>
    <s v="NONE"/>
    <x v="0"/>
    <s v="NOT AT INTERSECTION"/>
    <s v="TWO-WAY, NOT DIVIDED"/>
    <s v="SIDESWIPE, SAME DIRECTION"/>
    <s v="COLLISION WITH MOTOR VEHICLE IN TRAFFIC"/>
    <x v="0"/>
    <x v="3"/>
    <n v="0"/>
    <n v="0"/>
    <n v="0"/>
    <n v="0"/>
    <n v="1"/>
    <n v="3"/>
    <n v="0"/>
    <n v="0"/>
    <n v="0"/>
    <n v="0"/>
    <n v="0"/>
    <n v="0"/>
    <n v="0"/>
    <n v="42.405099999999997"/>
    <n v="-71.115799999999993"/>
    <n v="6"/>
    <n v="250000000000000"/>
  </r>
  <r>
    <x v="709"/>
    <x v="709"/>
    <x v="0"/>
    <s v="32 DEARBORN RD Somerville, MA"/>
    <x v="0"/>
    <x v="1"/>
    <x v="1"/>
    <s v="NONE"/>
    <x v="0"/>
    <s v="NOT AT INTERSECTION"/>
    <s v="TWO-WAY, NOT DIVIDED"/>
    <s v="SINGLE VEHICLE CRASH"/>
    <s v="COLLISION WITH LIGHT POLE OR OTHER POST/SUPPORT"/>
    <x v="1"/>
    <x v="0"/>
    <n v="0"/>
    <n v="0"/>
    <n v="0"/>
    <n v="0"/>
    <n v="0"/>
    <n v="1"/>
    <n v="0"/>
    <n v="0"/>
    <n v="0"/>
    <n v="0"/>
    <n v="0"/>
    <n v="0"/>
    <n v="0"/>
    <n v="42.405000000000001"/>
    <n v="-71.117099999999994"/>
    <n v="6"/>
    <n v="250000000000000"/>
  </r>
  <r>
    <x v="710"/>
    <x v="710"/>
    <x v="0"/>
    <s v="157 COLLEGE AV Somerville, MA"/>
    <x v="0"/>
    <x v="1"/>
    <x v="1"/>
    <s v="NONE"/>
    <x v="0"/>
    <s v="NOT AT INTERSECTION"/>
    <s v="TWO-WAY, NOT DIVIDED"/>
    <s v="ANGLE"/>
    <s v="COLLISION WITH PARKED MOTOR VEHICLE"/>
    <x v="1"/>
    <x v="0"/>
    <n v="0"/>
    <n v="0"/>
    <n v="0"/>
    <n v="0"/>
    <n v="0"/>
    <n v="2"/>
    <n v="0"/>
    <n v="0"/>
    <n v="0"/>
    <n v="0"/>
    <n v="0"/>
    <n v="0"/>
    <n v="0"/>
    <n v="42.402299999999997"/>
    <n v="-71.116699999999994"/>
    <n v="6"/>
    <n v="250000000000000"/>
  </r>
  <r>
    <x v="711"/>
    <x v="711"/>
    <x v="2"/>
    <s v="185 COLLEGE AV Somerville, MA"/>
    <x v="0"/>
    <x v="1"/>
    <x v="0"/>
    <s v="NONE"/>
    <x v="0"/>
    <s v="NOT AT INTERSECTION"/>
    <s v="TWO-WAY, NOT DIVIDED"/>
    <s v="REAR-END"/>
    <s v="COLLISION WITH PARKED MOTOR VEHICLE"/>
    <x v="1"/>
    <x v="0"/>
    <n v="0"/>
    <n v="0"/>
    <n v="0"/>
    <n v="0"/>
    <n v="0"/>
    <n v="2"/>
    <n v="0"/>
    <n v="0"/>
    <n v="0"/>
    <n v="0"/>
    <n v="0"/>
    <n v="0"/>
    <n v="0"/>
    <n v="42.403599999999997"/>
    <n v="-71.116900000000001"/>
    <n v="6"/>
    <n v="250000000000000"/>
  </r>
  <r>
    <x v="712"/>
    <x v="712"/>
    <x v="1"/>
    <s v="173 COLLEGE AV Somerville, MA"/>
    <x v="1"/>
    <x v="1"/>
    <x v="1"/>
    <s v="NONE"/>
    <x v="0"/>
    <s v="NOT AT INTERSECTION"/>
    <s v="TWO-WAY, NOT DIVIDED"/>
    <s v="SIDESWIPE, SAM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403100000000002"/>
    <n v="-71.116799999999998"/>
    <n v="6"/>
    <n v="250000000000000"/>
  </r>
  <r>
    <x v="713"/>
    <x v="713"/>
    <x v="0"/>
    <s v="179 COLLEGE AV Somerville, MA"/>
    <x v="6"/>
    <x v="1"/>
    <x v="0"/>
    <s v="NONE"/>
    <x v="0"/>
    <s v="NOT AT INTERSECTION"/>
    <s v="TWO-WAY, DIVIDED, UNPROTECTED MEDIAN"/>
    <s v="HEAD ON"/>
    <s v="COLLISION WITH PARKED MOTOR VEHICLE"/>
    <x v="0"/>
    <x v="0"/>
    <n v="0"/>
    <n v="0"/>
    <n v="0"/>
    <n v="0"/>
    <n v="0"/>
    <n v="2"/>
    <n v="1"/>
    <n v="0"/>
    <n v="0"/>
    <n v="0"/>
    <n v="0"/>
    <n v="0"/>
    <n v="1"/>
    <n v="42.403399999999998"/>
    <n v="-71.116900000000001"/>
    <n v="6"/>
    <n v="250000000000000"/>
  </r>
  <r>
    <x v="714"/>
    <x v="714"/>
    <x v="2"/>
    <s v="185 COLLEGE AV Somerville, MA"/>
    <x v="0"/>
    <x v="0"/>
    <x v="0"/>
    <s v="UNKNOWN"/>
    <x v="0"/>
    <s v="NOT AT INTERSECTION"/>
    <s v="TWO-WAY, DIVIDED, UNPROTECTED MEDIAN"/>
    <s v="ANGLE"/>
    <s v="COLLISION WITH PARKED MOTOR VEHICLE"/>
    <x v="5"/>
    <x v="0"/>
    <n v="0"/>
    <n v="0"/>
    <n v="0"/>
    <n v="0"/>
    <n v="0"/>
    <n v="3"/>
    <n v="1"/>
    <n v="0"/>
    <n v="0"/>
    <n v="0"/>
    <n v="0"/>
    <n v="0"/>
    <n v="1"/>
    <n v="42.403599999999997"/>
    <n v="-71.116900000000001"/>
    <n v="6"/>
    <n v="250000000000000"/>
  </r>
  <r>
    <x v="715"/>
    <x v="715"/>
    <x v="0"/>
    <s v="28 DEARBORN RD Somerville, MA"/>
    <x v="1"/>
    <x v="1"/>
    <x v="1"/>
    <s v="NONE"/>
    <x v="0"/>
    <s v="NOT AT INTERSECTION"/>
    <s v="TWO-WAY, NOT DIVIDED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405000000000001"/>
    <n v="-71.117000000000004"/>
    <n v="6"/>
    <n v="250000000000000"/>
  </r>
  <r>
    <x v="716"/>
    <x v="716"/>
    <x v="1"/>
    <s v="143 COLLEGE AV Somerville, MA"/>
    <x v="1"/>
    <x v="1"/>
    <x v="1"/>
    <s v="NONE"/>
    <x v="3"/>
    <s v="TRAFFIC CIRCLE"/>
    <s v="ONE-WAY, NOT DIVIDED"/>
    <s v="REAR-END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401600000000002"/>
    <n v="-71.116500000000002"/>
    <n v="6"/>
    <n v="250000000000000"/>
  </r>
  <r>
    <x v="717"/>
    <x v="717"/>
    <x v="2"/>
    <s v="4 WARNER ST Somerville, MA"/>
    <x v="0"/>
    <x v="1"/>
    <x v="0"/>
    <s v="UNKNOWN"/>
    <x v="1"/>
    <s v="TRAFFIC CIRCLE"/>
    <s v="TWO-WAY, NOT DIVIDED"/>
    <s v="SIDESWIPE, OPPOSITE DIRECTION"/>
    <s v="COLLISION WITH PARKED MOTOR VEHICLE"/>
    <x v="6"/>
    <x v="0"/>
    <n v="0"/>
    <n v="0"/>
    <n v="1"/>
    <n v="0"/>
    <n v="0"/>
    <n v="0"/>
    <n v="2"/>
    <n v="0"/>
    <n v="0"/>
    <n v="0"/>
    <n v="0"/>
    <n v="0"/>
    <n v="1"/>
    <n v="42.401499999999999"/>
    <n v="-71.116399999999999"/>
    <n v="6"/>
    <n v="250000000000000"/>
  </r>
  <r>
    <x v="718"/>
    <x v="718"/>
    <x v="0"/>
    <s v="217 COLLEGE AV Somerville, MA"/>
    <x v="1"/>
    <x v="1"/>
    <x v="1"/>
    <s v="NONE"/>
    <x v="1"/>
    <s v="T-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404800000000002"/>
    <n v="-71.117099999999994"/>
    <n v="6"/>
    <n v="250000000000000"/>
  </r>
  <r>
    <x v="719"/>
    <x v="719"/>
    <x v="2"/>
    <s v="179 COLLEGE AV Somerville, MA"/>
    <x v="0"/>
    <x v="2"/>
    <x v="0"/>
    <s v="UNKNOWN"/>
    <x v="0"/>
    <s v="NOT AT INTERSECTION"/>
    <s v="TWO-WAY, DIVIDED, UNPROTECTED MEDIAN"/>
    <s v="SINGLE VEHICLE CRASH"/>
    <s v="COLLISION WITH PARKED MOTOR VEHICLE"/>
    <x v="1"/>
    <x v="0"/>
    <n v="0"/>
    <n v="0"/>
    <n v="0"/>
    <n v="0"/>
    <n v="1"/>
    <n v="1"/>
    <n v="0"/>
    <n v="0"/>
    <n v="0"/>
    <n v="0"/>
    <n v="0"/>
    <n v="0"/>
    <n v="0"/>
    <n v="42.403399999999998"/>
    <n v="-71.116900000000001"/>
    <n v="6"/>
    <n v="250000000000000"/>
  </r>
  <r>
    <x v="720"/>
    <x v="720"/>
    <x v="0"/>
    <s v="195 COLLEGE AV Somerville, MA"/>
    <x v="0"/>
    <x v="1"/>
    <x v="1"/>
    <s v="NONE"/>
    <x v="0"/>
    <s v="T-INTERSECTION"/>
    <s v="TWO-WAY, NOT DIVIDED"/>
    <s v="ANGLE"/>
    <s v="COLLISION WITH PARKED MOTOR VEHICLE"/>
    <x v="0"/>
    <x v="3"/>
    <n v="0"/>
    <n v="0"/>
    <n v="0"/>
    <n v="0"/>
    <n v="0"/>
    <n v="1"/>
    <n v="0"/>
    <n v="0"/>
    <n v="0"/>
    <n v="0"/>
    <n v="0"/>
    <n v="0"/>
    <n v="0"/>
    <n v="42.404000000000003"/>
    <n v="-71.117000000000004"/>
    <n v="6"/>
    <n v="250000000000000"/>
  </r>
  <r>
    <x v="721"/>
    <x v="721"/>
    <x v="0"/>
    <s v="215 COLLEGE AV Somerville, MA"/>
    <x v="0"/>
    <x v="1"/>
    <x v="0"/>
    <s v="NONE"/>
    <x v="0"/>
    <s v="NOT AT INTERSECTION"/>
    <s v="TWO-WAY, DIVIDED, UNPROTECTED MEDIAN"/>
    <s v="SIDESWIPE, SAM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404699999999998"/>
    <n v="-71.117099999999994"/>
    <n v="6"/>
    <n v="250000000000000"/>
  </r>
  <r>
    <x v="722"/>
    <x v="722"/>
    <x v="2"/>
    <s v="205 COLLEGE AV Somerville, MA"/>
    <x v="0"/>
    <x v="1"/>
    <x v="1"/>
    <s v="NONE"/>
    <x v="0"/>
    <s v="NOT AT INTERSECTION"/>
    <s v="TWO-WAY, DIVIDED, UNPROTECTED MEDIAN"/>
    <s v="SIDESWIPE, SAME DIRECTION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404400000000003"/>
    <n v="-71.117000000000004"/>
    <n v="6"/>
    <n v="250000000000000"/>
  </r>
  <r>
    <x v="723"/>
    <x v="723"/>
    <x v="1"/>
    <s v="143 COLLEGE AV Somerville, MA"/>
    <x v="1"/>
    <x v="1"/>
    <x v="1"/>
    <s v="NONE"/>
    <x v="5"/>
    <s v="TRAFFIC CIRCLE"/>
    <s v="ONE-WAY, NOT DIVIDED"/>
    <s v="SINGLE VEHICLE CRASH"/>
    <s v="OTHER"/>
    <x v="0"/>
    <x v="0"/>
    <n v="0"/>
    <n v="0"/>
    <n v="0"/>
    <n v="0"/>
    <n v="0"/>
    <n v="1"/>
    <n v="0"/>
    <n v="0"/>
    <n v="0"/>
    <n v="0"/>
    <n v="0"/>
    <n v="0"/>
    <n v="0"/>
    <n v="42.401600000000002"/>
    <n v="-71.116500000000002"/>
    <n v="6"/>
    <n v="250000000000000"/>
  </r>
  <r>
    <x v="724"/>
    <x v="724"/>
    <x v="1"/>
    <s v="185 COLLEGE AV Somerville, MA"/>
    <x v="1"/>
    <x v="2"/>
    <x v="5"/>
    <s v="UNKNOWN"/>
    <x v="0"/>
    <s v="NOT AT INTERSECTION"/>
    <s v="TWO-WAY, NOT DIVIDED"/>
    <s v="SIDESWIPE, SAME DIRECTION"/>
    <s v="COLLISION WITH PARKED MOTOR VEHICLE"/>
    <x v="0"/>
    <x v="3"/>
    <n v="0"/>
    <n v="0"/>
    <n v="0"/>
    <n v="0"/>
    <n v="0"/>
    <n v="4"/>
    <n v="0"/>
    <n v="0"/>
    <n v="0"/>
    <n v="0"/>
    <n v="0"/>
    <n v="0"/>
    <n v="0"/>
    <n v="42.403599999999997"/>
    <n v="-71.116900000000001"/>
    <n v="6"/>
    <n v="250000000000000"/>
  </r>
  <r>
    <x v="725"/>
    <x v="725"/>
    <x v="1"/>
    <s v="PEARSON RD &amp; WARNER ST Somerville, MA"/>
    <x v="1"/>
    <x v="2"/>
    <x v="1"/>
    <s v="NONE"/>
    <x v="1"/>
    <s v="FOUR WAY 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402099999999997"/>
    <n v="-71.115099999999998"/>
    <n v="6"/>
    <n v="250000000000000"/>
  </r>
  <r>
    <x v="726"/>
    <x v="726"/>
    <x v="0"/>
    <s v="PEARSON RD &amp; WARNER ST Somerville, MA"/>
    <x v="0"/>
    <x v="0"/>
    <x v="0"/>
    <s v="NONE"/>
    <x v="1"/>
    <s v="T-INTERSECTION"/>
    <s v="TWO-WAY, DIVIDED, UNPROTECTED MEDIAN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402099999999997"/>
    <n v="-71.115099999999998"/>
    <n v="6"/>
    <n v="250000000000000"/>
  </r>
  <r>
    <x v="727"/>
    <x v="727"/>
    <x v="0"/>
    <s v="PEARSON RD &amp; WARNER ST Somerville, MA"/>
    <x v="0"/>
    <x v="1"/>
    <x v="1"/>
    <s v="NONE"/>
    <x v="1"/>
    <s v="T-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402099999999997"/>
    <n v="-71.115099999999998"/>
    <n v="6"/>
    <n v="250000000000000"/>
  </r>
  <r>
    <x v="728"/>
    <x v="728"/>
    <x v="1"/>
    <s v="789 BROADWAY Somerville, MA"/>
    <x v="1"/>
    <x v="1"/>
    <x v="1"/>
    <s v="NONE"/>
    <x v="7"/>
    <s v="TRAFFIC CIRCLE"/>
    <s v="ONE-WAY, NOT DIVIDED"/>
    <s v="SIDESWIPE, SAME DIRECTION"/>
    <s v="COLLISION WITH MOTOR VEHICLE IN TRAFFIC"/>
    <x v="0"/>
    <x v="0"/>
    <n v="0"/>
    <n v="0"/>
    <n v="0"/>
    <n v="1"/>
    <n v="0"/>
    <n v="1"/>
    <n v="0"/>
    <n v="0"/>
    <n v="1"/>
    <n v="0"/>
    <n v="1"/>
    <n v="0"/>
    <n v="0"/>
    <n v="42.4011"/>
    <n v="-71.116100000000003"/>
    <n v="6"/>
    <n v="250000000000000"/>
  </r>
  <r>
    <x v="729"/>
    <x v="729"/>
    <x v="1"/>
    <s v="787 BROADWAY Somerville, MA"/>
    <x v="1"/>
    <x v="1"/>
    <x v="1"/>
    <s v="NONE"/>
    <x v="7"/>
    <s v="TRAFFIC CIRCLE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401299999999999"/>
    <n v="-71.116"/>
    <n v="6"/>
    <n v="250000000000000"/>
  </r>
  <r>
    <x v="730"/>
    <x v="730"/>
    <x v="1"/>
    <s v="787 BROADWAY Somerville, MA"/>
    <x v="1"/>
    <x v="1"/>
    <x v="1"/>
    <s v="NONE"/>
    <x v="0"/>
    <s v="NOT AT INTERSECTION"/>
    <s v="TWO-WAY, DIVIDED, UNPROTECTED MEDIAN"/>
    <s v="ANGLE"/>
    <s v="COLLISION WITH MOTOR VEHICLE IN TRAFFIC"/>
    <x v="0"/>
    <x v="0"/>
    <n v="0"/>
    <n v="0"/>
    <n v="0"/>
    <n v="1"/>
    <n v="0"/>
    <n v="3"/>
    <n v="0"/>
    <n v="0"/>
    <n v="0"/>
    <n v="0"/>
    <n v="0"/>
    <n v="0"/>
    <n v="0"/>
    <n v="42.401299999999999"/>
    <n v="-71.116"/>
    <n v="6"/>
    <n v="250000000000000"/>
  </r>
  <r>
    <x v="731"/>
    <x v="731"/>
    <x v="0"/>
    <s v="BROADWAY &amp; NA Somerville, MA"/>
    <x v="0"/>
    <x v="1"/>
    <x v="1"/>
    <s v="NONE"/>
    <x v="0"/>
    <s v="NOT AT INTERSECTION"/>
    <s v="TWO-WAY, DIVIDED, POSITIVE MEDIAN BARRIER"/>
    <s v="REAR-END"/>
    <s v="COLLISION WITH MOTOR VEHICLE IN TRAFFIC"/>
    <x v="0"/>
    <x v="0"/>
    <n v="0"/>
    <n v="0"/>
    <n v="0"/>
    <n v="0"/>
    <n v="0"/>
    <n v="1"/>
    <n v="1"/>
    <n v="0"/>
    <n v="0"/>
    <n v="0"/>
    <n v="0"/>
    <n v="0"/>
    <n v="0"/>
    <n v="42.400300000000001"/>
    <n v="-71.113399999999999"/>
    <n v="6"/>
    <n v="250000000000000"/>
  </r>
  <r>
    <x v="732"/>
    <x v="732"/>
    <x v="1"/>
    <s v="739 BROADWAY Somerville, MA"/>
    <x v="1"/>
    <x v="1"/>
    <x v="1"/>
    <s v="NONE"/>
    <x v="0"/>
    <s v="NOT AT INTERSECTION"/>
    <s v="TWO-WAY, DIVIDED, UNPROTECTED MEDIAN"/>
    <s v="SIDESWIPE, SAME DIRECTION"/>
    <s v="COLLISION WITH MOTOR VEHICLE IN TRAFFIC"/>
    <x v="0"/>
    <x v="0"/>
    <n v="0"/>
    <n v="0"/>
    <n v="0"/>
    <n v="0"/>
    <n v="0"/>
    <n v="5"/>
    <n v="0"/>
    <n v="0"/>
    <n v="0"/>
    <n v="0"/>
    <n v="0"/>
    <n v="0"/>
    <n v="0"/>
    <n v="42.400500000000001"/>
    <n v="-71.113500000000002"/>
    <n v="6"/>
    <n v="250000000000000"/>
  </r>
  <r>
    <x v="733"/>
    <x v="733"/>
    <x v="1"/>
    <s v="BROADWAY &amp; WILLOW AV Somerville, MA"/>
    <x v="1"/>
    <x v="1"/>
    <x v="1"/>
    <s v="NONE"/>
    <x v="3"/>
    <s v="Y-INTERSECTION"/>
    <s v="TWO-WAY, NOT DIVIDED"/>
    <s v="ANGLE"/>
    <s v="COLLISION WITH MOTOR VEHICLE IN TRAFFIC"/>
    <x v="0"/>
    <x v="0"/>
    <n v="0"/>
    <n v="0"/>
    <n v="0"/>
    <n v="0"/>
    <n v="1"/>
    <n v="1"/>
    <n v="0"/>
    <n v="0"/>
    <n v="0"/>
    <n v="0"/>
    <n v="0"/>
    <n v="0"/>
    <n v="0"/>
    <n v="42.400100000000002"/>
    <n v="-71.112700000000004"/>
    <n v="6"/>
    <n v="250000000000000"/>
  </r>
  <r>
    <x v="734"/>
    <x v="734"/>
    <x v="0"/>
    <s v="BROADWAY &amp; NA Somerville, MA"/>
    <x v="2"/>
    <x v="1"/>
    <x v="1"/>
    <s v="NONE"/>
    <x v="3"/>
    <s v="NOT AT INTERSECTION"/>
    <s v="TWO-WAY, DIVIDED, POSITIVE MEDIAN BARRIER"/>
    <s v="HEAD ON"/>
    <s v="COLLISION WITH PEDALCYCLE"/>
    <x v="0"/>
    <x v="1"/>
    <n v="0"/>
    <n v="0"/>
    <n v="0"/>
    <n v="0"/>
    <n v="1"/>
    <n v="0"/>
    <n v="0"/>
    <n v="0"/>
    <n v="1"/>
    <n v="0"/>
    <n v="1"/>
    <n v="0"/>
    <n v="1"/>
    <n v="42.400300000000001"/>
    <n v="-71.113399999999999"/>
    <n v="6"/>
    <n v="250000000000000"/>
  </r>
  <r>
    <x v="735"/>
    <x v="735"/>
    <x v="2"/>
    <s v="BROADWAY &amp; NA Somerville, MA"/>
    <x v="1"/>
    <x v="2"/>
    <x v="1"/>
    <s v="NONE"/>
    <x v="3"/>
    <s v="FOUR WAY INTERSECTION"/>
    <s v="TWO-WAY, NOT DIVIDED"/>
    <s v="ANGLE"/>
    <s v="COLLISION WITH MOTOR VEHICLE IN TRAFFIC"/>
    <x v="0"/>
    <x v="1"/>
    <n v="0"/>
    <n v="0"/>
    <n v="0"/>
    <n v="0"/>
    <n v="1"/>
    <n v="0"/>
    <n v="0"/>
    <n v="0"/>
    <n v="0"/>
    <n v="0"/>
    <n v="0"/>
    <n v="0"/>
    <n v="0"/>
    <n v="42.400300000000001"/>
    <n v="-71.113399999999999"/>
    <n v="6"/>
    <n v="250000000000000"/>
  </r>
  <r>
    <x v="736"/>
    <x v="736"/>
    <x v="1"/>
    <s v="BRISTOL RD &amp; BROADWAY Somerville, MA"/>
    <x v="1"/>
    <x v="1"/>
    <x v="1"/>
    <s v="NONE"/>
    <x v="3"/>
    <s v="FOUR WAY 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400100000000002"/>
    <n v="-71.112799999999993"/>
    <n v="6"/>
    <n v="250000000000000"/>
  </r>
  <r>
    <x v="737"/>
    <x v="737"/>
    <x v="0"/>
    <s v="BROADWAY &amp; WILLOW AV Somerville, MA"/>
    <x v="1"/>
    <x v="1"/>
    <x v="1"/>
    <s v="NONE"/>
    <x v="3"/>
    <s v="FOUR WAY INTERSECTION"/>
    <s v="TWO-WAY, NOT DIVIDED"/>
    <s v="HEAD ON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400100000000002"/>
    <n v="-71.112700000000004"/>
    <n v="6"/>
    <n v="250000000000000"/>
  </r>
  <r>
    <x v="738"/>
    <x v="738"/>
    <x v="0"/>
    <s v="NA &amp; BROADWAY Somerville, MA"/>
    <x v="0"/>
    <x v="1"/>
    <x v="1"/>
    <s v="NONE"/>
    <x v="3"/>
    <s v="FOUR WAY INTERSECTION"/>
    <s v="TWO-WAY, DIVIDED, POSITIVE MEDIAN BARRIER"/>
    <s v="ANGLE"/>
    <s v="COLLISION WITH MOTOR VEHICLE IN TRAFFIC"/>
    <x v="0"/>
    <x v="0"/>
    <n v="0"/>
    <n v="0"/>
    <n v="0"/>
    <n v="0"/>
    <n v="1"/>
    <n v="1"/>
    <n v="0"/>
    <n v="0"/>
    <n v="0"/>
    <n v="0"/>
    <n v="0"/>
    <n v="0"/>
    <n v="1"/>
    <n v="42.400300000000001"/>
    <n v="-71.113399999999999"/>
    <n v="6"/>
    <n v="250000000000000"/>
  </r>
  <r>
    <x v="739"/>
    <x v="739"/>
    <x v="1"/>
    <s v="BROADWAY &amp; WILLOW AV Somerville, MA"/>
    <x v="1"/>
    <x v="1"/>
    <x v="1"/>
    <s v="NONE"/>
    <x v="3"/>
    <s v="FOUR WAY INTERSECTION"/>
    <s v="TWO-WAY, NOT DIVIDED"/>
    <s v="HEAD ON"/>
    <s v="COLLISION WITH MOTOR VEHICLE IN TRAFFIC"/>
    <x v="0"/>
    <x v="1"/>
    <n v="0"/>
    <n v="0"/>
    <n v="0"/>
    <n v="0"/>
    <n v="0"/>
    <n v="3"/>
    <n v="0"/>
    <n v="0"/>
    <n v="0"/>
    <n v="0"/>
    <n v="0"/>
    <n v="0"/>
    <n v="0"/>
    <n v="42.400100000000002"/>
    <n v="-71.112700000000004"/>
    <n v="6"/>
    <n v="250000000000000"/>
  </r>
  <r>
    <x v="740"/>
    <x v="740"/>
    <x v="1"/>
    <s v="0 BROADWAY Somerville, MA"/>
    <x v="1"/>
    <x v="1"/>
    <x v="1"/>
    <s v="NONE"/>
    <x v="7"/>
    <s v="FOUR WAY INTERSECTION"/>
    <s v="UNKNOWN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400300000000001"/>
    <n v="-71.113399999999999"/>
    <n v="6"/>
    <n v="250000000000000"/>
  </r>
  <r>
    <x v="741"/>
    <x v="741"/>
    <x v="1"/>
    <s v="BROADWAY &amp; NA Somerville, MA"/>
    <x v="1"/>
    <x v="1"/>
    <x v="1"/>
    <s v="NONE"/>
    <x v="0"/>
    <s v="NOT AT INTERSECTION"/>
    <s v="ONE-WAY, NOT DIVIDED"/>
    <s v="SINGLE VEHICLE CRASH"/>
    <s v="COLLISION WITH PARKED MOTOR VEHICLE"/>
    <x v="0"/>
    <x v="3"/>
    <n v="0"/>
    <n v="0"/>
    <n v="0"/>
    <n v="0"/>
    <n v="0"/>
    <n v="2"/>
    <n v="0"/>
    <n v="0"/>
    <n v="0"/>
    <n v="0"/>
    <n v="0"/>
    <n v="0"/>
    <n v="0"/>
    <n v="42.400300000000001"/>
    <n v="-71.113399999999999"/>
    <n v="6"/>
    <n v="250000000000000"/>
  </r>
  <r>
    <x v="742"/>
    <x v="742"/>
    <x v="0"/>
    <s v="BROADWAY &amp; WILLOW AV Somerville, MA"/>
    <x v="0"/>
    <x v="1"/>
    <x v="1"/>
    <s v="NONE"/>
    <x v="3"/>
    <s v="FOUR WAY INTERSECTION"/>
    <s v="TWO-WAY, NOT DIVIDED"/>
    <s v="ANGLE"/>
    <s v="COLLISION WITH MOTOR VEHICLE IN TRAFFIC"/>
    <x v="0"/>
    <x v="1"/>
    <n v="0"/>
    <n v="0"/>
    <n v="0"/>
    <n v="0"/>
    <n v="0"/>
    <n v="2"/>
    <n v="0"/>
    <n v="0"/>
    <n v="0"/>
    <n v="0"/>
    <n v="0"/>
    <n v="0"/>
    <n v="0"/>
    <n v="42.400100000000002"/>
    <n v="-71.112700000000004"/>
    <n v="6"/>
    <n v="250000000000000"/>
  </r>
  <r>
    <x v="743"/>
    <x v="743"/>
    <x v="1"/>
    <s v="BROADWAY &amp; RYAN RD Somerville, MA"/>
    <x v="1"/>
    <x v="1"/>
    <x v="1"/>
    <s v="NONE"/>
    <x v="1"/>
    <s v="T-INTERSECTION"/>
    <s v="TWO-WAY, DIVIDED, POSITIVE MEDIAN BARRIER"/>
    <s v="SIDESWIPE, OPPOSIT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400300000000001"/>
    <n v="-71.113399999999999"/>
    <n v="6"/>
    <n v="250000000000000"/>
  </r>
  <r>
    <x v="744"/>
    <x v="744"/>
    <x v="1"/>
    <s v="BROADWAY &amp; WILLOW AV Somerville, MA"/>
    <x v="1"/>
    <x v="2"/>
    <x v="0"/>
    <s v="UNKNOWN"/>
    <x v="3"/>
    <s v="FOUR WAY INTERSECTION"/>
    <s v="TWO-WAY, DIVIDED, UNPROTECTED MEDIAN"/>
    <s v="UNKNOW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400100000000002"/>
    <n v="-71.112700000000004"/>
    <n v="6"/>
    <n v="250000000000000"/>
  </r>
  <r>
    <x v="745"/>
    <x v="745"/>
    <x v="1"/>
    <s v="BROADWAY &amp; WILLOW AV Somerville, MA"/>
    <x v="1"/>
    <x v="0"/>
    <x v="0"/>
    <s v="UNKNOWN"/>
    <x v="3"/>
    <s v="FOUR WAY INTERSECTION"/>
    <s v="TWO-WAY, NOT DIVIDED"/>
    <s v="HEAD 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400100000000002"/>
    <n v="-71.112700000000004"/>
    <n v="6"/>
    <n v="250000000000000"/>
  </r>
  <r>
    <x v="746"/>
    <x v="746"/>
    <x v="0"/>
    <s v="U BROADWAY Somerville, MA"/>
    <x v="0"/>
    <x v="1"/>
    <x v="1"/>
    <s v="NONE"/>
    <x v="0"/>
    <s v="NOT AT INTERSECTION"/>
    <s v="TWO-WAY, DIVIDED, UNPROTECTED MEDIAN"/>
    <s v="SINGLE VEHICLE CRASH"/>
    <s v="COLLISION WITH PEDESTRIAN"/>
    <x v="0"/>
    <x v="0"/>
    <n v="0"/>
    <n v="0"/>
    <n v="0"/>
    <n v="0"/>
    <n v="1"/>
    <n v="1"/>
    <n v="0"/>
    <n v="0"/>
    <n v="1"/>
    <n v="1"/>
    <n v="0"/>
    <n v="0"/>
    <n v="0"/>
    <n v="42.400300000000001"/>
    <n v="-71.113399999999999"/>
    <n v="6"/>
    <n v="250000000000000"/>
  </r>
  <r>
    <x v="747"/>
    <x v="747"/>
    <x v="0"/>
    <s v="BROADWAY &amp; WILLOW AV Somerville, MA"/>
    <x v="0"/>
    <x v="1"/>
    <x v="1"/>
    <s v="NONE"/>
    <x v="3"/>
    <s v="FOUR WAY INTERSECTION"/>
    <s v="TWO-WAY, NOT DIVIDED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400100000000002"/>
    <n v="-71.112700000000004"/>
    <n v="6"/>
    <n v="250000000000000"/>
  </r>
  <r>
    <x v="748"/>
    <x v="748"/>
    <x v="1"/>
    <s v="BROADWAY &amp; BRISTOL RD. Somerville, MA"/>
    <x v="1"/>
    <x v="1"/>
    <x v="1"/>
    <s v="NONE"/>
    <x v="3"/>
    <s v="FOUR WAY INTERSECTION"/>
    <s v="TWO-WAY, NOT DIVIDED"/>
    <s v="SIDESWIPE, OPPOSITE DIRECTION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400100000000002"/>
    <n v="-71.112799999999993"/>
    <n v="6"/>
    <n v="250000000000000"/>
  </r>
  <r>
    <x v="749"/>
    <x v="749"/>
    <x v="1"/>
    <s v="BROADWAY &amp; WILLOW AV Somerville, MA"/>
    <x v="1"/>
    <x v="2"/>
    <x v="1"/>
    <s v="NONE"/>
    <x v="3"/>
    <s v="T-INTERSECTION"/>
    <s v="ONE-WAY, NOT DIVIDED"/>
    <s v="REAR-END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400100000000002"/>
    <n v="-71.112700000000004"/>
    <n v="6"/>
    <n v="250000000000000"/>
  </r>
  <r>
    <x v="750"/>
    <x v="750"/>
    <x v="1"/>
    <s v="BROADWAY &amp; WILLOW AV Somerville, MA"/>
    <x v="1"/>
    <x v="1"/>
    <x v="1"/>
    <s v="NONE"/>
    <x v="3"/>
    <s v="FOUR WAY INTERSECTION"/>
    <s v="TWO-WAY, DIVIDED, UNPROTECTED MEDIAN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400100000000002"/>
    <n v="-71.112700000000004"/>
    <n v="6"/>
    <n v="250000000000000"/>
  </r>
  <r>
    <x v="751"/>
    <x v="751"/>
    <x v="1"/>
    <s v="BROADWAY &amp; WILLOW AV Somerville, MA"/>
    <x v="1"/>
    <x v="1"/>
    <x v="1"/>
    <s v="NONE"/>
    <x v="3"/>
    <s v="FOUR WAY 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400100000000002"/>
    <n v="-71.112700000000004"/>
    <n v="6"/>
    <n v="250000000000000"/>
  </r>
  <r>
    <x v="752"/>
    <x v="752"/>
    <x v="0"/>
    <s v="BROADWAY &amp; NA Somerville, MA"/>
    <x v="0"/>
    <x v="1"/>
    <x v="1"/>
    <s v="NONE"/>
    <x v="0"/>
    <s v="FIVE-POINT OR MORE"/>
    <s v="TWO-WAY, NOT DIVIDED"/>
    <s v="HEAD ON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400300000000001"/>
    <n v="-71.113399999999999"/>
    <n v="6"/>
    <n v="250000000000000"/>
  </r>
  <r>
    <x v="753"/>
    <x v="753"/>
    <x v="1"/>
    <s v="BROADWAY &amp; WILLOW AV Somerville, MA"/>
    <x v="1"/>
    <x v="1"/>
    <x v="1"/>
    <s v="TRAFFIC CONTROL DEVICE"/>
    <x v="3"/>
    <s v="T-INTERSECTION"/>
    <s v="TWO-WAY, DIVIDED, UNPROTECTED MEDIAN"/>
    <s v="HEAD ON"/>
    <s v="COLLISION WITH MOTOR VEHICLE IN TRAFFIC"/>
    <x v="0"/>
    <x v="0"/>
    <n v="0"/>
    <n v="0"/>
    <n v="0"/>
    <n v="1"/>
    <n v="0"/>
    <n v="1"/>
    <n v="0"/>
    <n v="0"/>
    <n v="0"/>
    <n v="0"/>
    <n v="0"/>
    <n v="0"/>
    <n v="0"/>
    <n v="42.400100000000002"/>
    <n v="-71.112700000000004"/>
    <n v="6"/>
    <n v="250000000000000"/>
  </r>
  <r>
    <x v="754"/>
    <x v="754"/>
    <x v="1"/>
    <s v="BROADWAY &amp; WILLOW AV Somerville, MA"/>
    <x v="1"/>
    <x v="1"/>
    <x v="1"/>
    <s v="NONE"/>
    <x v="3"/>
    <s v="Y-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400100000000002"/>
    <n v="-71.112700000000004"/>
    <n v="6"/>
    <n v="250000000000000"/>
  </r>
  <r>
    <x v="755"/>
    <x v="755"/>
    <x v="1"/>
    <s v="BROADWAY &amp; NA Somerville, MA"/>
    <x v="1"/>
    <x v="0"/>
    <x v="0"/>
    <s v="NONE"/>
    <x v="3"/>
    <s v="UNKNOWN"/>
    <s v="TWO-WAY, DIVIDED, UNPROTECTED MEDIAN"/>
    <s v="HEAD 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400300000000001"/>
    <n v="-71.113399999999999"/>
    <n v="6"/>
    <n v="250000000000000"/>
  </r>
  <r>
    <x v="756"/>
    <x v="756"/>
    <x v="0"/>
    <s v="BROADWAY &amp; WILLOW AV Somerville, MA"/>
    <x v="0"/>
    <x v="1"/>
    <x v="1"/>
    <s v="NONE"/>
    <x v="3"/>
    <s v="FOUR WAY INTERSECTION"/>
    <s v="TWO-WAY, NOT DIVIDED"/>
    <s v="SIDESWIPE, OPPOSITE DIRECTION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400100000000002"/>
    <n v="-71.112700000000004"/>
    <n v="6"/>
    <n v="250000000000000"/>
  </r>
  <r>
    <x v="757"/>
    <x v="757"/>
    <x v="0"/>
    <s v="BROADWAY &amp; WILLOW AV Somerville, MA"/>
    <x v="2"/>
    <x v="1"/>
    <x v="1"/>
    <s v="NONE"/>
    <x v="3"/>
    <s v="FOUR WAY INTERSECTION"/>
    <s v="UNKNOWN"/>
    <s v="HEAD ON"/>
    <s v="COLLISION WITH MOTOR VEHICLE IN TRAFFIC"/>
    <x v="0"/>
    <x v="0"/>
    <n v="0"/>
    <n v="0"/>
    <n v="0"/>
    <n v="2"/>
    <n v="0"/>
    <n v="2"/>
    <n v="0"/>
    <n v="0"/>
    <n v="0"/>
    <n v="0"/>
    <n v="0"/>
    <n v="0"/>
    <n v="0"/>
    <n v="42.400100000000002"/>
    <n v="-71.112700000000004"/>
    <n v="6"/>
    <n v="250000000000000"/>
  </r>
  <r>
    <x v="758"/>
    <x v="758"/>
    <x v="1"/>
    <s v="BROADWAY &amp; WILLOW AV Somerville, MA"/>
    <x v="1"/>
    <x v="1"/>
    <x v="1"/>
    <s v="NONE"/>
    <x v="3"/>
    <s v="FOUR WAY INTERSECTION"/>
    <s v="TWO-WAY, NOT DIVIDED"/>
    <s v="HEAD 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400100000000002"/>
    <n v="-71.112700000000004"/>
    <n v="6"/>
    <n v="250000000000000"/>
  </r>
  <r>
    <x v="759"/>
    <x v="759"/>
    <x v="1"/>
    <s v="711 BROADWAY Somerville, MA"/>
    <x v="1"/>
    <x v="1"/>
    <x v="1"/>
    <s v="NONE"/>
    <x v="3"/>
    <s v="NOT AT INTERSECTION"/>
    <s v="TWO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400100000000002"/>
    <n v="-71.112300000000005"/>
    <n v="6"/>
    <n v="250000000000000"/>
  </r>
  <r>
    <x v="760"/>
    <x v="760"/>
    <x v="0"/>
    <s v="BROADWAY &amp; POWDER HOUSE BLVD Somerville, MA"/>
    <x v="0"/>
    <x v="0"/>
    <x v="0"/>
    <s v="NONE"/>
    <x v="1"/>
    <s v="TRAFFIC CIRCLE"/>
    <s v="UNKNOWN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401000000000003"/>
    <n v="-71.117099999999994"/>
    <n v="6"/>
    <n v="250000000000000"/>
  </r>
  <r>
    <x v="761"/>
    <x v="761"/>
    <x v="1"/>
    <s v="BROADWAY &amp; WARNER ST Somerville, MA"/>
    <x v="1"/>
    <x v="1"/>
    <x v="1"/>
    <s v="NONE"/>
    <x v="7"/>
    <s v="TRAFFIC CIRCLE"/>
    <s v="TWO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401200000000003"/>
    <n v="-71.116399999999999"/>
    <n v="6"/>
    <n v="250000000000000"/>
  </r>
  <r>
    <x v="762"/>
    <x v="762"/>
    <x v="0"/>
    <s v="BROADWAY &amp; WARNER ST Somerville, MA"/>
    <x v="0"/>
    <x v="4"/>
    <x v="1"/>
    <s v="NONE"/>
    <x v="5"/>
    <s v="T-INTERSECTION"/>
    <s v="ONE-WAY, NOT DIVIDED"/>
    <s v="REAR-END"/>
    <s v="COLLISION WITH MOTOR VEHICLE IN TRAFFIC"/>
    <x v="0"/>
    <x v="3"/>
    <n v="0"/>
    <n v="0"/>
    <n v="0"/>
    <n v="2"/>
    <n v="0"/>
    <n v="5"/>
    <n v="0"/>
    <n v="0"/>
    <n v="0"/>
    <n v="0"/>
    <n v="0"/>
    <n v="0"/>
    <n v="0"/>
    <n v="42.401200000000003"/>
    <n v="-71.116399999999999"/>
    <n v="6"/>
    <n v="250000000000000"/>
  </r>
  <r>
    <x v="763"/>
    <x v="763"/>
    <x v="2"/>
    <s v="BROADWAY &amp; WARNER ST Somerville, MA"/>
    <x v="0"/>
    <x v="1"/>
    <x v="1"/>
    <s v="NONE"/>
    <x v="5"/>
    <s v="FIVE-POINT OR MORE"/>
    <s v="ONE-WAY, NOT DIVIDED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401200000000003"/>
    <n v="-71.116399999999999"/>
    <n v="6"/>
    <n v="250000000000000"/>
  </r>
  <r>
    <x v="764"/>
    <x v="764"/>
    <x v="1"/>
    <s v="BROADWAY &amp; WARNER ST Somerville, MA"/>
    <x v="1"/>
    <x v="2"/>
    <x v="0"/>
    <s v="NONE"/>
    <x v="3"/>
    <s v="TRAFFIC CIRCLE"/>
    <s v="ONE-WAY, NOT DIVIDED"/>
    <s v="ANGLE"/>
    <s v="COLLISION WITH MOTOR VEHICLE IN TRAFFIC"/>
    <x v="0"/>
    <x v="1"/>
    <n v="0"/>
    <n v="0"/>
    <n v="0"/>
    <n v="0"/>
    <n v="0"/>
    <n v="5"/>
    <n v="0"/>
    <n v="0"/>
    <n v="0"/>
    <n v="0"/>
    <n v="0"/>
    <n v="0"/>
    <n v="0"/>
    <n v="42.401200000000003"/>
    <n v="-71.116399999999999"/>
    <n v="6"/>
    <n v="250000000000000"/>
  </r>
  <r>
    <x v="765"/>
    <x v="765"/>
    <x v="2"/>
    <s v="BROADWAY &amp; POWDER HOUSE ROTARY Somerville, MA"/>
    <x v="0"/>
    <x v="1"/>
    <x v="1"/>
    <s v="NONE"/>
    <x v="5"/>
    <s v="TRAFFIC CIRCLE"/>
    <s v="TWO-WAY, DIVIDED, POSITIVE MEDIAN BARRIER"/>
    <s v="SINGLE VEHICLE CRASH"/>
    <s v="COLLISION WITH CURB"/>
    <x v="3"/>
    <x v="3"/>
    <n v="0"/>
    <n v="0"/>
    <n v="0"/>
    <n v="0"/>
    <n v="0"/>
    <n v="1"/>
    <n v="0"/>
    <n v="0"/>
    <n v="0"/>
    <n v="0"/>
    <n v="0"/>
    <n v="0"/>
    <n v="1"/>
    <n v="42.401000000000003"/>
    <n v="-71.116600000000005"/>
    <n v="6"/>
    <n v="250000000000000"/>
  </r>
  <r>
    <x v="766"/>
    <x v="766"/>
    <x v="1"/>
    <s v="BOSTON AVE &amp; BROADWAY Somerville, MA"/>
    <x v="1"/>
    <x v="1"/>
    <x v="1"/>
    <s v="NONE"/>
    <x v="3"/>
    <s v="FOUR WAY INTERSECTION"/>
    <s v="TWO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96"/>
    <n v="-71.111400000000003"/>
    <n v="5"/>
    <n v="250000000000000"/>
  </r>
  <r>
    <x v="767"/>
    <x v="767"/>
    <x v="0"/>
    <s v="15 BOSTON AV Somerville, MA"/>
    <x v="1"/>
    <x v="1"/>
    <x v="4"/>
    <s v="ROAD SURFACE CONDITION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5"/>
    <n v="0"/>
    <n v="0"/>
    <n v="0"/>
    <n v="0"/>
    <n v="0"/>
    <n v="0"/>
    <n v="1"/>
    <n v="42.395000000000003"/>
    <n v="-71.110900000000001"/>
    <n v="5"/>
    <n v="250000000000000"/>
  </r>
  <r>
    <x v="768"/>
    <x v="768"/>
    <x v="0"/>
    <s v="27 BOSTON AV Somerville, MA"/>
    <x v="0"/>
    <x v="0"/>
    <x v="0"/>
    <s v="OBSTRUCTION IN ROADWAY"/>
    <x v="0"/>
    <s v="NOT AT INTERSECTION"/>
    <s v="ONE-WAY, NOT DIVIDED"/>
    <s v="SINGLE VEHICLE CRASH"/>
    <s v="COLLISION WITH OTHER MOVABLE OBJECT"/>
    <x v="0"/>
    <x v="0"/>
    <n v="0"/>
    <n v="0"/>
    <n v="0"/>
    <n v="0"/>
    <n v="0"/>
    <n v="1"/>
    <n v="0"/>
    <n v="0"/>
    <n v="0"/>
    <n v="0"/>
    <n v="0"/>
    <n v="0"/>
    <n v="0"/>
    <n v="42.395499999999998"/>
    <n v="-71.110600000000005"/>
    <n v="5"/>
    <n v="250000000000000"/>
  </r>
  <r>
    <x v="769"/>
    <x v="769"/>
    <x v="1"/>
    <s v="BOSTON AV &amp; BROADWAY Somerville, MA"/>
    <x v="1"/>
    <x v="0"/>
    <x v="0"/>
    <s v="NONE"/>
    <x v="3"/>
    <s v="FOUR WAY INTERSECTION"/>
    <s v="TWO-WAY, NOT DIVIDED"/>
    <s v="REAR-END"/>
    <s v="COLLISION WITH MOTOR VEHICLE IN TRAFFIC"/>
    <x v="0"/>
    <x v="1"/>
    <n v="0"/>
    <n v="0"/>
    <n v="1"/>
    <n v="0"/>
    <n v="0"/>
    <n v="1"/>
    <n v="0"/>
    <n v="0"/>
    <n v="0"/>
    <n v="0"/>
    <n v="0"/>
    <n v="0"/>
    <n v="0"/>
    <n v="42.3996"/>
    <n v="-71.111400000000003"/>
    <n v="5"/>
    <n v="250000000000000"/>
  </r>
  <r>
    <x v="770"/>
    <x v="770"/>
    <x v="2"/>
    <s v="BOSTON AV &amp; KIDDER AV Somerville, MA"/>
    <x v="0"/>
    <x v="1"/>
    <x v="1"/>
    <s v="NONE"/>
    <x v="1"/>
    <s v="T-INTERSECTION"/>
    <s v="ONE-WAY, NOT DIVIDED"/>
    <s v="REAR-END"/>
    <s v="COLLISION WITH CURB"/>
    <x v="2"/>
    <x v="0"/>
    <n v="0"/>
    <n v="0"/>
    <n v="0"/>
    <n v="0"/>
    <n v="1"/>
    <n v="0"/>
    <n v="0"/>
    <n v="0"/>
    <n v="0"/>
    <n v="0"/>
    <n v="0"/>
    <n v="0"/>
    <n v="0"/>
    <n v="42.3962"/>
    <n v="-71.110299999999995"/>
    <n v="5"/>
    <n v="250000000000000"/>
  </r>
  <r>
    <x v="771"/>
    <x v="771"/>
    <x v="0"/>
    <s v="BOSTON AV &amp; BROADWAY Somerville, MA"/>
    <x v="0"/>
    <x v="0"/>
    <x v="0"/>
    <s v="WORK ZONE"/>
    <x v="3"/>
    <s v="T-INTERSECTION"/>
    <s v="TWO-WAY, NOT DIVIDED"/>
    <s v="SINGLE VEHICLE CRASH"/>
    <s v="COLLISION WITH DITCH"/>
    <x v="0"/>
    <x v="0"/>
    <n v="1"/>
    <n v="0"/>
    <n v="0"/>
    <n v="0"/>
    <n v="0"/>
    <n v="2"/>
    <n v="0"/>
    <n v="0"/>
    <n v="0"/>
    <n v="0"/>
    <n v="0"/>
    <n v="0"/>
    <n v="0"/>
    <n v="42.3996"/>
    <n v="-71.111400000000003"/>
    <n v="5"/>
    <n v="250000000000000"/>
  </r>
  <r>
    <x v="772"/>
    <x v="772"/>
    <x v="1"/>
    <s v="BOSTON AV &amp; BROADWAY Somerville, MA"/>
    <x v="1"/>
    <x v="1"/>
    <x v="1"/>
    <s v="NONE"/>
    <x v="3"/>
    <s v="FOUR WAY INTERSECTION"/>
    <s v="TWO-WAY, NOT DIVIDED"/>
    <s v="ANGLE"/>
    <s v="COLLISION WITH MOTOR VEHICLE IN TRAFFIC"/>
    <x v="0"/>
    <x v="1"/>
    <n v="0"/>
    <n v="0"/>
    <n v="0"/>
    <n v="0"/>
    <n v="1"/>
    <n v="1"/>
    <n v="0"/>
    <n v="0"/>
    <n v="0"/>
    <n v="0"/>
    <n v="0"/>
    <n v="0"/>
    <n v="0"/>
    <n v="42.3996"/>
    <n v="-71.111400000000003"/>
    <n v="5"/>
    <n v="250000000000000"/>
  </r>
  <r>
    <x v="773"/>
    <x v="773"/>
    <x v="2"/>
    <s v="57 BOSTON AVE Somerville, MA"/>
    <x v="0"/>
    <x v="1"/>
    <x v="1"/>
    <s v="OTHER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62"/>
    <n v="-71.110100000000003"/>
    <n v="5"/>
    <n v="250000000000000"/>
  </r>
  <r>
    <x v="774"/>
    <x v="774"/>
    <x v="0"/>
    <s v="68 BOSTON AV Somerville, MA"/>
    <x v="1"/>
    <x v="1"/>
    <x v="1"/>
    <s v="NONE"/>
    <x v="0"/>
    <s v="NOT AT INTERSECTION"/>
    <s v="ONE-WAY, NOT DIVIDED"/>
    <s v="SIDESWIPE, SAME DIRECTION"/>
    <s v="COLLISION WITH PARKED MOTOR VEHICLE"/>
    <x v="1"/>
    <x v="0"/>
    <n v="0"/>
    <n v="0"/>
    <n v="0"/>
    <n v="0"/>
    <n v="0"/>
    <n v="3"/>
    <n v="0"/>
    <n v="0"/>
    <n v="0"/>
    <n v="0"/>
    <n v="0"/>
    <n v="0"/>
    <n v="0"/>
    <n v="42.396700000000003"/>
    <n v="-71.110200000000006"/>
    <n v="5"/>
    <n v="250000000000000"/>
  </r>
  <r>
    <x v="775"/>
    <x v="775"/>
    <x v="1"/>
    <s v="214 CEDAR ST Somerville, MA"/>
    <x v="1"/>
    <x v="1"/>
    <x v="1"/>
    <s v="NONE"/>
    <x v="0"/>
    <s v="NOT AT INTERSECTION"/>
    <s v="TWO-WAY, DIVIDED, UNPROTECTED MEDIAN"/>
    <s v="SINGLE VEHICLE CRASH"/>
    <s v="COLLISION WITH TREE"/>
    <x v="0"/>
    <x v="3"/>
    <n v="0"/>
    <n v="0"/>
    <n v="0"/>
    <n v="0"/>
    <n v="0"/>
    <n v="2"/>
    <n v="0"/>
    <n v="0"/>
    <n v="0"/>
    <n v="0"/>
    <n v="0"/>
    <n v="0"/>
    <n v="0"/>
    <n v="42.395600000000002"/>
    <n v="-71.110200000000006"/>
    <n v="5"/>
    <n v="250000000000000"/>
  </r>
  <r>
    <x v="776"/>
    <x v="776"/>
    <x v="1"/>
    <s v="180 CEDAR ST Somerville, MA"/>
    <x v="1"/>
    <x v="2"/>
    <x v="0"/>
    <s v="NONE"/>
    <x v="0"/>
    <s v="NOT AT INTERSECTION"/>
    <s v="TWO-WAY, NOT DIVIDED"/>
    <s v="SIDESWIPE, SAME DIRECTION"/>
    <s v="COLLISION WITH MOTOR VEHICLE IN TRAFFIC"/>
    <x v="0"/>
    <x v="0"/>
    <n v="0"/>
    <n v="0"/>
    <n v="0"/>
    <n v="0"/>
    <n v="0"/>
    <n v="5"/>
    <n v="0"/>
    <n v="0"/>
    <n v="0"/>
    <n v="0"/>
    <n v="0"/>
    <n v="0"/>
    <n v="0"/>
    <n v="42.394799999999996"/>
    <n v="-71.110799999999998"/>
    <n v="5"/>
    <n v="250000000000000"/>
  </r>
  <r>
    <x v="777"/>
    <x v="777"/>
    <x v="2"/>
    <s v="96 ROGERS AV Somerville, MA"/>
    <x v="0"/>
    <x v="1"/>
    <x v="1"/>
    <s v="NONE"/>
    <x v="0"/>
    <s v="NOT AT INTERSECTION"/>
    <s v="ONE-WAY, NOT DIVIDED"/>
    <s v="SINGLE VEHICLE CRASH"/>
    <s v="COLLISION WITH PARKED MOTOR VEHICLE"/>
    <x v="0"/>
    <x v="0"/>
    <n v="0"/>
    <n v="0"/>
    <n v="0"/>
    <n v="1"/>
    <n v="0"/>
    <n v="0"/>
    <n v="0"/>
    <n v="0"/>
    <n v="0"/>
    <n v="0"/>
    <n v="0"/>
    <n v="0"/>
    <n v="0"/>
    <n v="42.398499999999999"/>
    <n v="-71.112399999999994"/>
    <n v="5"/>
    <n v="250000000000000"/>
  </r>
  <r>
    <x v="778"/>
    <x v="778"/>
    <x v="1"/>
    <s v="674 BROADWAY Somerville, MA"/>
    <x v="1"/>
    <x v="1"/>
    <x v="1"/>
    <s v="NONE"/>
    <x v="0"/>
    <s v="T-INTERSECTION"/>
    <s v="TWO-WAY, NOT DIVIDED"/>
    <s v="SIDESWIPE, SAME DIRECTION"/>
    <s v="COLLISION WITH PARKED MOTOR VEHICLE"/>
    <x v="0"/>
    <x v="3"/>
    <n v="1"/>
    <n v="0"/>
    <n v="0"/>
    <n v="0"/>
    <n v="0"/>
    <n v="3"/>
    <n v="0"/>
    <n v="0"/>
    <n v="0"/>
    <n v="0"/>
    <n v="0"/>
    <n v="0"/>
    <n v="0"/>
    <n v="42.3996"/>
    <n v="-71.111900000000006"/>
    <n v="5"/>
    <n v="250000000000000"/>
  </r>
  <r>
    <x v="779"/>
    <x v="779"/>
    <x v="1"/>
    <s v="131 JOSEPHINE AV Somerville, MA"/>
    <x v="1"/>
    <x v="1"/>
    <x v="1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9500000000003"/>
    <n v="-71.112099999999998"/>
    <n v="5"/>
    <n v="250000000000000"/>
  </r>
  <r>
    <x v="780"/>
    <x v="780"/>
    <x v="0"/>
    <s v="227 WILLOW AV Somerville, MA"/>
    <x v="0"/>
    <x v="1"/>
    <x v="1"/>
    <s v="NONE"/>
    <x v="0"/>
    <s v="NOT AT INTERSECTION"/>
    <s v="TWO-WAY, NOT DIVIDED"/>
    <s v="SIDESWIPE, SAM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98299999999999"/>
    <n v="-71.113799999999998"/>
    <n v="6"/>
    <n v="250000000000000"/>
  </r>
  <r>
    <x v="781"/>
    <x v="781"/>
    <x v="0"/>
    <s v="BROADWAY &amp; JOSEPHINE AV Somerville, MA"/>
    <x v="1"/>
    <x v="0"/>
    <x v="0"/>
    <s v="NONE"/>
    <x v="0"/>
    <s v="T-INTERSECTION"/>
    <s v="TWO-WAY, NOT DIVIDED"/>
    <s v="REAR-END"/>
    <s v="COLLISION WITH MOTOR VEHICLE IN TRAFFIC"/>
    <x v="0"/>
    <x v="1"/>
    <n v="0"/>
    <n v="0"/>
    <n v="0"/>
    <n v="0"/>
    <n v="0"/>
    <n v="3"/>
    <n v="0"/>
    <n v="0"/>
    <n v="0"/>
    <n v="0"/>
    <n v="0"/>
    <n v="0"/>
    <n v="0"/>
    <n v="42.399900000000002"/>
    <n v="-71.111999999999995"/>
    <n v="6"/>
    <n v="250000000000000"/>
  </r>
  <r>
    <x v="782"/>
    <x v="782"/>
    <x v="2"/>
    <s v="704 BROADWAY Somerville, MA"/>
    <x v="0"/>
    <x v="1"/>
    <x v="1"/>
    <s v="NONE"/>
    <x v="3"/>
    <s v="NOT AT INTERSECTION"/>
    <s v="TWO-WAY, NOT DIVIDED"/>
    <s v="SINGLE VEHICLE CRASH"/>
    <s v="COLLISION WITH LIGHT POLE OR OTHER POST/SUPPORT"/>
    <x v="1"/>
    <x v="1"/>
    <n v="0"/>
    <n v="0"/>
    <n v="0"/>
    <n v="0"/>
    <n v="1"/>
    <n v="1"/>
    <n v="0"/>
    <n v="0"/>
    <n v="0"/>
    <n v="0"/>
    <n v="0"/>
    <n v="0"/>
    <n v="0"/>
    <n v="42.399799999999999"/>
    <n v="-71.112399999999994"/>
    <n v="6"/>
    <n v="250000000000000"/>
  </r>
  <r>
    <x v="783"/>
    <x v="783"/>
    <x v="2"/>
    <s v="BROADWAY &amp; JOSEPHINE AV Somerville, MA"/>
    <x v="1"/>
    <x v="1"/>
    <x v="1"/>
    <s v="NONE"/>
    <x v="5"/>
    <s v="T-INTERSECTION"/>
    <s v="TWO-WAY, NOT DIVIDED"/>
    <s v="SINGLE VEHICLE CRASH"/>
    <s v="COLLISION WITH PEDESTRIAN"/>
    <x v="0"/>
    <x v="1"/>
    <n v="0"/>
    <n v="0"/>
    <n v="0"/>
    <n v="1"/>
    <n v="0"/>
    <n v="0"/>
    <n v="1"/>
    <n v="0"/>
    <n v="1"/>
    <n v="1"/>
    <n v="0"/>
    <n v="0"/>
    <n v="1"/>
    <n v="42.399900000000002"/>
    <n v="-71.111999999999995"/>
    <n v="6"/>
    <n v="250000000000000"/>
  </r>
  <r>
    <x v="784"/>
    <x v="784"/>
    <x v="2"/>
    <s v="213 WILLOW AV Somerville, MA"/>
    <x v="0"/>
    <x v="1"/>
    <x v="1"/>
    <s v="NONE"/>
    <x v="7"/>
    <s v="FOUR WAY INTERSECTION"/>
    <s v="TWO-WAY, NOT DIVIDED"/>
    <s v="HEAD ON"/>
    <s v="COLLISION WITH PEDESTRIAN"/>
    <x v="0"/>
    <x v="0"/>
    <n v="0"/>
    <n v="0"/>
    <n v="1"/>
    <n v="0"/>
    <n v="0"/>
    <n v="0"/>
    <n v="0"/>
    <n v="0"/>
    <n v="1"/>
    <n v="1"/>
    <n v="0"/>
    <n v="0"/>
    <n v="1"/>
    <n v="42.3979"/>
    <n v="-71.114000000000004"/>
    <n v="6"/>
    <n v="250000000000000"/>
  </r>
  <r>
    <x v="785"/>
    <x v="785"/>
    <x v="0"/>
    <s v="700 BROADWAY Somerville, MA"/>
    <x v="0"/>
    <x v="5"/>
    <x v="0"/>
    <s v="NONE"/>
    <x v="1"/>
    <s v="NOT AT INTERSECTION"/>
    <s v="ONE-WAY, NOT DIVIDED"/>
    <s v="ANGLE"/>
    <s v="COLLISION WITH MOTOR VEHICLE IN TRAFFIC"/>
    <x v="0"/>
    <x v="0"/>
    <n v="0"/>
    <n v="0"/>
    <n v="0"/>
    <n v="1"/>
    <n v="0"/>
    <n v="3"/>
    <n v="0"/>
    <n v="0"/>
    <n v="0"/>
    <n v="0"/>
    <n v="0"/>
    <n v="0"/>
    <n v="0"/>
    <n v="42.399900000000002"/>
    <n v="-71.112300000000005"/>
    <n v="6"/>
    <n v="250000000000000"/>
  </r>
  <r>
    <x v="786"/>
    <x v="786"/>
    <x v="0"/>
    <s v="86 PRICHARD AV Somerville, MA"/>
    <x v="0"/>
    <x v="1"/>
    <x v="1"/>
    <s v="NONE"/>
    <x v="0"/>
    <s v="NOT AT INTERSECTION"/>
    <s v="ONE-WAY, NOT DIVIDED"/>
    <s v="HEAD ON"/>
    <s v="COLLISION WITH CURB"/>
    <x v="2"/>
    <x v="0"/>
    <n v="0"/>
    <n v="1"/>
    <n v="0"/>
    <n v="0"/>
    <n v="0"/>
    <n v="1"/>
    <n v="0"/>
    <n v="0"/>
    <n v="0"/>
    <n v="0"/>
    <n v="0"/>
    <n v="0"/>
    <n v="0"/>
    <n v="42.397399999999998"/>
    <n v="-71.110500000000002"/>
    <n v="5"/>
    <n v="250000000000000"/>
  </r>
  <r>
    <x v="787"/>
    <x v="787"/>
    <x v="1"/>
    <s v="47 PRICHARD AV Somerville, MA"/>
    <x v="1"/>
    <x v="1"/>
    <x v="1"/>
    <s v="NONE"/>
    <x v="0"/>
    <s v="NOT AT INTERSECTION"/>
    <s v="ONE-WAY, NOT DIVIDED"/>
    <s v="REAR-END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96099999999997"/>
    <n v="-71.110900000000001"/>
    <n v="5"/>
    <n v="250000000000000"/>
  </r>
  <r>
    <x v="788"/>
    <x v="788"/>
    <x v="1"/>
    <s v="KIDDER AV &amp; PRICHARD AV Somerville, MA"/>
    <x v="1"/>
    <x v="1"/>
    <x v="1"/>
    <s v="NONE"/>
    <x v="1"/>
    <s v="FOUR WAY INTERSECTION"/>
    <s v="TWO-WAY, NOT DIVIDED"/>
    <s v="SINGLE VEHICLE CRASH"/>
    <s v="COLLISION WITH TREE"/>
    <x v="1"/>
    <x v="3"/>
    <n v="0"/>
    <n v="0"/>
    <n v="0"/>
    <n v="0"/>
    <n v="0"/>
    <n v="4"/>
    <n v="0"/>
    <n v="0"/>
    <n v="0"/>
    <n v="0"/>
    <n v="0"/>
    <n v="0"/>
    <n v="0"/>
    <n v="42.3964"/>
    <n v="-71.110900000000001"/>
    <n v="5"/>
    <n v="250000000000000"/>
  </r>
  <r>
    <x v="789"/>
    <x v="789"/>
    <x v="1"/>
    <s v="60 HIGHLAND RD Somerville, MA"/>
    <x v="1"/>
    <x v="1"/>
    <x v="1"/>
    <s v="NONE"/>
    <x v="0"/>
    <s v="NOT AT INTERSECTION"/>
    <s v="TWO-WAY, NOT DIVIDED"/>
    <s v="SINGLE VEHICLE CRASH"/>
    <s v="COLLISION WITH PARKED MOTOR VEHICLE"/>
    <x v="0"/>
    <x v="3"/>
    <n v="0"/>
    <n v="0"/>
    <n v="0"/>
    <n v="0"/>
    <n v="0"/>
    <n v="1"/>
    <n v="0"/>
    <n v="0"/>
    <n v="0"/>
    <n v="0"/>
    <n v="0"/>
    <n v="0"/>
    <n v="0"/>
    <n v="42.396700000000003"/>
    <n v="-71.112700000000004"/>
    <n v="5"/>
    <n v="250000000000000"/>
  </r>
  <r>
    <x v="790"/>
    <x v="790"/>
    <x v="0"/>
    <s v="161 WILLOW AV Somerville, MA"/>
    <x v="2"/>
    <x v="0"/>
    <x v="0"/>
    <s v="UNKNOWN"/>
    <x v="0"/>
    <s v="NOT AT INTERSECTION"/>
    <s v="TWO-WAY, NOT DIVIDED"/>
    <s v="SIDESWIPE, SAM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962"/>
    <n v="-71.115200000000002"/>
    <n v="6"/>
    <n v="250000000000000"/>
  </r>
  <r>
    <x v="791"/>
    <x v="791"/>
    <x v="1"/>
    <s v="HIGHLAND RD &amp; MORRISON AV Somerville, MA"/>
    <x v="1"/>
    <x v="1"/>
    <x v="1"/>
    <s v="NONE"/>
    <x v="0"/>
    <s v="T-INTERSECTION"/>
    <s v="TWO-WAY, NOT DIVIDED"/>
    <s v="SIDESWIPE, SAME DIRECTION"/>
    <s v="COLLISION WITH PEDALCYCLE"/>
    <x v="2"/>
    <x v="0"/>
    <n v="0"/>
    <n v="0"/>
    <n v="0"/>
    <n v="0"/>
    <n v="1"/>
    <n v="2"/>
    <n v="0"/>
    <n v="0"/>
    <n v="1"/>
    <n v="0"/>
    <n v="1"/>
    <n v="0"/>
    <n v="0"/>
    <n v="42.395099999999999"/>
    <n v="-71.113500000000002"/>
    <n v="6"/>
    <n v="250000000000000"/>
  </r>
  <r>
    <x v="792"/>
    <x v="792"/>
    <x v="2"/>
    <s v="22 MORRISON AVE Somerville, MA"/>
    <x v="4"/>
    <x v="1"/>
    <x v="1"/>
    <s v="NONE"/>
    <x v="0"/>
    <s v="NOT AT INTERSECTION"/>
    <s v="TWO-WAY, NOT DIVIDED"/>
    <s v="REAR-END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4500000000001"/>
    <n v="-71.111900000000006"/>
    <n v="6"/>
    <n v="250000000000000"/>
  </r>
  <r>
    <x v="793"/>
    <x v="793"/>
    <x v="1"/>
    <s v="BOSTON AV &amp; MORRISON AV Somerville, MA"/>
    <x v="1"/>
    <x v="2"/>
    <x v="1"/>
    <s v="NONE"/>
    <x v="1"/>
    <s v="T-INTERSECTION"/>
    <s v="TWO-WAY, NOT DIVIDED"/>
    <s v="ANGLE"/>
    <s v="COLLISION WITH MOTOR VEHICLE IN TRAFFIC"/>
    <x v="0"/>
    <x v="0"/>
    <n v="0"/>
    <n v="0"/>
    <n v="0"/>
    <n v="0"/>
    <n v="1"/>
    <n v="4"/>
    <n v="0"/>
    <n v="0"/>
    <n v="0"/>
    <n v="0"/>
    <n v="0"/>
    <n v="0"/>
    <n v="0"/>
    <n v="42.394599999999997"/>
    <n v="-71.111400000000003"/>
    <n v="6"/>
    <n v="250000000000000"/>
  </r>
  <r>
    <x v="794"/>
    <x v="794"/>
    <x v="1"/>
    <s v="38 MORRISON AV Somerville, MA"/>
    <x v="1"/>
    <x v="1"/>
    <x v="1"/>
    <s v="NONE"/>
    <x v="0"/>
    <s v="NOT AT INTERSECTION"/>
    <s v="TWO-WAY, NOT DIVIDED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47"/>
    <n v="-71.1126"/>
    <n v="6"/>
    <n v="250000000000000"/>
  </r>
  <r>
    <x v="795"/>
    <x v="795"/>
    <x v="1"/>
    <s v="BOSTON AV &amp; MORRISON AV Somerville, MA"/>
    <x v="1"/>
    <x v="1"/>
    <x v="1"/>
    <s v="NONE"/>
    <x v="1"/>
    <s v="T-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4599999999997"/>
    <n v="-71.111400000000003"/>
    <n v="6"/>
    <n v="250000000000000"/>
  </r>
  <r>
    <x v="796"/>
    <x v="796"/>
    <x v="2"/>
    <s v="KIDDER AV &amp; WILLOW AV Somerville, MA"/>
    <x v="0"/>
    <x v="1"/>
    <x v="1"/>
    <s v="UNKNOWN"/>
    <x v="1"/>
    <s v="FOUR WAY INTERSECTION"/>
    <s v="TWO-WAY, NOT DIVIDED"/>
    <s v="UNKNOWN"/>
    <s v="UNKNOWN"/>
    <x v="4"/>
    <x v="0"/>
    <n v="0"/>
    <n v="0"/>
    <n v="0"/>
    <n v="0"/>
    <n v="0"/>
    <n v="0"/>
    <n v="0"/>
    <n v="0"/>
    <n v="0"/>
    <n v="0"/>
    <n v="0"/>
    <n v="0"/>
    <n v="1"/>
    <n v="42.3977"/>
    <n v="-71.1143"/>
    <n v="6"/>
    <n v="250000000000000"/>
  </r>
  <r>
    <x v="797"/>
    <x v="797"/>
    <x v="0"/>
    <s v="KIDDER AV &amp; WILLOW AV Somerville, MA"/>
    <x v="0"/>
    <x v="0"/>
    <x v="0"/>
    <s v="NONE"/>
    <x v="1"/>
    <s v="FOUR WAY INTERSECTION"/>
    <s v="TWO-WAY, DIVIDED, UNPROTECTED MEDIAN"/>
    <s v="REAR-END"/>
    <s v="COLLISION WITH MOTOR VEHICLE IN TRAFFIC"/>
    <x v="0"/>
    <x v="3"/>
    <n v="0"/>
    <n v="0"/>
    <n v="0"/>
    <n v="0"/>
    <n v="1"/>
    <n v="0"/>
    <n v="1"/>
    <n v="0"/>
    <n v="0"/>
    <n v="0"/>
    <n v="0"/>
    <n v="0"/>
    <n v="0"/>
    <n v="42.3977"/>
    <n v="-71.1143"/>
    <n v="6"/>
    <n v="250000000000000"/>
  </r>
  <r>
    <x v="798"/>
    <x v="798"/>
    <x v="1"/>
    <s v="200 WILLOW AV Somerville, MA"/>
    <x v="1"/>
    <x v="1"/>
    <x v="1"/>
    <s v="NONE"/>
    <x v="0"/>
    <s v="NOT AT INTERSECTION"/>
    <s v="TWO-WAY, NOT DIVIDED"/>
    <s v="REAR-END"/>
    <s v="COLLISION WITH PARKED MOTOR VEHICLE"/>
    <x v="3"/>
    <x v="0"/>
    <n v="0"/>
    <n v="0"/>
    <n v="0"/>
    <n v="0"/>
    <n v="0"/>
    <n v="1"/>
    <n v="0"/>
    <n v="0"/>
    <n v="0"/>
    <n v="0"/>
    <n v="0"/>
    <n v="0"/>
    <n v="0"/>
    <n v="42.397500000000001"/>
    <n v="-71.114699999999999"/>
    <n v="6"/>
    <n v="250000000000000"/>
  </r>
  <r>
    <x v="799"/>
    <x v="799"/>
    <x v="1"/>
    <s v="34 FRANCESCA AV Somerville, MA"/>
    <x v="1"/>
    <x v="2"/>
    <x v="1"/>
    <s v="NONE"/>
    <x v="0"/>
    <s v="NOT AT INTERSECTION"/>
    <s v="ONE-WAY, NOT DIVIDED"/>
    <s v="SIDESWIPE, SAM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98600000000002"/>
    <n v="-71.118099999999998"/>
    <n v="6"/>
    <n v="250000000000000"/>
  </r>
  <r>
    <x v="800"/>
    <x v="800"/>
    <x v="0"/>
    <s v="85 COLLEGE AVE Somerville, MA"/>
    <x v="0"/>
    <x v="1"/>
    <x v="7"/>
    <s v="ROAD SURFACE CONDITION"/>
    <x v="0"/>
    <s v="NOT AT INTERSECTION"/>
    <s v="TWO-WAY, NOT DIVIDED"/>
    <s v="SIDESWIPE, OPPOSITE DIRECTION"/>
    <s v="COLLISION WITH MOTOR VEHICLE IN TRAFFIC"/>
    <x v="0"/>
    <x v="3"/>
    <n v="0"/>
    <n v="0"/>
    <n v="0"/>
    <n v="0"/>
    <n v="0"/>
    <n v="4"/>
    <n v="0"/>
    <n v="0"/>
    <n v="0"/>
    <n v="0"/>
    <n v="0"/>
    <n v="0"/>
    <n v="0"/>
    <n v="42.398800000000001"/>
    <n v="-71.119699999999995"/>
    <n v="6"/>
    <n v="250000000000000"/>
  </r>
  <r>
    <x v="801"/>
    <x v="801"/>
    <x v="2"/>
    <s v="81 COLLEGE AV Somerville, MA"/>
    <x v="0"/>
    <x v="1"/>
    <x v="1"/>
    <s v="UNKNOWN"/>
    <x v="2"/>
    <s v="UNKNOWN"/>
    <s v="TWO-WAY, DIVIDED, UNPROTECTED MEDIAN"/>
    <s v="SIDESWIPE, SAME DIRECTION"/>
    <s v="COLLISION WITH MOTOR VEHICLE IN TRAFFIC"/>
    <x v="0"/>
    <x v="0"/>
    <n v="0"/>
    <n v="0"/>
    <n v="0"/>
    <n v="0"/>
    <n v="1"/>
    <n v="1"/>
    <n v="0"/>
    <n v="0"/>
    <n v="0"/>
    <n v="0"/>
    <n v="0"/>
    <n v="0"/>
    <n v="1"/>
    <n v="42.398800000000001"/>
    <n v="-71.119900000000001"/>
    <n v="6"/>
    <n v="250000000000000"/>
  </r>
  <r>
    <x v="802"/>
    <x v="802"/>
    <x v="1"/>
    <s v="85 COLLEGE AVENUE Somerville, MA"/>
    <x v="1"/>
    <x v="0"/>
    <x v="0"/>
    <s v="NONE"/>
    <x v="0"/>
    <s v="NOT AT INTERSECTION"/>
    <s v="TWO-WAY, DIVIDED, UNPROTECTED MEDIAN"/>
    <s v="SIDESWIPE, SAME DIRECTION"/>
    <s v="COLLISION WITH MOTOR VEHICLE IN TRAFFIC"/>
    <x v="4"/>
    <x v="3"/>
    <n v="0"/>
    <n v="0"/>
    <n v="0"/>
    <n v="0"/>
    <n v="0"/>
    <n v="2"/>
    <n v="0"/>
    <n v="0"/>
    <n v="0"/>
    <n v="0"/>
    <n v="0"/>
    <n v="0"/>
    <n v="0"/>
    <n v="42.398800000000001"/>
    <n v="-71.119699999999995"/>
    <n v="6"/>
    <n v="250000000000000"/>
  </r>
  <r>
    <x v="803"/>
    <x v="803"/>
    <x v="0"/>
    <s v="57 COLLEGE AV Somerville, MA"/>
    <x v="0"/>
    <x v="1"/>
    <x v="1"/>
    <s v="OTHER"/>
    <x v="0"/>
    <s v="NOT AT INTERSECTION"/>
    <s v="TWO-WAY, DIVIDED, UNPROTECTED MEDIAN"/>
    <s v="SINGLE VEHICLE CRASH"/>
    <s v="OTHER"/>
    <x v="0"/>
    <x v="3"/>
    <n v="0"/>
    <n v="0"/>
    <n v="0"/>
    <n v="2"/>
    <n v="0"/>
    <n v="0"/>
    <n v="0"/>
    <n v="0"/>
    <n v="0"/>
    <n v="0"/>
    <n v="0"/>
    <n v="0"/>
    <n v="0"/>
    <n v="42.398299999999999"/>
    <n v="-71.120800000000003"/>
    <n v="6"/>
    <n v="250000000000000"/>
  </r>
  <r>
    <x v="804"/>
    <x v="804"/>
    <x v="1"/>
    <s v="169 MORRISON AV Somerville, MA"/>
    <x v="1"/>
    <x v="1"/>
    <x v="1"/>
    <s v="NONE"/>
    <x v="0"/>
    <s v="NOT AT INTERSECTION"/>
    <s v="TWO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6900000000002"/>
    <n v="-71.118200000000002"/>
    <n v="6"/>
    <n v="250000000000000"/>
  </r>
  <r>
    <x v="805"/>
    <x v="805"/>
    <x v="0"/>
    <s v="195 MORRISON AV Somerville, MA"/>
    <x v="1"/>
    <x v="1"/>
    <x v="1"/>
    <s v="UNKNOWN"/>
    <x v="2"/>
    <s v="NOT AT INTERSECTION"/>
    <s v="TWO-WAY, NOT DIVIDED"/>
    <s v="HEAD ON"/>
    <s v="COLLISION WITH PEDESTRIAN"/>
    <x v="0"/>
    <x v="2"/>
    <n v="0"/>
    <n v="0"/>
    <n v="0"/>
    <n v="0"/>
    <n v="1"/>
    <n v="1"/>
    <n v="0"/>
    <n v="0"/>
    <n v="1"/>
    <n v="1"/>
    <n v="0"/>
    <n v="0"/>
    <n v="0"/>
    <n v="42.397300000000001"/>
    <n v="-71.119399999999999"/>
    <n v="6"/>
    <n v="250000000000000"/>
  </r>
  <r>
    <x v="806"/>
    <x v="806"/>
    <x v="0"/>
    <s v="13 HALL AV Somerville, MA"/>
    <x v="0"/>
    <x v="0"/>
    <x v="0"/>
    <s v="NONE"/>
    <x v="0"/>
    <s v="NOT AT INTERSECTION"/>
    <s v="ONE-WAY, NOT DIVIDED"/>
    <s v="SIDESWIPE, SAME DIRECTION"/>
    <s v="COLLISION WITH PARKED MOTOR VEHICLE"/>
    <x v="0"/>
    <x v="3"/>
    <n v="0"/>
    <n v="0"/>
    <n v="0"/>
    <n v="0"/>
    <n v="0"/>
    <n v="2"/>
    <n v="0"/>
    <n v="0"/>
    <n v="0"/>
    <n v="0"/>
    <n v="0"/>
    <n v="0"/>
    <n v="0"/>
    <n v="42.398400000000002"/>
    <n v="-71.1203"/>
    <n v="6"/>
    <n v="250000000000000"/>
  </r>
  <r>
    <x v="807"/>
    <x v="807"/>
    <x v="1"/>
    <s v="32 APPLETON ST Somerville, MA"/>
    <x v="1"/>
    <x v="2"/>
    <x v="1"/>
    <s v="NONE"/>
    <x v="0"/>
    <s v="T-INTERSECTION"/>
    <s v="ONE-WAY, NOT DIVIDED"/>
    <s v="REAR-END"/>
    <s v="OTHER"/>
    <x v="2"/>
    <x v="3"/>
    <n v="0"/>
    <n v="0"/>
    <n v="0"/>
    <n v="0"/>
    <n v="0"/>
    <n v="2"/>
    <n v="0"/>
    <n v="0"/>
    <n v="0"/>
    <n v="0"/>
    <n v="0"/>
    <n v="0"/>
    <n v="0"/>
    <n v="42.397100000000002"/>
    <n v="-71.117599999999996"/>
    <n v="6"/>
    <n v="250000000000000"/>
  </r>
  <r>
    <x v="808"/>
    <x v="808"/>
    <x v="1"/>
    <s v="26 WINSLOW AV Somerville, MA"/>
    <x v="1"/>
    <x v="1"/>
    <x v="1"/>
    <s v="NONE"/>
    <x v="0"/>
    <s v="NOT AT INTERSECTION"/>
    <s v="ONE-WAY, NOT DIVIDED"/>
    <s v="REAR-END"/>
    <s v="COLLISION WITH PARKED MOTOR VEHICLE"/>
    <x v="0"/>
    <x v="0"/>
    <n v="0"/>
    <n v="0"/>
    <n v="0"/>
    <n v="0"/>
    <n v="0"/>
    <n v="1"/>
    <n v="1"/>
    <n v="0"/>
    <n v="0"/>
    <n v="0"/>
    <n v="0"/>
    <n v="0"/>
    <n v="0"/>
    <n v="42.397100000000002"/>
    <n v="-71.120400000000004"/>
    <n v="6"/>
    <n v="250000000000000"/>
  </r>
  <r>
    <x v="809"/>
    <x v="809"/>
    <x v="1"/>
    <s v="22 WINSLOW AV Somerville, MA"/>
    <x v="1"/>
    <x v="1"/>
    <x v="1"/>
    <s v="NONE"/>
    <x v="0"/>
    <s v="NOT AT INTERSECTION"/>
    <s v="ONE-WAY, NOT DIVIDED"/>
    <s v="ANGLE"/>
    <s v="COLLISION WITH PARKED MOTOR VEHICLE"/>
    <x v="0"/>
    <x v="3"/>
    <n v="0"/>
    <n v="0"/>
    <n v="0"/>
    <n v="0"/>
    <n v="0"/>
    <n v="2"/>
    <n v="0"/>
    <n v="0"/>
    <n v="0"/>
    <n v="0"/>
    <n v="0"/>
    <n v="0"/>
    <n v="0"/>
    <n v="42.397199999999998"/>
    <n v="-71.120500000000007"/>
    <n v="6"/>
    <n v="250000000000000"/>
  </r>
  <r>
    <x v="810"/>
    <x v="810"/>
    <x v="1"/>
    <s v="27 COLLEGE AV Somerville, MA"/>
    <x v="1"/>
    <x v="1"/>
    <x v="1"/>
    <s v="NONE"/>
    <x v="0"/>
    <s v="NOT AT INTERSECTION"/>
    <s v="TWO-WAY, NOT DIVIDED"/>
    <s v="SINGLE VEHICLE CRASH"/>
    <s v="COLLISION WITH PEDESTRIAN"/>
    <x v="0"/>
    <x v="0"/>
    <n v="0"/>
    <n v="0"/>
    <n v="0"/>
    <n v="0"/>
    <n v="0"/>
    <n v="3"/>
    <n v="0"/>
    <n v="0"/>
    <n v="1"/>
    <n v="1"/>
    <n v="0"/>
    <n v="0"/>
    <n v="0"/>
    <n v="42.397199999999998"/>
    <n v="-71.121499999999997"/>
    <n v="6"/>
    <n v="250000000000000"/>
  </r>
  <r>
    <x v="811"/>
    <x v="811"/>
    <x v="0"/>
    <s v="11 COLLEGE AV Somerville, MA"/>
    <x v="2"/>
    <x v="2"/>
    <x v="1"/>
    <s v="NONE"/>
    <x v="0"/>
    <s v="NOT AT INTERSECTION"/>
    <s v="TWO-WAY, NOT DIVIDED"/>
    <s v="REAR-END"/>
    <s v="COLLISION WITH MOTOR VEHICLE IN TRAFFIC"/>
    <x v="0"/>
    <x v="0"/>
    <n v="0"/>
    <n v="0"/>
    <n v="0"/>
    <n v="1"/>
    <n v="0"/>
    <n v="4"/>
    <n v="0"/>
    <n v="0"/>
    <n v="0"/>
    <n v="0"/>
    <n v="0"/>
    <n v="0"/>
    <n v="0"/>
    <n v="42.396700000000003"/>
    <n v="-71.122100000000003"/>
    <n v="6"/>
    <n v="250000000000000"/>
  </r>
  <r>
    <x v="812"/>
    <x v="812"/>
    <x v="0"/>
    <s v="11 COLLEGE AV Somerville, MA"/>
    <x v="0"/>
    <x v="2"/>
    <x v="0"/>
    <s v="NONE"/>
    <x v="0"/>
    <s v="NOT AT INTERSECTION"/>
    <s v="TWO-WAY, NOT DIVIDED"/>
    <s v="SIDESWIPE, SAME DIRECTION"/>
    <s v="COLLISION WITH PARKED MOTOR VEHICLE"/>
    <x v="1"/>
    <x v="1"/>
    <n v="0"/>
    <n v="0"/>
    <n v="0"/>
    <n v="0"/>
    <n v="0"/>
    <n v="6"/>
    <n v="2"/>
    <n v="0"/>
    <n v="0"/>
    <n v="0"/>
    <n v="0"/>
    <n v="0"/>
    <n v="0"/>
    <n v="42.396700000000003"/>
    <n v="-71.122100000000003"/>
    <n v="6"/>
    <n v="250000000000000"/>
  </r>
  <r>
    <x v="813"/>
    <x v="813"/>
    <x v="0"/>
    <s v="27 COLLEGE AV Somerville, MA"/>
    <x v="0"/>
    <x v="1"/>
    <x v="1"/>
    <s v="NONE"/>
    <x v="0"/>
    <s v="T-INTERSECTION"/>
    <s v="TWO-WAY, DIVIDED, UNPROTECTED MEDIAN"/>
    <s v="SIDESWIPE, SAME DIRECTION"/>
    <s v="COLLISION WITH PARKED MOTOR VEHICLE"/>
    <x v="4"/>
    <x v="0"/>
    <n v="0"/>
    <n v="0"/>
    <n v="0"/>
    <n v="0"/>
    <n v="0"/>
    <n v="3"/>
    <n v="0"/>
    <n v="0"/>
    <n v="0"/>
    <n v="0"/>
    <n v="0"/>
    <n v="0"/>
    <n v="0"/>
    <n v="42.397199999999998"/>
    <n v="-71.121499999999997"/>
    <n v="6"/>
    <n v="250000000000000"/>
  </r>
  <r>
    <x v="814"/>
    <x v="814"/>
    <x v="1"/>
    <s v="140 WILLOW AV Somerville, MA"/>
    <x v="1"/>
    <x v="1"/>
    <x v="1"/>
    <s v="NONE"/>
    <x v="1"/>
    <s v="FOUR WAY INTERSECTION"/>
    <s v="TWO-WAY, NOT DIVIDED"/>
    <s v="SINGLE VEHICLE CRASH"/>
    <s v="COLLISION WITH PEDESTRIAN"/>
    <x v="0"/>
    <x v="0"/>
    <n v="0"/>
    <n v="0"/>
    <n v="0"/>
    <n v="0"/>
    <n v="1"/>
    <n v="2"/>
    <n v="0"/>
    <n v="0"/>
    <n v="1"/>
    <n v="1"/>
    <n v="0"/>
    <n v="0"/>
    <n v="0"/>
    <n v="42.395699999999998"/>
    <n v="-71.116"/>
    <n v="6"/>
    <n v="250000000000000"/>
  </r>
  <r>
    <x v="815"/>
    <x v="815"/>
    <x v="0"/>
    <s v="7 APPLETON ST Somerville, MA"/>
    <x v="0"/>
    <x v="5"/>
    <x v="3"/>
    <s v="ROAD SURFACE CONDITION"/>
    <x v="0"/>
    <s v="NOT AT INTERSECTION"/>
    <s v="TWO-WAY, NOT DIVIDED"/>
    <s v="ANGLE"/>
    <s v="COLLISION WITH PARKED MOTOR VEHICLE"/>
    <x v="0"/>
    <x v="5"/>
    <n v="0"/>
    <n v="0"/>
    <n v="0"/>
    <n v="0"/>
    <n v="0"/>
    <n v="3"/>
    <n v="0"/>
    <n v="0"/>
    <n v="0"/>
    <n v="0"/>
    <n v="0"/>
    <n v="0"/>
    <n v="0"/>
    <n v="42.396700000000003"/>
    <n v="-71.115799999999993"/>
    <n v="6"/>
    <n v="250000000000000"/>
  </r>
  <r>
    <x v="816"/>
    <x v="816"/>
    <x v="2"/>
    <s v="20 APPLETON ST Somerville, MA"/>
    <x v="1"/>
    <x v="2"/>
    <x v="3"/>
    <s v="NONE"/>
    <x v="0"/>
    <s v="NOT AT INTERSECTION"/>
    <s v="ONE-WAY, NOT DIVIDED"/>
    <s v="SIDESWIPE, SAME DIRECTION"/>
    <s v="COLLISION WITH PARKED MOTOR VEHICLE"/>
    <x v="0"/>
    <x v="3"/>
    <n v="0"/>
    <n v="0"/>
    <n v="0"/>
    <n v="0"/>
    <n v="0"/>
    <n v="4"/>
    <n v="0"/>
    <n v="0"/>
    <n v="1"/>
    <n v="0"/>
    <n v="0"/>
    <n v="1"/>
    <n v="0"/>
    <n v="42.396599999999999"/>
    <n v="-71.116600000000005"/>
    <n v="6"/>
    <n v="250000000000000"/>
  </r>
  <r>
    <x v="817"/>
    <x v="817"/>
    <x v="1"/>
    <s v="26 APPLETON ST Somerville, MA"/>
    <x v="1"/>
    <x v="2"/>
    <x v="1"/>
    <s v="NONE"/>
    <x v="0"/>
    <s v="NOT AT INTERSECTION"/>
    <s v="TWO-WAY, NOT DIVIDED"/>
    <s v="SIDESWIPE, OPPOSIT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96700000000003"/>
    <n v="-71.117000000000004"/>
    <n v="6"/>
    <n v="250000000000000"/>
  </r>
  <r>
    <x v="818"/>
    <x v="818"/>
    <x v="1"/>
    <s v="121 MORRISON AV Somerville, MA"/>
    <x v="1"/>
    <x v="1"/>
    <x v="1"/>
    <s v="NONE"/>
    <x v="0"/>
    <s v="NOT AT INTERSECTION"/>
    <s v="TWO-WAY, NOT DIVIDED"/>
    <s v="SIDESWIPE, SAME DIRECTION"/>
    <s v="COLLISION WITH PARKED MOTOR VEHICLE"/>
    <x v="0"/>
    <x v="4"/>
    <n v="0"/>
    <n v="0"/>
    <n v="0"/>
    <n v="0"/>
    <n v="0"/>
    <n v="2"/>
    <n v="0"/>
    <n v="0"/>
    <n v="0"/>
    <n v="0"/>
    <n v="0"/>
    <n v="0"/>
    <n v="1"/>
    <n v="42.396000000000001"/>
    <n v="-71.116200000000006"/>
    <n v="6"/>
    <n v="250000000000000"/>
  </r>
  <r>
    <x v="819"/>
    <x v="819"/>
    <x v="1"/>
    <s v="272 WILLOW AV Somerville, MA"/>
    <x v="1"/>
    <x v="2"/>
    <x v="1"/>
    <s v="NONE"/>
    <x v="0"/>
    <s v="NOT AT INTERSECTION"/>
    <s v="TWO-WAY, NOT DIVIDED"/>
    <s v="SINGLE VEHICLE CRASH"/>
    <s v="OTHER"/>
    <x v="2"/>
    <x v="3"/>
    <n v="0"/>
    <n v="0"/>
    <n v="0"/>
    <n v="0"/>
    <n v="0"/>
    <n v="2"/>
    <n v="0"/>
    <n v="0"/>
    <n v="0"/>
    <n v="0"/>
    <n v="0"/>
    <n v="0"/>
    <n v="0"/>
    <n v="42.399700000000003"/>
    <n v="-71.113299999999995"/>
    <n v="6"/>
    <n v="250000000000000"/>
  </r>
  <r>
    <x v="820"/>
    <x v="820"/>
    <x v="1"/>
    <s v="720 BROADWAY Somerville, MA"/>
    <x v="1"/>
    <x v="1"/>
    <x v="1"/>
    <s v="NONE"/>
    <x v="0"/>
    <s v="NOT AT INTERSECTION"/>
    <s v="TWO-WAY, NOT DIVIDED"/>
    <s v="ANGLE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4"/>
    <n v="-71.113"/>
    <n v="6"/>
    <n v="250000000000000"/>
  </r>
  <r>
    <x v="821"/>
    <x v="821"/>
    <x v="0"/>
    <s v="MALLET ST &amp; WILLOW AV Somerville, MA"/>
    <x v="0"/>
    <x v="1"/>
    <x v="1"/>
    <s v="NONE"/>
    <x v="1"/>
    <s v="T-INTERSECTION"/>
    <s v="TWO-WAY, NOT DIVIDED"/>
    <s v="ANGLE"/>
    <s v="COLLISION WITH MOTOR VEHICLE IN TRAFFIC"/>
    <x v="0"/>
    <x v="0"/>
    <n v="0"/>
    <n v="0"/>
    <n v="0"/>
    <n v="0"/>
    <n v="0"/>
    <n v="5"/>
    <n v="0"/>
    <n v="0"/>
    <n v="0"/>
    <n v="0"/>
    <n v="0"/>
    <n v="0"/>
    <n v="0"/>
    <n v="42.399000000000001"/>
    <n v="-71.113500000000002"/>
    <n v="6"/>
    <n v="250000000000000"/>
  </r>
  <r>
    <x v="822"/>
    <x v="822"/>
    <x v="1"/>
    <s v="WILLOW AVE &amp; MALLET ST Somerville, MA"/>
    <x v="1"/>
    <x v="1"/>
    <x v="1"/>
    <s v="NONE"/>
    <x v="0"/>
    <s v="T-INTERSECTION"/>
    <s v="TWO-WAY, NOT DIVIDED"/>
    <s v="ANGLE"/>
    <s v="COLLISION WITH MOTOR VEHICLE IN TRAFFIC"/>
    <x v="0"/>
    <x v="0"/>
    <n v="0"/>
    <n v="0"/>
    <n v="0"/>
    <n v="1"/>
    <n v="0"/>
    <n v="2"/>
    <n v="1"/>
    <n v="0"/>
    <n v="0"/>
    <n v="0"/>
    <n v="0"/>
    <n v="0"/>
    <n v="0"/>
    <n v="42.399000000000001"/>
    <n v="-71.113500000000002"/>
    <n v="6"/>
    <n v="250000000000000"/>
  </r>
  <r>
    <x v="823"/>
    <x v="823"/>
    <x v="0"/>
    <s v="720 BROADWAY Somerville, MA"/>
    <x v="0"/>
    <x v="1"/>
    <x v="1"/>
    <s v="NONE"/>
    <x v="3"/>
    <s v="FOUR WAY 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4"/>
    <n v="-71.113"/>
    <n v="6"/>
    <n v="250000000000000"/>
  </r>
  <r>
    <x v="824"/>
    <x v="824"/>
    <x v="1"/>
    <s v="MALLET ST &amp; WILLOW AV Somerville, MA"/>
    <x v="1"/>
    <x v="1"/>
    <x v="1"/>
    <s v="NONE"/>
    <x v="1"/>
    <s v="T-INTERSECTION"/>
    <s v="ONE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9000000000001"/>
    <n v="-71.113500000000002"/>
    <n v="6"/>
    <n v="250000000000000"/>
  </r>
  <r>
    <x v="825"/>
    <x v="825"/>
    <x v="1"/>
    <s v="764 BROADWAY Somerville, MA"/>
    <x v="1"/>
    <x v="1"/>
    <x v="1"/>
    <s v="NONE"/>
    <x v="0"/>
    <s v="T-INTERSECTION"/>
    <s v="TWO-WAY, NOT DIVIDED"/>
    <s v="ANGLE"/>
    <s v="COLLISION WITH MOTOR VEHICLE IN TRAFFIC"/>
    <x v="0"/>
    <x v="0"/>
    <n v="0"/>
    <n v="0"/>
    <n v="0"/>
    <n v="0"/>
    <n v="1"/>
    <n v="1"/>
    <n v="0"/>
    <n v="0"/>
    <n v="0"/>
    <n v="0"/>
    <n v="0"/>
    <n v="0"/>
    <n v="0"/>
    <n v="42.400599999999997"/>
    <n v="-71.114699999999999"/>
    <n v="6"/>
    <n v="250000000000000"/>
  </r>
  <r>
    <x v="826"/>
    <x v="826"/>
    <x v="2"/>
    <s v="838 BROADWAY Somerville, MA"/>
    <x v="1"/>
    <x v="1"/>
    <x v="1"/>
    <s v="NONE"/>
    <x v="1"/>
    <s v="FIVE-POINT OR MORE"/>
    <s v="ONE-WAY, NOT DIVIDED"/>
    <s v="SIDESWIPE, SAME DIRECTION"/>
    <s v="COLLISION WITH OTHER MOVABLE OBJECT"/>
    <x v="0"/>
    <x v="0"/>
    <n v="0"/>
    <n v="0"/>
    <n v="0"/>
    <n v="0"/>
    <n v="0"/>
    <n v="2"/>
    <n v="0"/>
    <n v="0"/>
    <n v="1"/>
    <n v="0"/>
    <n v="1"/>
    <n v="0"/>
    <n v="0"/>
    <n v="42.400500000000001"/>
    <n v="-71.116500000000002"/>
    <n v="6"/>
    <n v="250000000000000"/>
  </r>
  <r>
    <x v="827"/>
    <x v="827"/>
    <x v="0"/>
    <s v="838 BROADWAY Somerville, MA"/>
    <x v="0"/>
    <x v="2"/>
    <x v="1"/>
    <s v="NONE"/>
    <x v="5"/>
    <s v="NOT AT INTERSECTION"/>
    <s v="ONE-WAY, NOT DIVIDED"/>
    <s v="ANGLE"/>
    <s v="COLLISION WITH MOTOR VEHICLE IN TRAFFIC"/>
    <x v="0"/>
    <x v="1"/>
    <n v="0"/>
    <n v="0"/>
    <n v="0"/>
    <n v="0"/>
    <n v="0"/>
    <n v="2"/>
    <n v="0"/>
    <n v="0"/>
    <n v="0"/>
    <n v="0"/>
    <n v="0"/>
    <n v="0"/>
    <n v="0"/>
    <n v="42.400500000000001"/>
    <n v="-71.116500000000002"/>
    <n v="6"/>
    <n v="250000000000000"/>
  </r>
  <r>
    <x v="828"/>
    <x v="828"/>
    <x v="1"/>
    <s v="LIBERTY AV &amp; NA Somerville, MA"/>
    <x v="1"/>
    <x v="1"/>
    <x v="1"/>
    <s v="NONE"/>
    <x v="0"/>
    <s v="NOT AT INTERSECTION"/>
    <s v="ONE-WAY, NOT DIVIDED"/>
    <s v="SIDESWIPE, OPPOSIT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9000000000001"/>
    <n v="-71.116399999999999"/>
    <n v="6"/>
    <n v="250000000000000"/>
  </r>
  <r>
    <x v="829"/>
    <x v="829"/>
    <x v="1"/>
    <s v="234 WILLOW AV Somerville, MA"/>
    <x v="1"/>
    <x v="2"/>
    <x v="1"/>
    <s v="NONE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98600000000002"/>
    <n v="-71.114000000000004"/>
    <n v="6"/>
    <n v="250000000000000"/>
  </r>
  <r>
    <x v="830"/>
    <x v="830"/>
    <x v="0"/>
    <s v="238 WILLOW AVE Somerville, MA"/>
    <x v="2"/>
    <x v="1"/>
    <x v="1"/>
    <s v="NONE"/>
    <x v="0"/>
    <s v="NOT AT INTERSECTION"/>
    <s v="TWO-WAY, NOT DIVIDED"/>
    <s v="SINGLE VEHICLE CRASH"/>
    <s v="COLLISION WITH MOTOR VEHICLE IN TRAFFIC"/>
    <x v="0"/>
    <x v="3"/>
    <n v="0"/>
    <n v="0"/>
    <n v="0"/>
    <n v="0"/>
    <n v="0"/>
    <n v="1"/>
    <n v="1"/>
    <n v="0"/>
    <n v="0"/>
    <n v="0"/>
    <n v="0"/>
    <n v="0"/>
    <n v="0"/>
    <n v="42.398699999999998"/>
    <n v="-71.114000000000004"/>
    <n v="6"/>
    <n v="250000000000000"/>
  </r>
  <r>
    <x v="831"/>
    <x v="831"/>
    <x v="1"/>
    <s v="854 BROADWAY Somerville, MA"/>
    <x v="1"/>
    <x v="1"/>
    <x v="1"/>
    <s v="NONE"/>
    <x v="1"/>
    <s v="TRAFFIC CIRCLE"/>
    <s v="TWO-WAY, NOT DIVIDED"/>
    <s v="SIDESWIPE, SAM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400700000000001"/>
    <n v="-71.117400000000004"/>
    <n v="6"/>
    <n v="250000000000000"/>
  </r>
  <r>
    <x v="832"/>
    <x v="832"/>
    <x v="0"/>
    <s v="10 KENWOOD ST Somerville, MA"/>
    <x v="1"/>
    <x v="1"/>
    <x v="1"/>
    <s v="OTHER"/>
    <x v="0"/>
    <s v="NOT AT INTERSECTION"/>
    <s v="ONE-WAY, NOT DIVIDED"/>
    <s v="SINGLE VEHICLE CRASH"/>
    <s v="COLLISION WITH UTILITY POLE"/>
    <x v="2"/>
    <x v="0"/>
    <n v="1"/>
    <n v="0"/>
    <n v="0"/>
    <n v="0"/>
    <n v="0"/>
    <n v="4"/>
    <n v="0"/>
    <n v="0"/>
    <n v="0"/>
    <n v="0"/>
    <n v="0"/>
    <n v="0"/>
    <n v="0"/>
    <n v="42.400399999999998"/>
    <n v="-71.119100000000003"/>
    <n v="6"/>
    <n v="250000000000000"/>
  </r>
  <r>
    <x v="833"/>
    <x v="833"/>
    <x v="0"/>
    <s v="850 BROADWAY Somerville, MA"/>
    <x v="0"/>
    <x v="1"/>
    <x v="1"/>
    <s v="NONE"/>
    <x v="5"/>
    <s v="FIVE-POINT OR MORE"/>
    <s v="TWO-WAY, NOT DIVIDED"/>
    <s v="ANGLE"/>
    <s v="COLLISION WITH MOTOR VEHICLE IN TRAFFIC"/>
    <x v="0"/>
    <x v="3"/>
    <n v="0"/>
    <n v="0"/>
    <n v="0"/>
    <n v="1"/>
    <n v="0"/>
    <n v="3"/>
    <n v="0"/>
    <n v="0"/>
    <n v="0"/>
    <n v="0"/>
    <n v="0"/>
    <n v="0"/>
    <n v="0"/>
    <n v="42.400700000000001"/>
    <n v="-71.117400000000004"/>
    <n v="6"/>
    <n v="250000000000000"/>
  </r>
  <r>
    <x v="834"/>
    <x v="834"/>
    <x v="0"/>
    <s v="850 BROADWAY Somerville, MA"/>
    <x v="0"/>
    <x v="1"/>
    <x v="1"/>
    <s v="NONE"/>
    <x v="5"/>
    <s v="FIVE-POINT OR MORE"/>
    <s v="TWO-WAY, NOT DIVIDED"/>
    <s v="ANGLE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400700000000001"/>
    <n v="-71.117400000000004"/>
    <n v="6"/>
    <n v="250000000000000"/>
  </r>
  <r>
    <x v="835"/>
    <x v="835"/>
    <x v="1"/>
    <s v="126 COLLEGE AV Somerville, MA"/>
    <x v="1"/>
    <x v="1"/>
    <x v="1"/>
    <s v="NONE"/>
    <x v="0"/>
    <s v="NOT AT INTERSECTION"/>
    <s v="TWO-WAY, DIVIDED, UNPROTECTED MEDIAN"/>
    <s v="SINGLE VEHICLE CRASH"/>
    <s v="COLLISION WITH PARKED MOTOR VEHICLE"/>
    <x v="0"/>
    <x v="3"/>
    <n v="0"/>
    <n v="0"/>
    <n v="0"/>
    <n v="0"/>
    <n v="0"/>
    <n v="5"/>
    <n v="0"/>
    <n v="0"/>
    <n v="0"/>
    <n v="0"/>
    <n v="0"/>
    <n v="0"/>
    <n v="0"/>
    <n v="42.400399999999998"/>
    <n v="-71.117800000000003"/>
    <n v="6"/>
    <n v="250000000000000"/>
  </r>
  <r>
    <x v="836"/>
    <x v="836"/>
    <x v="1"/>
    <s v="850 BROADWAY Somerville, MA"/>
    <x v="1"/>
    <x v="1"/>
    <x v="1"/>
    <s v="UNKNOWN"/>
    <x v="0"/>
    <s v="NOT AT INTERSECTION"/>
    <s v="UNKNOWN"/>
    <s v="UNKNOWN"/>
    <s v="COLLISION WITH PARKED MOTOR VEHICLE"/>
    <x v="0"/>
    <x v="0"/>
    <n v="0"/>
    <n v="0"/>
    <n v="0"/>
    <n v="0"/>
    <n v="0"/>
    <n v="2"/>
    <n v="0"/>
    <n v="0"/>
    <n v="0"/>
    <n v="0"/>
    <n v="0"/>
    <n v="0"/>
    <n v="1"/>
    <n v="42.400700000000001"/>
    <n v="-71.117400000000004"/>
    <n v="6"/>
    <n v="250000000000000"/>
  </r>
  <r>
    <x v="837"/>
    <x v="837"/>
    <x v="1"/>
    <s v="866 BROADWAY Somerville, MA"/>
    <x v="1"/>
    <x v="1"/>
    <x v="1"/>
    <s v="NONE"/>
    <x v="0"/>
    <s v="NOT AT INTERSECTION"/>
    <s v="TWO-WAY, NOT DIVIDED"/>
    <s v="REAR-END"/>
    <s v="COLLISION WITH MOTOR VEHICLE IN TRAFFIC"/>
    <x v="0"/>
    <x v="3"/>
    <n v="0"/>
    <n v="0"/>
    <n v="0"/>
    <n v="1"/>
    <n v="0"/>
    <n v="2"/>
    <n v="0"/>
    <n v="0"/>
    <n v="0"/>
    <n v="0"/>
    <n v="0"/>
    <n v="0"/>
    <n v="0"/>
    <n v="42.400700000000001"/>
    <n v="-71.117400000000004"/>
    <n v="6"/>
    <n v="250000000000000"/>
  </r>
  <r>
    <x v="838"/>
    <x v="838"/>
    <x v="0"/>
    <s v="COLLEGE AV &amp; KENWOOD ST Somerville, MA"/>
    <x v="0"/>
    <x v="0"/>
    <x v="0"/>
    <s v="UNKNOWN"/>
    <x v="0"/>
    <s v="T-INTERSECTION"/>
    <s v="TWO-WAY, DIVIDED, UNPROTECTED MEDIAN"/>
    <s v="SINGLE VEHICLE CRASH"/>
    <s v="COLLISION WITH PEDESTRIAN"/>
    <x v="0"/>
    <x v="3"/>
    <n v="0"/>
    <n v="0"/>
    <n v="0"/>
    <n v="0"/>
    <n v="1"/>
    <n v="1"/>
    <n v="0"/>
    <n v="0"/>
    <n v="1"/>
    <n v="1"/>
    <n v="0"/>
    <n v="0"/>
    <n v="0"/>
    <n v="42.399900000000002"/>
    <n v="-71.118200000000002"/>
    <n v="6"/>
    <n v="250000000000000"/>
  </r>
  <r>
    <x v="839"/>
    <x v="839"/>
    <x v="1"/>
    <s v="124 COLLEGE AV Somerville, MA"/>
    <x v="1"/>
    <x v="1"/>
    <x v="1"/>
    <s v="NONE"/>
    <x v="0"/>
    <s v="NOT AT INTERSECTION"/>
    <s v="TWO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400300000000001"/>
    <n v="-71.117999999999995"/>
    <n v="6"/>
    <n v="250000000000000"/>
  </r>
  <r>
    <x v="840"/>
    <x v="840"/>
    <x v="0"/>
    <s v="920 BROADWAY Somerville, MA"/>
    <x v="0"/>
    <x v="1"/>
    <x v="1"/>
    <s v="NONE"/>
    <x v="0"/>
    <s v="NOT AT INTERSECTION"/>
    <s v="TWO-WAY, NOT DIVIDED"/>
    <s v="SINGLE VEHICLE CRASH"/>
    <s v="OTHER"/>
    <x v="1"/>
    <x v="1"/>
    <n v="0"/>
    <n v="0"/>
    <n v="0"/>
    <n v="1"/>
    <n v="0"/>
    <n v="0"/>
    <n v="0"/>
    <n v="0"/>
    <n v="0"/>
    <n v="0"/>
    <n v="0"/>
    <n v="0"/>
    <n v="0"/>
    <n v="42.400799999999997"/>
    <n v="-71.119600000000005"/>
    <n v="6"/>
    <n v="250000000000000"/>
  </r>
  <r>
    <x v="841"/>
    <x v="841"/>
    <x v="1"/>
    <s v="74 CHANDLER ST Somerville, MA"/>
    <x v="1"/>
    <x v="2"/>
    <x v="0"/>
    <s v="NONE"/>
    <x v="0"/>
    <s v="NOT AT INTERSECTION"/>
    <s v="TWO-WAY, NOT DIVIDED"/>
    <s v="SINGLE VEHICLE CRASH"/>
    <s v="COLLISION WITH TREE"/>
    <x v="0"/>
    <x v="0"/>
    <n v="0"/>
    <n v="0"/>
    <n v="0"/>
    <n v="0"/>
    <n v="0"/>
    <n v="2"/>
    <n v="0"/>
    <n v="0"/>
    <n v="0"/>
    <n v="0"/>
    <n v="0"/>
    <n v="0"/>
    <n v="0"/>
    <n v="42.400300000000001"/>
    <n v="-71.120800000000003"/>
    <n v="6"/>
    <n v="250000000000000"/>
  </r>
  <r>
    <x v="842"/>
    <x v="842"/>
    <x v="1"/>
    <s v="33 WALLACE ST Somerville, MA"/>
    <x v="1"/>
    <x v="1"/>
    <x v="1"/>
    <s v="NONE"/>
    <x v="0"/>
    <s v="NOT AT INTERSECTION"/>
    <s v="ONE-WAY, NOT DIVIDED"/>
    <s v="REAR-END"/>
    <s v="COLLISION WITH PARKED MOTOR VEHICLE"/>
    <x v="0"/>
    <x v="3"/>
    <n v="0"/>
    <n v="0"/>
    <n v="0"/>
    <n v="1"/>
    <n v="0"/>
    <n v="1"/>
    <n v="0"/>
    <n v="0"/>
    <n v="0"/>
    <n v="0"/>
    <n v="0"/>
    <n v="0"/>
    <n v="0"/>
    <n v="42.398899999999998"/>
    <n v="-71.122600000000006"/>
    <n v="6"/>
    <n v="250000000000000"/>
  </r>
  <r>
    <x v="843"/>
    <x v="843"/>
    <x v="1"/>
    <s v="COLLEGE AV &amp; KIDDER AV Somerville, MA"/>
    <x v="1"/>
    <x v="1"/>
    <x v="1"/>
    <s v="NONE"/>
    <x v="0"/>
    <s v="T-INTERSECTION"/>
    <s v="TWO-WAY, NOT DIVIDED"/>
    <s v="ANGLE"/>
    <s v="COLLISION WITH PEDESTRIAN"/>
    <x v="0"/>
    <x v="3"/>
    <n v="0"/>
    <n v="0"/>
    <n v="0"/>
    <n v="0"/>
    <n v="0"/>
    <n v="2"/>
    <n v="0"/>
    <n v="0"/>
    <n v="1"/>
    <n v="1"/>
    <n v="0"/>
    <n v="0"/>
    <n v="0"/>
    <n v="42.3994"/>
    <n v="-71.118899999999996"/>
    <n v="6"/>
    <n v="250000000000000"/>
  </r>
  <r>
    <x v="844"/>
    <x v="844"/>
    <x v="1"/>
    <s v="COLLEGE AV &amp; KIDDER AV Somerville, MA"/>
    <x v="1"/>
    <x v="1"/>
    <x v="1"/>
    <s v="UNKNOWN"/>
    <x v="0"/>
    <s v="FOUR WAY INTERSECTION"/>
    <s v="TWO-WAY, NOT DIVIDED"/>
    <s v="SINGLE VEHICLE CRASH"/>
    <s v="COLLISION WITH PEDESTRIAN"/>
    <x v="0"/>
    <x v="1"/>
    <n v="0"/>
    <n v="0"/>
    <n v="1"/>
    <n v="0"/>
    <n v="0"/>
    <n v="2"/>
    <n v="0"/>
    <n v="0"/>
    <n v="1"/>
    <n v="1"/>
    <n v="0"/>
    <n v="0"/>
    <n v="0"/>
    <n v="42.3994"/>
    <n v="-71.118899999999996"/>
    <n v="6"/>
    <n v="250000000000000"/>
  </r>
  <r>
    <x v="845"/>
    <x v="845"/>
    <x v="0"/>
    <s v="COLLEGE AV &amp; SUMMIT ST Somerville, MA"/>
    <x v="2"/>
    <x v="0"/>
    <x v="0"/>
    <s v="NONE"/>
    <x v="1"/>
    <s v="FOUR WAY INTERSECTION"/>
    <s v="ONE-WAY, NOT DIVIDED"/>
    <s v="SIDESWIPE, OPPOSITE DIRECTION"/>
    <s v="COLLISION WITH PEDESTRIAN"/>
    <x v="0"/>
    <x v="3"/>
    <n v="0"/>
    <n v="0"/>
    <n v="0"/>
    <n v="0"/>
    <n v="0"/>
    <n v="1"/>
    <n v="1"/>
    <n v="0"/>
    <n v="1"/>
    <n v="1"/>
    <n v="0"/>
    <n v="0"/>
    <n v="1"/>
    <n v="42.3994"/>
    <n v="-71.118899999999996"/>
    <n v="6"/>
    <n v="250000000000000"/>
  </r>
  <r>
    <x v="846"/>
    <x v="846"/>
    <x v="1"/>
    <s v="COLLEGE AVE &amp; KIDDER AVE Somerville, MA"/>
    <x v="1"/>
    <x v="1"/>
    <x v="1"/>
    <s v="NONE"/>
    <x v="0"/>
    <s v="FOUR WAY INTERSECTION"/>
    <s v="TWO-WAY, NOT DIVIDED"/>
    <s v="SINGLE VEHICLE CRASH"/>
    <s v="COLLISION WITH PEDESTRIAN"/>
    <x v="0"/>
    <x v="3"/>
    <n v="0"/>
    <n v="1"/>
    <n v="0"/>
    <n v="0"/>
    <n v="0"/>
    <n v="3"/>
    <n v="0"/>
    <n v="0"/>
    <n v="1"/>
    <n v="1"/>
    <n v="0"/>
    <n v="0"/>
    <n v="0"/>
    <n v="42.3994"/>
    <n v="-71.118899999999996"/>
    <n v="6"/>
    <n v="250000000000000"/>
  </r>
  <r>
    <x v="847"/>
    <x v="847"/>
    <x v="2"/>
    <s v="COLLEGE AV &amp; KIDDER AVE Somerville, MA"/>
    <x v="1"/>
    <x v="2"/>
    <x v="1"/>
    <s v="UNKNOWN"/>
    <x v="0"/>
    <s v="NOT AT INTERSECTION"/>
    <s v="TWO-WAY, DIVIDED, POSITIVE MEDIAN BARRIER"/>
    <s v="SINGLE VEHICLE CRASH"/>
    <s v="COLLISION WITH TREE"/>
    <x v="1"/>
    <x v="3"/>
    <n v="0"/>
    <n v="0"/>
    <n v="0"/>
    <n v="0"/>
    <n v="0"/>
    <n v="2"/>
    <n v="0"/>
    <n v="0"/>
    <n v="0"/>
    <n v="0"/>
    <n v="0"/>
    <n v="0"/>
    <n v="0"/>
    <n v="42.3994"/>
    <n v="-71.118899999999996"/>
    <n v="6"/>
    <n v="250000000000000"/>
  </r>
  <r>
    <x v="848"/>
    <x v="848"/>
    <x v="1"/>
    <s v="COLLEGE AV &amp; KIDDER AV Somerville, MA"/>
    <x v="1"/>
    <x v="5"/>
    <x v="3"/>
    <s v="ROAD SURFACE CONDITION"/>
    <x v="0"/>
    <s v="FOUR WAY INTERSECTION"/>
    <s v="TWO-WAY, DIVIDED, UNPROTECTED MEDIAN"/>
    <s v="REAR-END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94"/>
    <n v="-71.118899999999996"/>
    <n v="6"/>
    <n v="250000000000000"/>
  </r>
  <r>
    <x v="849"/>
    <x v="849"/>
    <x v="0"/>
    <s v="COLLEGE AV &amp; WILLIAM ST Somerville, MA"/>
    <x v="0"/>
    <x v="0"/>
    <x v="0"/>
    <s v="NONE"/>
    <x v="0"/>
    <s v="T-INTERSECTION"/>
    <s v="TWO-WAY, NOT DIVIDED"/>
    <s v="ANGLE"/>
    <s v="COLLISION WITH MOTOR VEHICLE IN TRAFFIC"/>
    <x v="0"/>
    <x v="0"/>
    <n v="0"/>
    <n v="0"/>
    <n v="0"/>
    <n v="1"/>
    <n v="0"/>
    <n v="2"/>
    <n v="0"/>
    <n v="0"/>
    <n v="0"/>
    <n v="0"/>
    <n v="0"/>
    <n v="0"/>
    <n v="1"/>
    <n v="42.399099999999997"/>
    <n v="-71.119699999999995"/>
    <n v="6"/>
    <n v="250000000000000"/>
  </r>
  <r>
    <x v="850"/>
    <x v="850"/>
    <x v="1"/>
    <s v="COLLEGE AV &amp; WILLIAM ST Somerville, MA"/>
    <x v="1"/>
    <x v="0"/>
    <x v="0"/>
    <s v="NONE"/>
    <x v="1"/>
    <s v="T-INTERSECTION"/>
    <s v="TWO-WAY, DIVIDED, UNPROTECTED MEDIAN"/>
    <s v="ANGLE"/>
    <s v="COLLISION WITH MOTOR VEHICLE IN TRAFFIC"/>
    <x v="0"/>
    <x v="0"/>
    <n v="0"/>
    <n v="0"/>
    <n v="0"/>
    <n v="0"/>
    <n v="0"/>
    <n v="5"/>
    <n v="0"/>
    <n v="0"/>
    <n v="0"/>
    <n v="0"/>
    <n v="0"/>
    <n v="0"/>
    <n v="0"/>
    <n v="42.399099999999997"/>
    <n v="-71.119699999999995"/>
    <n v="6"/>
    <n v="250000000000000"/>
  </r>
  <r>
    <x v="851"/>
    <x v="851"/>
    <x v="1"/>
    <s v="COLLEGE AV &amp; WILLIAM ST Somerville, MA"/>
    <x v="1"/>
    <x v="2"/>
    <x v="1"/>
    <s v="NONE"/>
    <x v="0"/>
    <s v="T-INTERSECTION"/>
    <s v="TWO-WAY, DIVIDED, UNPROTECTED MEDIAN"/>
    <s v="ANGLE"/>
    <s v="COLLISION WITH PEDESTRIAN"/>
    <x v="0"/>
    <x v="0"/>
    <n v="0"/>
    <n v="0"/>
    <n v="0"/>
    <n v="1"/>
    <n v="0"/>
    <n v="1"/>
    <n v="0"/>
    <n v="0"/>
    <n v="1"/>
    <n v="1"/>
    <n v="0"/>
    <n v="0"/>
    <n v="0"/>
    <n v="42.399099999999997"/>
    <n v="-71.119699999999995"/>
    <n v="6"/>
    <n v="250000000000000"/>
  </r>
  <r>
    <x v="852"/>
    <x v="852"/>
    <x v="1"/>
    <s v="COLLEGE AV &amp; WILLIAM ST Somerville, MA"/>
    <x v="1"/>
    <x v="2"/>
    <x v="1"/>
    <s v="NONE"/>
    <x v="0"/>
    <s v="T-INTERSECTION"/>
    <s v="TWO-WAY, NOT DIVIDED"/>
    <s v="ANGLE"/>
    <s v="COLLISION WITH PEDALCYCLE"/>
    <x v="0"/>
    <x v="3"/>
    <n v="0"/>
    <n v="0"/>
    <n v="0"/>
    <n v="0"/>
    <n v="1"/>
    <n v="1"/>
    <n v="0"/>
    <n v="0"/>
    <n v="1"/>
    <n v="0"/>
    <n v="1"/>
    <n v="0"/>
    <n v="0"/>
    <n v="42.399099999999997"/>
    <n v="-71.119699999999995"/>
    <n v="6"/>
    <n v="250000000000000"/>
  </r>
  <r>
    <x v="853"/>
    <x v="853"/>
    <x v="2"/>
    <s v="COLLEGE AV &amp; HALL AV Somerville, MA"/>
    <x v="1"/>
    <x v="2"/>
    <x v="0"/>
    <s v="NONE"/>
    <x v="1"/>
    <s v="T-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8600000000002"/>
    <n v="-71.120699999999999"/>
    <n v="6"/>
    <n v="250000000000000"/>
  </r>
  <r>
    <x v="854"/>
    <x v="854"/>
    <x v="0"/>
    <s v="62 COLLEGE AVE Somerville, MA"/>
    <x v="0"/>
    <x v="1"/>
    <x v="1"/>
    <s v="NONE"/>
    <x v="0"/>
    <s v="NOT AT INTERSECTION"/>
    <s v="TWO-WAY, NOT DIVIDED"/>
    <s v="REAR-END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98600000000002"/>
    <n v="-71.121300000000005"/>
    <n v="6"/>
    <n v="250000000000000"/>
  </r>
  <r>
    <x v="855"/>
    <x v="855"/>
    <x v="2"/>
    <s v="62 COLLEGE AV Somerville, MA"/>
    <x v="0"/>
    <x v="2"/>
    <x v="1"/>
    <s v="NONE"/>
    <x v="0"/>
    <s v="NOT AT INTERSECTION"/>
    <s v="TWO-WAY, NOT DIVIDED"/>
    <s v="SIDESWIPE, SAME DIRECTION"/>
    <s v="COLLISION WITH PARKED MOTOR VEHICLE"/>
    <x v="1"/>
    <x v="0"/>
    <n v="0"/>
    <n v="0"/>
    <n v="0"/>
    <n v="0"/>
    <n v="1"/>
    <n v="0"/>
    <n v="0"/>
    <n v="0"/>
    <n v="0"/>
    <n v="0"/>
    <n v="0"/>
    <n v="0"/>
    <n v="0"/>
    <n v="42.398600000000002"/>
    <n v="-71.121300000000005"/>
    <n v="6"/>
    <n v="250000000000000"/>
  </r>
  <r>
    <x v="856"/>
    <x v="856"/>
    <x v="1"/>
    <s v="40 COLLEGE AV Somerville, MA"/>
    <x v="1"/>
    <x v="1"/>
    <x v="1"/>
    <s v="OBSTRUCTION IN ROADWAY"/>
    <x v="0"/>
    <s v="NOT AT INTERSECTION"/>
    <s v="TWO-WAY, NOT DIVIDED"/>
    <s v="SINGLE VEHICLE CRASH"/>
    <s v="COLLISION WITH UTILITY POLE"/>
    <x v="1"/>
    <x v="3"/>
    <n v="1"/>
    <n v="0"/>
    <n v="0"/>
    <n v="0"/>
    <n v="0"/>
    <n v="1"/>
    <n v="0"/>
    <n v="0"/>
    <n v="0"/>
    <n v="0"/>
    <n v="0"/>
    <n v="0"/>
    <n v="0"/>
    <n v="42.398099999999999"/>
    <n v="-71.121700000000004"/>
    <n v="6"/>
    <n v="250000000000000"/>
  </r>
  <r>
    <x v="857"/>
    <x v="857"/>
    <x v="1"/>
    <s v="56 COLLEGE AV Somerville, MA"/>
    <x v="1"/>
    <x v="1"/>
    <x v="1"/>
    <s v="NONE"/>
    <x v="0"/>
    <s v="NOT AT INTERSECTION"/>
    <s v="TWO-WAY, NOT DIVIDED"/>
    <s v="SIDESWIPE, SAME DIRECTION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8499999999999"/>
    <n v="-71.121300000000005"/>
    <n v="6"/>
    <n v="250000000000000"/>
  </r>
  <r>
    <x v="858"/>
    <x v="858"/>
    <x v="0"/>
    <s v="COLLEGE AV &amp; HALL AV Somerville, MA"/>
    <x v="0"/>
    <x v="1"/>
    <x v="1"/>
    <s v="NONE"/>
    <x v="0"/>
    <s v="T-INTERSECTION"/>
    <s v="TWO-WAY, NOT DIVIDED"/>
    <s v="REAR-END"/>
    <s v="COLLISION WITH MOTOR VEHICLE IN TRAFFIC"/>
    <x v="0"/>
    <x v="0"/>
    <n v="0"/>
    <n v="0"/>
    <n v="0"/>
    <n v="0"/>
    <n v="0"/>
    <n v="6"/>
    <n v="0"/>
    <n v="0"/>
    <n v="0"/>
    <n v="0"/>
    <n v="0"/>
    <n v="0"/>
    <n v="0"/>
    <n v="42.398600000000002"/>
    <n v="-71.120699999999999"/>
    <n v="6"/>
    <n v="250000000000000"/>
  </r>
  <r>
    <x v="859"/>
    <x v="859"/>
    <x v="1"/>
    <s v="64 COLLEGE AVE Somerville, MA"/>
    <x v="1"/>
    <x v="1"/>
    <x v="1"/>
    <s v="NONE"/>
    <x v="0"/>
    <s v="T-INTERSECTION"/>
    <s v="TWO-WAY, NOT DIVIDED"/>
    <s v="SIDESWIPE, SAME DIRECTION"/>
    <s v="COLLISION WITH MOTOR VEHICLE IN TRAFFIC"/>
    <x v="0"/>
    <x v="3"/>
    <n v="0"/>
    <n v="0"/>
    <n v="0"/>
    <n v="0"/>
    <n v="0"/>
    <n v="4"/>
    <n v="0"/>
    <n v="0"/>
    <n v="0"/>
    <n v="0"/>
    <n v="0"/>
    <n v="0"/>
    <n v="0"/>
    <n v="42.398800000000001"/>
    <n v="-71.121099999999998"/>
    <n v="6"/>
    <n v="250000000000000"/>
  </r>
  <r>
    <x v="860"/>
    <x v="860"/>
    <x v="1"/>
    <s v="64 COLLEGE AV Somerville, MA"/>
    <x v="1"/>
    <x v="1"/>
    <x v="1"/>
    <s v="NONE"/>
    <x v="0"/>
    <s v="NOT AT INTERSECTION"/>
    <s v="TWO-WAY, NOT DIVIDED"/>
    <s v="SIDESWIPE, SAME DIRECTION"/>
    <s v="COLLISION WITH PARKED MOTOR VEHICLE"/>
    <x v="1"/>
    <x v="0"/>
    <n v="0"/>
    <n v="0"/>
    <n v="0"/>
    <n v="0"/>
    <n v="0"/>
    <n v="4"/>
    <n v="0"/>
    <n v="0"/>
    <n v="0"/>
    <n v="0"/>
    <n v="0"/>
    <n v="0"/>
    <n v="0"/>
    <n v="42.398800000000001"/>
    <n v="-71.121099999999998"/>
    <n v="6"/>
    <n v="250000000000000"/>
  </r>
  <r>
    <x v="861"/>
    <x v="861"/>
    <x v="1"/>
    <s v="64 COLLEGE AV Somerville, MA"/>
    <x v="1"/>
    <x v="1"/>
    <x v="1"/>
    <s v="NONE"/>
    <x v="0"/>
    <s v="T-INTERSECTION"/>
    <s v="TWO-WAY, NOT DIVIDED"/>
    <s v="REAR-END"/>
    <s v="COLLISION WITH MOTOR VEHICLE IN TRAFFIC"/>
    <x v="0"/>
    <x v="1"/>
    <n v="0"/>
    <n v="0"/>
    <n v="0"/>
    <n v="0"/>
    <n v="0"/>
    <n v="2"/>
    <n v="0"/>
    <n v="0"/>
    <n v="0"/>
    <n v="0"/>
    <n v="0"/>
    <n v="0"/>
    <n v="0"/>
    <n v="42.398800000000001"/>
    <n v="-71.121099999999998"/>
    <n v="6"/>
    <n v="250000000000000"/>
  </r>
  <r>
    <x v="862"/>
    <x v="862"/>
    <x v="0"/>
    <s v="34 COLLEGE AV Somerville, MA"/>
    <x v="0"/>
    <x v="1"/>
    <x v="1"/>
    <s v="NONE"/>
    <x v="0"/>
    <s v="NOT AT INTERSECTION"/>
    <s v="TWO-WAY, DIVIDED, UNPROTECTED MEDIAN"/>
    <s v="SIDESWIPE, SAME DIRECTION"/>
    <s v="COLLISION WITH MOTOR VEHICLE IN TRAFFIC"/>
    <x v="0"/>
    <x v="3"/>
    <n v="0"/>
    <n v="0"/>
    <n v="0"/>
    <n v="0"/>
    <n v="1"/>
    <n v="4"/>
    <n v="0"/>
    <n v="0"/>
    <n v="0"/>
    <n v="0"/>
    <n v="0"/>
    <n v="0"/>
    <n v="0"/>
    <n v="42.397799999999997"/>
    <n v="-71.121799999999993"/>
    <n v="6"/>
    <n v="250000000000000"/>
  </r>
  <r>
    <x v="863"/>
    <x v="863"/>
    <x v="0"/>
    <s v="COLLEGE AV &amp; WINTER ST Somerville, MA"/>
    <x v="1"/>
    <x v="1"/>
    <x v="1"/>
    <s v="NONE"/>
    <x v="0"/>
    <s v="T-INTERSECTION"/>
    <s v="TWO-WAY, DIVIDED, UNPROTECTED MEDIAN"/>
    <s v="ANGLE"/>
    <s v="COLLISION WITH MOTOR VEHICLE IN TRAFFIC"/>
    <x v="4"/>
    <x v="0"/>
    <n v="0"/>
    <n v="0"/>
    <n v="0"/>
    <n v="0"/>
    <n v="0"/>
    <n v="2"/>
    <n v="0"/>
    <n v="0"/>
    <n v="0"/>
    <n v="0"/>
    <n v="0"/>
    <n v="0"/>
    <n v="0"/>
    <n v="42.396999999999998"/>
    <n v="-71.122"/>
    <n v="6"/>
    <n v="250000000000000"/>
  </r>
  <r>
    <x v="864"/>
    <x v="864"/>
    <x v="1"/>
    <s v="22 A COLLEGE AV Somerville, MA"/>
    <x v="1"/>
    <x v="2"/>
    <x v="1"/>
    <s v="NONE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4"/>
    <n v="0"/>
    <n v="0"/>
    <n v="0"/>
    <n v="0"/>
    <n v="0"/>
    <n v="0"/>
    <n v="0"/>
    <n v="42.397300000000001"/>
    <n v="-71.122100000000003"/>
    <n v="6"/>
    <n v="250000000000000"/>
  </r>
  <r>
    <x v="865"/>
    <x v="865"/>
    <x v="0"/>
    <s v="HOLLAND ST &amp; WINTER ST Somerville, MA"/>
    <x v="0"/>
    <x v="0"/>
    <x v="0"/>
    <s v="NONE"/>
    <x v="0"/>
    <s v="T-INTERSECTION"/>
    <s v="TWO-WAY, NOT DIVIDED"/>
    <s v="ANGLE"/>
    <s v="COLLISION WITH PEDESTRIAN"/>
    <x v="0"/>
    <x v="1"/>
    <n v="0"/>
    <n v="0"/>
    <n v="0"/>
    <n v="1"/>
    <n v="0"/>
    <n v="1"/>
    <n v="0"/>
    <n v="0"/>
    <n v="1"/>
    <n v="1"/>
    <n v="0"/>
    <n v="0"/>
    <n v="0"/>
    <n v="42.3977"/>
    <n v="-71.123500000000007"/>
    <n v="6"/>
    <n v="250000000000000"/>
  </r>
  <r>
    <x v="866"/>
    <x v="866"/>
    <x v="1"/>
    <s v="COLLEGE AV &amp; WINTER ST Somerville, MA"/>
    <x v="1"/>
    <x v="1"/>
    <x v="1"/>
    <s v="NONE"/>
    <x v="0"/>
    <s v="T-INTERSECTION"/>
    <s v="TWO-WAY, NOT DIVIDED"/>
    <s v="ANGLE"/>
    <s v="COLLISION WITH PEDALCYCLE"/>
    <x v="0"/>
    <x v="3"/>
    <n v="0"/>
    <n v="0"/>
    <n v="0"/>
    <n v="1"/>
    <n v="0"/>
    <n v="1"/>
    <n v="0"/>
    <n v="0"/>
    <n v="1"/>
    <n v="0"/>
    <n v="1"/>
    <n v="0"/>
    <n v="0"/>
    <n v="42.396999999999998"/>
    <n v="-71.122"/>
    <n v="6"/>
    <n v="250000000000000"/>
  </r>
  <r>
    <x v="867"/>
    <x v="867"/>
    <x v="1"/>
    <s v="HOLLAND ST &amp; WALLACE ST Somerville, MA"/>
    <x v="1"/>
    <x v="2"/>
    <x v="1"/>
    <s v="NONE"/>
    <x v="1"/>
    <s v="T-INTERSECTION"/>
    <s v="TWO-WAY, NOT DIVIDED"/>
    <s v="ANGLE"/>
    <s v="COLLISION WITH MOTOR VEHICLE IN TRAFFIC"/>
    <x v="0"/>
    <x v="3"/>
    <n v="0"/>
    <n v="0"/>
    <n v="2"/>
    <n v="1"/>
    <n v="0"/>
    <n v="2"/>
    <n v="0"/>
    <n v="0"/>
    <n v="0"/>
    <n v="0"/>
    <n v="0"/>
    <n v="0"/>
    <n v="0"/>
    <n v="42.3979"/>
    <n v="-71.123599999999996"/>
    <n v="6"/>
    <n v="250000000000000"/>
  </r>
  <r>
    <x v="868"/>
    <x v="868"/>
    <x v="1"/>
    <s v="27 WINTER ST Somerville, MA"/>
    <x v="1"/>
    <x v="1"/>
    <x v="1"/>
    <s v="NONE"/>
    <x v="0"/>
    <s v="NOT AT INTERSECTION"/>
    <s v="ONE-WAY, NOT DIVIDED"/>
    <s v="SIDESWIPE, SAME DIRECTION"/>
    <s v="COLLISION WITH PARKED MOTOR VEHICLE"/>
    <x v="0"/>
    <x v="4"/>
    <n v="0"/>
    <n v="0"/>
    <n v="0"/>
    <n v="0"/>
    <n v="0"/>
    <n v="2"/>
    <n v="0"/>
    <n v="0"/>
    <n v="0"/>
    <n v="0"/>
    <n v="0"/>
    <n v="0"/>
    <n v="0"/>
    <n v="42.3977"/>
    <n v="-71.123000000000005"/>
    <n v="6"/>
    <n v="250000000000000"/>
  </r>
  <r>
    <x v="869"/>
    <x v="869"/>
    <x v="2"/>
    <s v="24 COLLEGE AV Somerville, MA"/>
    <x v="0"/>
    <x v="1"/>
    <x v="1"/>
    <s v="NONE"/>
    <x v="3"/>
    <s v="T-INTERSECTION"/>
    <s v="TWO-WAY, NOT DIVIDED"/>
    <s v="SIDESWIPE, SAM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7300000000001"/>
    <n v="-71.122100000000003"/>
    <n v="6"/>
    <n v="250000000000000"/>
  </r>
  <r>
    <x v="870"/>
    <x v="870"/>
    <x v="1"/>
    <s v="COLLEGE AV &amp; WINTER ST Somerville, MA"/>
    <x v="1"/>
    <x v="1"/>
    <x v="1"/>
    <s v="NONE"/>
    <x v="2"/>
    <s v="T-INTERSECTION"/>
    <s v="TWO-WAY, NOT DIVIDED"/>
    <s v="ANGLE"/>
    <s v="COLLISION WITH PEDALCYCLE"/>
    <x v="0"/>
    <x v="3"/>
    <n v="0"/>
    <n v="0"/>
    <n v="0"/>
    <n v="1"/>
    <n v="0"/>
    <n v="1"/>
    <n v="0"/>
    <n v="0"/>
    <n v="0"/>
    <n v="0"/>
    <n v="0"/>
    <n v="0"/>
    <n v="0"/>
    <n v="42.396999999999998"/>
    <n v="-71.122"/>
    <n v="6"/>
    <n v="250000000000000"/>
  </r>
  <r>
    <x v="871"/>
    <x v="871"/>
    <x v="1"/>
    <s v="COLLEGE AVE &amp; WINTER ST Somerville, MA"/>
    <x v="1"/>
    <x v="1"/>
    <x v="1"/>
    <s v="NONE"/>
    <x v="0"/>
    <s v="T-INTERSECTION"/>
    <s v="TWO-WAY, NOT DIVIDED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96999999999998"/>
    <n v="-71.122"/>
    <n v="6"/>
    <n v="250000000000000"/>
  </r>
  <r>
    <x v="872"/>
    <x v="872"/>
    <x v="0"/>
    <s v="30 COLLEGE AV Somerville, MA"/>
    <x v="0"/>
    <x v="1"/>
    <x v="1"/>
    <s v="NONE"/>
    <x v="0"/>
    <s v="NOT AT INTERSECTION"/>
    <s v="TWO-WAY, NOT DIVIDED"/>
    <s v="SINGLE VEHICLE CRASH"/>
    <s v="COLLISION WITH PEDESTRIAN"/>
    <x v="0"/>
    <x v="3"/>
    <n v="0"/>
    <n v="0"/>
    <n v="0"/>
    <n v="1"/>
    <n v="0"/>
    <n v="0"/>
    <n v="0"/>
    <n v="0"/>
    <n v="1"/>
    <n v="1"/>
    <n v="0"/>
    <n v="0"/>
    <n v="1"/>
    <n v="42.397399999999998"/>
    <n v="-71.122"/>
    <n v="6"/>
    <n v="250000000000000"/>
  </r>
  <r>
    <x v="873"/>
    <x v="873"/>
    <x v="1"/>
    <s v="12 PARK AV Somerville, MA"/>
    <x v="1"/>
    <x v="2"/>
    <x v="1"/>
    <s v="NONE"/>
    <x v="0"/>
    <s v="T-INTERSECTION"/>
    <s v="ONE-WAY, NOT DIVIDED"/>
    <s v="ANGLE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7799999999997"/>
    <n v="-71.122699999999995"/>
    <n v="6"/>
    <n v="250000000000000"/>
  </r>
  <r>
    <x v="874"/>
    <x v="874"/>
    <x v="0"/>
    <s v="COLLEGE AV &amp; WINSLOW AV Somerville, MA"/>
    <x v="1"/>
    <x v="1"/>
    <x v="1"/>
    <s v="NONE"/>
    <x v="1"/>
    <s v="T-INTERSECTION"/>
    <s v="TWO-WAY, DIVIDED, UNPROTECTED MEDIAN"/>
    <s v="SIDESWIPE, SAME DIRECTION"/>
    <s v="COLLISION WITH PARKED MOTOR VEHICLE"/>
    <x v="4"/>
    <x v="0"/>
    <n v="0"/>
    <n v="0"/>
    <n v="0"/>
    <n v="0"/>
    <n v="0"/>
    <n v="2"/>
    <n v="0"/>
    <n v="0"/>
    <n v="0"/>
    <n v="0"/>
    <n v="0"/>
    <n v="0"/>
    <n v="0"/>
    <n v="42.397500000000001"/>
    <n v="-71.121700000000004"/>
    <n v="6"/>
    <n v="250000000000000"/>
  </r>
  <r>
    <x v="875"/>
    <x v="875"/>
    <x v="1"/>
    <s v="COLLEGE AV &amp; WINSLOW AV Somerville, MA"/>
    <x v="1"/>
    <x v="0"/>
    <x v="2"/>
    <s v="NONE"/>
    <x v="1"/>
    <s v="FOUR WAY INTERSECTION"/>
    <s v="TWO-WAY, NOT DIVIDED"/>
    <s v="ANGLE"/>
    <s v="COLLISION WITH MOTOR VEHICLE IN TRAFFIC"/>
    <x v="0"/>
    <x v="0"/>
    <n v="0"/>
    <n v="0"/>
    <n v="0"/>
    <n v="0"/>
    <n v="0"/>
    <n v="5"/>
    <n v="0"/>
    <n v="0"/>
    <n v="0"/>
    <n v="0"/>
    <n v="0"/>
    <n v="0"/>
    <n v="0"/>
    <n v="42.397500000000001"/>
    <n v="-71.121700000000004"/>
    <n v="6"/>
    <n v="250000000000000"/>
  </r>
  <r>
    <x v="876"/>
    <x v="876"/>
    <x v="1"/>
    <s v="COLLEGE AV &amp; WINTER ST Somerville, MA"/>
    <x v="1"/>
    <x v="2"/>
    <x v="1"/>
    <s v="NONE"/>
    <x v="0"/>
    <s v="T-INTERSECTION"/>
    <s v="TWO-WAY, NOT DIVIDED"/>
    <s v="SIDESWIPE, SAME DIRECTION"/>
    <s v="COLLISION WITH MOTOR VEHICLE IN TRAFFIC"/>
    <x v="0"/>
    <x v="3"/>
    <n v="0"/>
    <n v="0"/>
    <n v="0"/>
    <n v="0"/>
    <n v="0"/>
    <n v="4"/>
    <n v="0"/>
    <n v="0"/>
    <n v="0"/>
    <n v="0"/>
    <n v="0"/>
    <n v="0"/>
    <n v="0"/>
    <n v="42.396999999999998"/>
    <n v="-71.122"/>
    <n v="6"/>
    <n v="250000000000000"/>
  </r>
  <r>
    <x v="877"/>
    <x v="877"/>
    <x v="1"/>
    <s v="35 HOLLAND ST Somerville, MA"/>
    <x v="1"/>
    <x v="2"/>
    <x v="1"/>
    <s v="NONE"/>
    <x v="0"/>
    <s v="NOT AT INTERSECTION"/>
    <s v="TWO-WAY, NOT DIVIDED"/>
    <s v="SIDESWIPE, SAM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7500000000001"/>
    <n v="-71.123099999999994"/>
    <n v="6"/>
    <n v="250000000000000"/>
  </r>
  <r>
    <x v="878"/>
    <x v="878"/>
    <x v="0"/>
    <s v="4 COLLEGE AV Somerville, MA"/>
    <x v="0"/>
    <x v="1"/>
    <x v="1"/>
    <s v="NONE"/>
    <x v="3"/>
    <s v="FIVE-POINT OR MORE"/>
    <s v="TWO-WAY, NOT DIVIDED"/>
    <s v="ANGLE"/>
    <s v="COLLISION WITH MOTOR VEHICLE IN TRAFFIC"/>
    <x v="0"/>
    <x v="3"/>
    <n v="0"/>
    <n v="0"/>
    <n v="0"/>
    <n v="0"/>
    <n v="1"/>
    <n v="1"/>
    <n v="0"/>
    <n v="0"/>
    <n v="0"/>
    <n v="0"/>
    <n v="0"/>
    <n v="0"/>
    <n v="0"/>
    <n v="42.396999999999998"/>
    <n v="-71.122299999999996"/>
    <n v="6"/>
    <n v="250000000000000"/>
  </r>
  <r>
    <x v="879"/>
    <x v="879"/>
    <x v="0"/>
    <s v="12 WINTER ST Somerville, MA"/>
    <x v="1"/>
    <x v="1"/>
    <x v="1"/>
    <s v="NONE"/>
    <x v="0"/>
    <s v="NOT AT INTERSECTION"/>
    <s v="ONE-WAY, NOT DIVIDED"/>
    <s v="SINGLE VEHICLE CRASH"/>
    <s v="COLLISION WITH PEDESTRIAN"/>
    <x v="4"/>
    <x v="0"/>
    <n v="0"/>
    <n v="0"/>
    <n v="1"/>
    <n v="0"/>
    <n v="0"/>
    <n v="5"/>
    <n v="0"/>
    <n v="0"/>
    <n v="1"/>
    <n v="1"/>
    <n v="0"/>
    <n v="0"/>
    <n v="0"/>
    <n v="42.397199999999998"/>
    <n v="-71.122600000000006"/>
    <n v="6"/>
    <n v="250000000000000"/>
  </r>
  <r>
    <x v="880"/>
    <x v="880"/>
    <x v="1"/>
    <s v="4 COLLEGE AV Somerville, MA"/>
    <x v="1"/>
    <x v="2"/>
    <x v="1"/>
    <s v="NONE"/>
    <x v="3"/>
    <s v="Y-INTERSECTION"/>
    <s v="TWO-WAY, NOT DIVIDED"/>
    <s v="SINGLE VEHICLE CRASH"/>
    <s v="COLLISION WITH PEDESTRIAN"/>
    <x v="0"/>
    <x v="0"/>
    <n v="0"/>
    <n v="0"/>
    <n v="0"/>
    <n v="1"/>
    <n v="0"/>
    <n v="1"/>
    <n v="0"/>
    <n v="0"/>
    <n v="1"/>
    <n v="1"/>
    <n v="0"/>
    <n v="0"/>
    <n v="0"/>
    <n v="42.396999999999998"/>
    <n v="-71.122299999999996"/>
    <n v="6"/>
    <n v="250000000000000"/>
  </r>
  <r>
    <x v="881"/>
    <x v="881"/>
    <x v="0"/>
    <s v="91 IRVING ST Somerville, MA"/>
    <x v="0"/>
    <x v="1"/>
    <x v="0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401000000000003"/>
    <n v="-71.121499999999997"/>
    <n v="6"/>
    <n v="250000000000000"/>
  </r>
  <r>
    <x v="882"/>
    <x v="882"/>
    <x v="1"/>
    <s v="HOLLAND ST &amp; THORNDIKE ST Somerville, MA"/>
    <x v="1"/>
    <x v="2"/>
    <x v="1"/>
    <s v="NONE"/>
    <x v="1"/>
    <s v="FOUR WAY 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8499999999999"/>
    <n v="-71.124099999999999"/>
    <n v="6"/>
    <n v="250000000000000"/>
  </r>
  <r>
    <x v="883"/>
    <x v="883"/>
    <x v="0"/>
    <s v="5 IRVING ST Somerville, MA"/>
    <x v="1"/>
    <x v="1"/>
    <x v="1"/>
    <s v="NONE"/>
    <x v="0"/>
    <s v="NOT AT INTERSECTION"/>
    <s v="TWO-WAY, DIVIDED, UNPROTECTED MEDIAN"/>
    <s v="SIDESWIPE, SAME DIRECTION"/>
    <s v="COLLISION WITH PARKED MOTOR VEHICLE"/>
    <x v="4"/>
    <x v="0"/>
    <n v="0"/>
    <n v="0"/>
    <n v="0"/>
    <n v="1"/>
    <n v="0"/>
    <n v="7"/>
    <n v="0"/>
    <n v="0"/>
    <n v="1"/>
    <n v="1"/>
    <n v="0"/>
    <n v="0"/>
    <n v="0"/>
    <n v="42.398600000000002"/>
    <n v="-71.123699999999999"/>
    <n v="6"/>
    <n v="250000000000000"/>
  </r>
  <r>
    <x v="884"/>
    <x v="884"/>
    <x v="1"/>
    <s v="10 WALLACE ST Somerville, MA"/>
    <x v="1"/>
    <x v="2"/>
    <x v="1"/>
    <s v="NONE"/>
    <x v="0"/>
    <s v="T-INTERSECTION"/>
    <s v="ONE-WAY, NOT DIVIDED"/>
    <s v="REAR-END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98299999999999"/>
    <n v="-71.123500000000007"/>
    <n v="6"/>
    <n v="250000000000000"/>
  </r>
  <r>
    <x v="885"/>
    <x v="885"/>
    <x v="0"/>
    <s v="65 HOLLAND ST Somerville, MA"/>
    <x v="6"/>
    <x v="1"/>
    <x v="1"/>
    <s v="NONE"/>
    <x v="0"/>
    <s v="NOT AT INTERSECTION"/>
    <s v="TWO-WAY, NOT DIVIDED"/>
    <s v="REAR-END"/>
    <s v="COLLISION WITH PARKED MOTOR VEHICLE"/>
    <x v="0"/>
    <x v="0"/>
    <n v="0"/>
    <n v="0"/>
    <n v="0"/>
    <n v="0"/>
    <n v="2"/>
    <n v="1"/>
    <n v="0"/>
    <n v="0"/>
    <n v="0"/>
    <n v="0"/>
    <n v="0"/>
    <n v="0"/>
    <n v="0"/>
    <n v="42.398299999999999"/>
    <n v="-71.123699999999999"/>
    <n v="6"/>
    <n v="250000000000000"/>
  </r>
  <r>
    <x v="886"/>
    <x v="886"/>
    <x v="1"/>
    <s v="65 HOLLAND ST Somerville, MA"/>
    <x v="1"/>
    <x v="1"/>
    <x v="1"/>
    <s v="NONE"/>
    <x v="1"/>
    <s v="T-INTERSECTION"/>
    <s v="TWO-WAY, NOT DIVIDED"/>
    <s v="ANGLE"/>
    <s v="COLLISION WITH MOTOR VEHICLE IN TRAFFIC"/>
    <x v="0"/>
    <x v="3"/>
    <n v="0"/>
    <n v="0"/>
    <n v="0"/>
    <n v="1"/>
    <n v="0"/>
    <n v="2"/>
    <n v="0"/>
    <n v="0"/>
    <n v="0"/>
    <n v="0"/>
    <n v="0"/>
    <n v="0"/>
    <n v="0"/>
    <n v="42.398299999999999"/>
    <n v="-71.123699999999999"/>
    <n v="6"/>
    <n v="250000000000000"/>
  </r>
  <r>
    <x v="887"/>
    <x v="887"/>
    <x v="0"/>
    <s v="HOLLAND ST &amp; IRVING ST Somerville, MA"/>
    <x v="0"/>
    <x v="2"/>
    <x v="1"/>
    <s v="NONE"/>
    <x v="1"/>
    <s v="T-INTERSECTION"/>
    <s v="TWO-WAY, NOT DIVIDED"/>
    <s v="ANGLE"/>
    <s v="COLLISION WITH MOTOR VEHICLE IN TRAFFIC"/>
    <x v="0"/>
    <x v="1"/>
    <n v="0"/>
    <n v="0"/>
    <n v="0"/>
    <n v="0"/>
    <n v="0"/>
    <n v="2"/>
    <n v="0"/>
    <n v="0"/>
    <n v="0"/>
    <n v="0"/>
    <n v="0"/>
    <n v="0"/>
    <n v="0"/>
    <n v="42.398499999999999"/>
    <n v="-71.124099999999999"/>
    <n v="6"/>
    <n v="250000000000000"/>
  </r>
  <r>
    <x v="888"/>
    <x v="888"/>
    <x v="1"/>
    <s v="96 WALLACE ST Somerville, MA"/>
    <x v="1"/>
    <x v="2"/>
    <x v="1"/>
    <s v="NONE"/>
    <x v="0"/>
    <s v="NOT AT INTERSECTION"/>
    <s v="ONE-WAY, NOT DIVIDED"/>
    <s v="SIDESWIPE, SAM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400700000000001"/>
    <n v="-71.121300000000005"/>
    <n v="6"/>
    <n v="250000000000000"/>
  </r>
  <r>
    <x v="889"/>
    <x v="889"/>
    <x v="0"/>
    <s v="HOLLAND ST &amp; IRVING ST Somerville, MA"/>
    <x v="1"/>
    <x v="1"/>
    <x v="1"/>
    <s v="NONE"/>
    <x v="0"/>
    <s v="NOT AT INTERSECTION"/>
    <s v="TWO-WAY, DIVIDED, UNPROTECTED MEDIAN"/>
    <s v="SIDESWIPE, SAME DIRECTION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98499999999999"/>
    <n v="-71.124099999999999"/>
    <n v="6"/>
    <n v="250000000000000"/>
  </r>
  <r>
    <x v="890"/>
    <x v="890"/>
    <x v="1"/>
    <s v="91 HOLLAND ST Somerville, MA"/>
    <x v="1"/>
    <x v="1"/>
    <x v="1"/>
    <s v="NONE"/>
    <x v="0"/>
    <s v="NOT AT INTERSECTION"/>
    <s v="TWO-WAY, NOT DIVIDED"/>
    <s v="SIDESWIPE, SAME DIRECTION"/>
    <s v="COLLISION WITH PARKED MOTOR VEHICLE"/>
    <x v="0"/>
    <x v="3"/>
    <n v="0"/>
    <n v="0"/>
    <n v="0"/>
    <n v="0"/>
    <n v="0"/>
    <n v="2"/>
    <n v="0"/>
    <n v="0"/>
    <n v="0"/>
    <n v="0"/>
    <n v="0"/>
    <n v="0"/>
    <n v="0"/>
    <n v="42.399000000000001"/>
    <n v="-71.124200000000002"/>
    <n v="6"/>
    <n v="250000000000000"/>
  </r>
  <r>
    <x v="891"/>
    <x v="891"/>
    <x v="0"/>
    <s v="71 SIMPSON AV Somerville, MA"/>
    <x v="1"/>
    <x v="1"/>
    <x v="1"/>
    <s v="NONE"/>
    <x v="0"/>
    <s v="NOT AT INTERSECTION"/>
    <s v="ONE-WAY, NOT DIVIDED"/>
    <s v="SINGLE VEHICLE CRASH"/>
    <s v="COLLISION WITH TREE"/>
    <x v="0"/>
    <x v="0"/>
    <n v="0"/>
    <n v="0"/>
    <n v="0"/>
    <n v="0"/>
    <n v="0"/>
    <n v="2"/>
    <n v="0"/>
    <n v="0"/>
    <n v="0"/>
    <n v="0"/>
    <n v="0"/>
    <n v="0"/>
    <n v="0"/>
    <n v="42.401000000000003"/>
    <n v="-71.122399999999999"/>
    <n v="6"/>
    <n v="250000000000000"/>
  </r>
  <r>
    <x v="892"/>
    <x v="892"/>
    <x v="1"/>
    <s v="81 HOLLAND ST Somerville, MA"/>
    <x v="1"/>
    <x v="1"/>
    <x v="1"/>
    <s v="UNKNOWN"/>
    <x v="1"/>
    <s v="T-INTERSECTION"/>
    <s v="TWO-WAY, DIVIDED, UNPROTECTED MEDIAN"/>
    <s v="HEAD ON"/>
    <s v="COLLISION WITH MOPED"/>
    <x v="0"/>
    <x v="0"/>
    <n v="0"/>
    <n v="0"/>
    <n v="0"/>
    <n v="1"/>
    <n v="0"/>
    <n v="3"/>
    <n v="0"/>
    <n v="0"/>
    <n v="0"/>
    <n v="0"/>
    <n v="0"/>
    <n v="0"/>
    <n v="0"/>
    <n v="42.398800000000001"/>
    <n v="-71.124200000000002"/>
    <n v="6"/>
    <n v="250000000000000"/>
  </r>
  <r>
    <x v="893"/>
    <x v="893"/>
    <x v="1"/>
    <s v="998 BROADWAY Somerville, MA"/>
    <x v="1"/>
    <x v="1"/>
    <x v="1"/>
    <s v="NONE"/>
    <x v="0"/>
    <s v="NOT AT INTERSECTION"/>
    <s v="TWO-WAY, DIVIDED, UNPROTECTED MEDIAN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401400000000002"/>
    <n v="-71.122500000000002"/>
    <n v="7"/>
    <n v="250000000000000"/>
  </r>
  <r>
    <x v="894"/>
    <x v="894"/>
    <x v="1"/>
    <s v="109 HOLLAND ST Somerville, MA"/>
    <x v="1"/>
    <x v="1"/>
    <x v="1"/>
    <s v="NONE"/>
    <x v="0"/>
    <s v="NOT AT INTERSECTION"/>
    <s v="TWO-WAY, NOT DIVIDED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99299999999997"/>
    <n v="-71.124700000000004"/>
    <n v="7"/>
    <n v="250000000000000"/>
  </r>
  <r>
    <x v="895"/>
    <x v="895"/>
    <x v="1"/>
    <s v="1024 BROADWAY Somerville, MA"/>
    <x v="1"/>
    <x v="1"/>
    <x v="1"/>
    <s v="NONE"/>
    <x v="0"/>
    <s v="T-INTERSECTION"/>
    <s v="TWO-WAY, NOT DIVIDED"/>
    <s v="SIDESWIPE, OPPOSITE DIRECTION"/>
    <s v="COLLISION WITH MOTOR VEHICLE IN TRAFFIC"/>
    <x v="0"/>
    <x v="3"/>
    <n v="0"/>
    <n v="0"/>
    <n v="0"/>
    <n v="1"/>
    <n v="0"/>
    <n v="1"/>
    <n v="0"/>
    <n v="0"/>
    <n v="0"/>
    <n v="0"/>
    <n v="0"/>
    <n v="0"/>
    <n v="0"/>
    <n v="42.401600000000002"/>
    <n v="-71.123500000000007"/>
    <n v="7"/>
    <n v="250000000000000"/>
  </r>
  <r>
    <x v="896"/>
    <x v="896"/>
    <x v="1"/>
    <s v="HOLLAND ST &amp; PAULINA ST Somerville, MA"/>
    <x v="1"/>
    <x v="1"/>
    <x v="1"/>
    <s v="NONE"/>
    <x v="0"/>
    <s v="NOT AT INTERSECTION"/>
    <s v="ONE-WAY, NOT DIVIDED"/>
    <s v="SIDESWIPE, SAME DIRECTION"/>
    <s v="COLLISION WITH PARKED MOTOR VEHICLE"/>
    <x v="0"/>
    <x v="3"/>
    <n v="0"/>
    <n v="0"/>
    <n v="0"/>
    <n v="0"/>
    <n v="0"/>
    <n v="3"/>
    <n v="1"/>
    <n v="0"/>
    <n v="0"/>
    <n v="0"/>
    <n v="0"/>
    <n v="0"/>
    <n v="0"/>
    <n v="42.399900000000002"/>
    <n v="-71.125200000000007"/>
    <n v="7"/>
    <n v="250000000000000"/>
  </r>
  <r>
    <x v="897"/>
    <x v="897"/>
    <x v="1"/>
    <s v="GORHAM ST &amp; HOLLAND ST Somerville, MA"/>
    <x v="1"/>
    <x v="2"/>
    <x v="1"/>
    <s v="NONE"/>
    <x v="0"/>
    <s v="T-INTERSECTION"/>
    <s v="TWO-WAY, NOT DIVIDED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99900000000002"/>
    <n v="-71.125200000000007"/>
    <n v="7"/>
    <n v="250000000000000"/>
  </r>
  <r>
    <x v="898"/>
    <x v="898"/>
    <x v="1"/>
    <s v="BROADWAY &amp; PAULINA ST Somerville, MA"/>
    <x v="1"/>
    <x v="1"/>
    <x v="1"/>
    <s v="NONE"/>
    <x v="0"/>
    <s v="T-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401800000000001"/>
    <n v="-71.123699999999999"/>
    <n v="7"/>
    <n v="250000000000000"/>
  </r>
  <r>
    <x v="899"/>
    <x v="899"/>
    <x v="1"/>
    <s v="BROADWAY &amp; PAULINA ST Somerville, MA"/>
    <x v="1"/>
    <x v="2"/>
    <x v="0"/>
    <s v="ROAD SURFACE CONDITION"/>
    <x v="1"/>
    <s v="T-INTERSECTION"/>
    <s v="TWO-WAY, NOT DIVIDED"/>
    <s v="ANGLE"/>
    <s v="COLLISION WITH MOTOR VEHICLE IN TRAFFIC"/>
    <x v="0"/>
    <x v="0"/>
    <n v="0"/>
    <n v="0"/>
    <n v="0"/>
    <n v="0"/>
    <n v="0"/>
    <n v="5"/>
    <n v="0"/>
    <n v="0"/>
    <n v="0"/>
    <n v="0"/>
    <n v="0"/>
    <n v="0"/>
    <n v="0"/>
    <n v="42.401800000000001"/>
    <n v="-71.123699999999999"/>
    <n v="7"/>
    <n v="250000000000000"/>
  </r>
  <r>
    <x v="900"/>
    <x v="900"/>
    <x v="1"/>
    <s v="133 HOLLAND ST Somerville, MA"/>
    <x v="1"/>
    <x v="1"/>
    <x v="1"/>
    <s v="NONE"/>
    <x v="0"/>
    <s v="FOUR WAY INTERSECTION"/>
    <s v="TWO-WAY, NOT DIVIDED"/>
    <s v="SIDESWIPE, SAM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400199999999998"/>
    <n v="-71.125200000000007"/>
    <n v="7"/>
    <n v="250000000000000"/>
  </r>
  <r>
    <x v="901"/>
    <x v="901"/>
    <x v="1"/>
    <s v="1098 BROADWAY Somerville, MA"/>
    <x v="1"/>
    <x v="1"/>
    <x v="1"/>
    <s v="NONE"/>
    <x v="0"/>
    <s v="T-INTERSECTION"/>
    <s v="TWO-WAY, DIVIDED, UNPROTECTED MEDIAN"/>
    <s v="ANGLE"/>
    <s v="COLLISION WITH MOTOR VEHICLE IN TRAFFIC"/>
    <x v="0"/>
    <x v="0"/>
    <n v="0"/>
    <n v="0"/>
    <n v="0"/>
    <n v="0"/>
    <n v="0"/>
    <n v="5"/>
    <n v="0"/>
    <n v="0"/>
    <n v="0"/>
    <n v="0"/>
    <n v="0"/>
    <n v="0"/>
    <n v="0"/>
    <n v="42.402500000000003"/>
    <n v="-71.126000000000005"/>
    <n v="7"/>
    <n v="250000000000000"/>
  </r>
  <r>
    <x v="902"/>
    <x v="902"/>
    <x v="1"/>
    <s v="231 HOLLAND ST Somerville, MA"/>
    <x v="1"/>
    <x v="1"/>
    <x v="1"/>
    <s v="OTHER"/>
    <x v="0"/>
    <s v="NOT AT INTERSECTION"/>
    <s v="TWO-WAY, DIVIDED, UNPROTECTED MEDIAN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4026"/>
    <n v="-71.126599999999996"/>
    <n v="7"/>
    <n v="250000000000000"/>
  </r>
  <r>
    <x v="903"/>
    <x v="903"/>
    <x v="0"/>
    <s v="217 HOLLAND ST Somerville, MA"/>
    <x v="0"/>
    <x v="1"/>
    <x v="1"/>
    <s v="NONE"/>
    <x v="0"/>
    <s v="NOT AT INTERSECTION"/>
    <s v="TWO-WAY, NOT DIVIDED"/>
    <s v="SIDESWIPE, SAME DIRECTION"/>
    <s v="COLLISION WITH PARKED MOTOR VEHICLE"/>
    <x v="5"/>
    <x v="0"/>
    <n v="0"/>
    <n v="0"/>
    <n v="0"/>
    <n v="0"/>
    <n v="1"/>
    <n v="1"/>
    <n v="0"/>
    <n v="0"/>
    <n v="1"/>
    <n v="0"/>
    <n v="1"/>
    <n v="0"/>
    <n v="0"/>
    <n v="42.402200000000001"/>
    <n v="-71.126400000000004"/>
    <n v="7"/>
    <n v="250000000000000"/>
  </r>
  <r>
    <x v="904"/>
    <x v="904"/>
    <x v="0"/>
    <s v="1122 BROADWAY Somerville, MA"/>
    <x v="0"/>
    <x v="1"/>
    <x v="1"/>
    <s v="NONE"/>
    <x v="0"/>
    <s v="NOT AT INTERSECTION"/>
    <s v="TWO-WAY, NOT DIVIDED"/>
    <s v="REAR-END"/>
    <s v="COLLISION WITH MOTOR VEHICLE IN TRAFFIC"/>
    <x v="0"/>
    <x v="0"/>
    <n v="0"/>
    <n v="0"/>
    <n v="0"/>
    <n v="0"/>
    <n v="1"/>
    <n v="2"/>
    <n v="0"/>
    <n v="0"/>
    <n v="0"/>
    <n v="0"/>
    <n v="0"/>
    <n v="0"/>
    <n v="0"/>
    <n v="42.402900000000002"/>
    <n v="-71.126800000000003"/>
    <n v="7"/>
    <n v="250000000000000"/>
  </r>
  <r>
    <x v="905"/>
    <x v="905"/>
    <x v="1"/>
    <s v="HOLLAND &amp; NEWBURY ST Somerville, MA"/>
    <x v="1"/>
    <x v="1"/>
    <x v="1"/>
    <s v="NONE"/>
    <x v="3"/>
    <s v="T-INTERSECTION"/>
    <s v="TWO-WAY, NOT DIVIDED"/>
    <s v="REAR-END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402999999999999"/>
    <n v="-71.126999999999995"/>
    <n v="7"/>
    <n v="250000000000000"/>
  </r>
  <r>
    <x v="906"/>
    <x v="906"/>
    <x v="1"/>
    <s v="BROADWAY &amp; WESTMINSTER ST Somerville, MA"/>
    <x v="1"/>
    <x v="1"/>
    <x v="1"/>
    <s v="NONE"/>
    <x v="1"/>
    <s v="T-INTERSECTION"/>
    <s v="TWO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402999999999999"/>
    <n v="-71.126499999999993"/>
    <n v="7"/>
    <n v="250000000000000"/>
  </r>
  <r>
    <x v="907"/>
    <x v="907"/>
    <x v="1"/>
    <s v="HOLLAND ST &amp; NEWBURY ST Somerville, MA"/>
    <x v="1"/>
    <x v="1"/>
    <x v="1"/>
    <s v="NONE"/>
    <x v="3"/>
    <s v="Y-INTERSECTION"/>
    <s v="TWO-WAY, NOT DIVIDED"/>
    <s v="SINGLE VEHICLE CRASH"/>
    <s v="COLLISION WITH CURB"/>
    <x v="0"/>
    <x v="0"/>
    <n v="0"/>
    <n v="0"/>
    <n v="0"/>
    <n v="1"/>
    <n v="0"/>
    <n v="1"/>
    <n v="0"/>
    <n v="0"/>
    <n v="0"/>
    <n v="0"/>
    <n v="0"/>
    <n v="0"/>
    <n v="0"/>
    <n v="42.402999999999999"/>
    <n v="-71.126999999999995"/>
    <n v="7"/>
    <n v="250000000000000"/>
  </r>
  <r>
    <x v="908"/>
    <x v="908"/>
    <x v="0"/>
    <s v="1114 BROADWAY Somerville, MA"/>
    <x v="0"/>
    <x v="0"/>
    <x v="0"/>
    <s v="UNKNOWN"/>
    <x v="4"/>
    <s v="NOT AT INTERSECTION"/>
    <s v="TWO-WAY, NOT DIVIDED"/>
    <s v="SINGLE VEHICLE CRASH"/>
    <s v="COLLISION WITH PEDESTRIAN"/>
    <x v="0"/>
    <x v="0"/>
    <n v="0"/>
    <n v="0"/>
    <n v="0"/>
    <n v="1"/>
    <n v="0"/>
    <n v="2"/>
    <n v="0"/>
    <n v="0"/>
    <n v="1"/>
    <n v="1"/>
    <n v="0"/>
    <n v="0"/>
    <n v="0"/>
    <n v="42.402799999999999"/>
    <n v="-71.126499999999993"/>
    <n v="7"/>
    <n v="250000000000000"/>
  </r>
  <r>
    <x v="909"/>
    <x v="909"/>
    <x v="1"/>
    <s v="17 LATIN WY Somerville, MA"/>
    <x v="1"/>
    <x v="1"/>
    <x v="1"/>
    <s v="NONE"/>
    <x v="0"/>
    <s v="NOT AT INTERSECTION"/>
    <s v="TWO-WAY, NOT DIVIDED"/>
    <s v="ANGLE"/>
    <s v="COLLISION WITH MOTOR VEHICLE IN TRAFFIC"/>
    <x v="1"/>
    <x v="3"/>
    <n v="0"/>
    <n v="0"/>
    <n v="0"/>
    <n v="0"/>
    <n v="1"/>
    <n v="1"/>
    <n v="0"/>
    <n v="0"/>
    <n v="0"/>
    <n v="0"/>
    <n v="0"/>
    <n v="0"/>
    <n v="0"/>
    <n v="42.405700000000003"/>
    <n v="-71.120900000000006"/>
    <n v="6"/>
    <n v="250000000000000"/>
  </r>
  <r>
    <x v="910"/>
    <x v="910"/>
    <x v="1"/>
    <s v="PACKARD AV &amp; POWDER HOUSE BLVD Somerville, MA"/>
    <x v="1"/>
    <x v="1"/>
    <x v="1"/>
    <s v="NONE"/>
    <x v="1"/>
    <s v="FOUR WAY INTERSECTION"/>
    <s v="TWO-WAY, NOT DIVIDED"/>
    <s v="HEAD 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404499999999999"/>
    <n v="-71.123500000000007"/>
    <n v="6"/>
    <n v="250000000000000"/>
  </r>
  <r>
    <x v="911"/>
    <x v="911"/>
    <x v="0"/>
    <s v="PACKARD AV &amp; POWDER HOUSE BLVD Somerville, MA"/>
    <x v="1"/>
    <x v="1"/>
    <x v="1"/>
    <s v="NONE"/>
    <x v="1"/>
    <s v="FOUR WAY INTERSECTION"/>
    <s v="TWO-WAY, NOT DIVIDED"/>
    <s v="ANGLE"/>
    <s v="COLLISION WITH PEDALCYCLE"/>
    <x v="0"/>
    <x v="0"/>
    <n v="0"/>
    <n v="0"/>
    <n v="0"/>
    <n v="0"/>
    <n v="0"/>
    <n v="2"/>
    <n v="0"/>
    <n v="0"/>
    <n v="1"/>
    <n v="0"/>
    <n v="1"/>
    <n v="0"/>
    <n v="0"/>
    <n v="42.404499999999999"/>
    <n v="-71.123500000000007"/>
    <n v="6"/>
    <n v="250000000000000"/>
  </r>
  <r>
    <x v="912"/>
    <x v="912"/>
    <x v="0"/>
    <s v="LEONARD ST &amp; POWDER HOUSE BLVD Somerville, MA"/>
    <x v="1"/>
    <x v="1"/>
    <x v="1"/>
    <s v="NONE"/>
    <x v="0"/>
    <s v="T-INTERSECTION"/>
    <s v="TWO-WAY, NOT DIVIDED"/>
    <s v="HEAD ON"/>
    <s v="COLLISION WITH MOTOR VEHICLE IN TRAFFIC"/>
    <x v="0"/>
    <x v="1"/>
    <n v="0"/>
    <n v="0"/>
    <n v="0"/>
    <n v="0"/>
    <n v="0"/>
    <n v="2"/>
    <n v="0"/>
    <n v="0"/>
    <n v="0"/>
    <n v="0"/>
    <n v="0"/>
    <n v="0"/>
    <n v="0"/>
    <n v="42.4024"/>
    <n v="-71.120099999999994"/>
    <n v="6"/>
    <n v="250000000000000"/>
  </r>
  <r>
    <x v="913"/>
    <x v="913"/>
    <x v="0"/>
    <s v="PACKARD AV &amp; POWDER HOUSE BLVD Somerville, MA"/>
    <x v="2"/>
    <x v="2"/>
    <x v="0"/>
    <s v="NONE"/>
    <x v="1"/>
    <s v="FOUR WAY INTERSECTION"/>
    <s v="TWO-WAY, NOT DIVIDED"/>
    <s v="SINGLE VEHICLE CRASH"/>
    <s v="COLLISION WITH LIGHT POLE OR OTHER POST/SUPPORT"/>
    <x v="2"/>
    <x v="3"/>
    <n v="0"/>
    <n v="0"/>
    <n v="0"/>
    <n v="0"/>
    <n v="0"/>
    <n v="1"/>
    <n v="1"/>
    <n v="0"/>
    <n v="0"/>
    <n v="0"/>
    <n v="0"/>
    <n v="0"/>
    <n v="1"/>
    <n v="42.404499999999999"/>
    <n v="-71.123500000000007"/>
    <n v="6"/>
    <n v="250000000000000"/>
  </r>
  <r>
    <x v="914"/>
    <x v="914"/>
    <x v="0"/>
    <s v="COLLEGE AV &amp; LOWER CAMPUS RD Somerville, MA"/>
    <x v="0"/>
    <x v="1"/>
    <x v="1"/>
    <s v="NONE"/>
    <x v="0"/>
    <s v="T-INTERSECTION"/>
    <s v="TWO-WAY, DIVIDED, UNPROTECTED MEDIAN"/>
    <s v="UNKNOWN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404000000000003"/>
    <n v="-71.117199999999997"/>
    <n v="6"/>
    <n v="250000000000000"/>
  </r>
  <r>
    <x v="915"/>
    <x v="915"/>
    <x v="0"/>
    <s v="PACKARD AV &amp; POWDER HOUSE BLVD Somerville, MA"/>
    <x v="0"/>
    <x v="2"/>
    <x v="0"/>
    <s v="NONE"/>
    <x v="1"/>
    <s v="FOUR WAY INTERSECTION"/>
    <s v="TWO-WAY, NOT DIVIDED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404499999999999"/>
    <n v="-71.123500000000007"/>
    <n v="6"/>
    <n v="250000000000000"/>
  </r>
  <r>
    <x v="916"/>
    <x v="916"/>
    <x v="0"/>
    <s v="POWDER HOUSE BLVD &amp; COLLEGE AV Somerville, MA"/>
    <x v="0"/>
    <x v="1"/>
    <x v="1"/>
    <s v="UNKNOWN"/>
    <x v="1"/>
    <s v="FIVE-POINT OR MORE"/>
    <s v="TWO-WAY, DIVIDED, POSITIVE MEDIAN BARRIER"/>
    <s v="SINGLE VEHICLE CRASH"/>
    <s v="COLLISION WITH PEDALCYCLE"/>
    <x v="2"/>
    <x v="0"/>
    <n v="0"/>
    <n v="0"/>
    <n v="0"/>
    <n v="1"/>
    <n v="0"/>
    <n v="2"/>
    <n v="0"/>
    <n v="0"/>
    <n v="1"/>
    <n v="0"/>
    <n v="1"/>
    <n v="0"/>
    <n v="0"/>
    <n v="42.401299999999999"/>
    <n v="-71.116900000000001"/>
    <n v="6"/>
    <n v="250000000000000"/>
  </r>
  <r>
    <x v="917"/>
    <x v="917"/>
    <x v="0"/>
    <s v="62 TALBOT AV Somerville, MA"/>
    <x v="0"/>
    <x v="2"/>
    <x v="1"/>
    <s v="NONE"/>
    <x v="0"/>
    <s v="T-INTERSECTION"/>
    <s v="TWO-WAY, NOT DIVIDED"/>
    <s v="ANGLE"/>
    <s v="COLLISION WITH MOTOR VEHICLE IN TRAFFIC"/>
    <x v="0"/>
    <x v="3"/>
    <n v="0"/>
    <n v="0"/>
    <n v="0"/>
    <n v="0"/>
    <n v="0"/>
    <n v="1"/>
    <n v="0"/>
    <n v="0"/>
    <n v="0"/>
    <n v="0"/>
    <n v="0"/>
    <n v="0"/>
    <n v="0"/>
    <n v="42.404899999999998"/>
    <n v="-71.120599999999996"/>
    <n v="6"/>
    <n v="250000000000000"/>
  </r>
  <r>
    <x v="918"/>
    <x v="918"/>
    <x v="1"/>
    <s v="226 COLLEGE AVE Somerville, MA"/>
    <x v="1"/>
    <x v="1"/>
    <x v="1"/>
    <s v="NONE"/>
    <x v="0"/>
    <s v="NOT AT INTERSECTION"/>
    <s v="TWO-WAY, NOT DIVIDED"/>
    <s v="ANGLE"/>
    <s v="COLLISION WITH MOTOR VEHICLE IN TRAFFIC"/>
    <x v="0"/>
    <x v="3"/>
    <n v="0"/>
    <n v="0"/>
    <n v="0"/>
    <n v="0"/>
    <n v="0"/>
    <n v="4"/>
    <n v="0"/>
    <n v="0"/>
    <n v="0"/>
    <n v="0"/>
    <n v="0"/>
    <n v="0"/>
    <n v="0"/>
    <n v="42.405099999999997"/>
    <n v="-71.117699999999999"/>
    <n v="6"/>
    <n v="250000000000000"/>
  </r>
  <r>
    <x v="919"/>
    <x v="919"/>
    <x v="0"/>
    <s v="15 TALBOT AV Somerville, MA"/>
    <x v="1"/>
    <x v="1"/>
    <x v="1"/>
    <s v="NONE"/>
    <x v="0"/>
    <s v="NOT AT INTERSECTION"/>
    <s v="TWO-WAY, NOT DIVIDED"/>
    <s v="SIDESWIPE, OPPOSITE DIRECTION"/>
    <s v="COLLISION WITH PEDALCYCLE"/>
    <x v="0"/>
    <x v="0"/>
    <n v="0"/>
    <n v="0"/>
    <n v="0"/>
    <n v="0"/>
    <n v="0"/>
    <n v="4"/>
    <n v="0"/>
    <n v="0"/>
    <n v="1"/>
    <n v="0"/>
    <n v="1"/>
    <n v="0"/>
    <n v="0"/>
    <n v="42.405000000000001"/>
    <n v="-71.118499999999997"/>
    <n v="6"/>
    <n v="250000000000000"/>
  </r>
  <r>
    <x v="920"/>
    <x v="920"/>
    <x v="0"/>
    <s v="15 TALBOT AV Somerville, MA"/>
    <x v="0"/>
    <x v="1"/>
    <x v="1"/>
    <s v="NONE"/>
    <x v="0"/>
    <s v="NOT AT INTERSECTION"/>
    <s v="TWO-WAY, NOT DIVIDED"/>
    <s v="SIDESWIPE, SAME DIRECTION"/>
    <s v="COLLISION WITH MOTOR VEHICLE IN TRAFFIC"/>
    <x v="0"/>
    <x v="0"/>
    <n v="0"/>
    <n v="0"/>
    <n v="0"/>
    <n v="1"/>
    <n v="0"/>
    <n v="1"/>
    <n v="0"/>
    <n v="0"/>
    <n v="0"/>
    <n v="0"/>
    <n v="0"/>
    <n v="0"/>
    <n v="0"/>
    <n v="42.405000000000001"/>
    <n v="-71.118499999999997"/>
    <n v="6"/>
    <n v="250000000000000"/>
  </r>
  <r>
    <x v="921"/>
    <x v="921"/>
    <x v="0"/>
    <s v="42 WHITFIELD RD Somerville, MA"/>
    <x v="1"/>
    <x v="1"/>
    <x v="1"/>
    <s v="NONE"/>
    <x v="0"/>
    <s v="NOT AT INTERSECTION"/>
    <s v="ONE-WAY, NOT DIVIDED"/>
    <s v="REAR-END"/>
    <s v="COLLISION WITH PARKED MOTOR VEHICLE"/>
    <x v="0"/>
    <x v="3"/>
    <n v="0"/>
    <n v="0"/>
    <n v="0"/>
    <n v="0"/>
    <n v="0"/>
    <n v="4"/>
    <n v="0"/>
    <n v="0"/>
    <n v="0"/>
    <n v="0"/>
    <n v="0"/>
    <n v="0"/>
    <n v="0"/>
    <n v="42.406100000000002"/>
    <n v="-71.124600000000001"/>
    <n v="7"/>
    <n v="250000000000000"/>
  </r>
  <r>
    <x v="922"/>
    <x v="922"/>
    <x v="0"/>
    <s v="153 POWDERHOUSE BLVD Somerville, MA"/>
    <x v="0"/>
    <x v="1"/>
    <x v="1"/>
    <s v="NONE"/>
    <x v="0"/>
    <s v="NOT AT INTERSECTION"/>
    <s v="TWO-WAY, NOT DIVIDED"/>
    <s v="REAR-END"/>
    <s v="COLLISION WITH PARKED MOTOR VEHICLE"/>
    <x v="0"/>
    <x v="0"/>
    <n v="0"/>
    <n v="0"/>
    <n v="0"/>
    <n v="0"/>
    <n v="0"/>
    <n v="1"/>
    <n v="0"/>
    <n v="0"/>
    <n v="0"/>
    <n v="0"/>
    <n v="0"/>
    <n v="0"/>
    <n v="0"/>
    <n v="42.4054"/>
    <n v="-71.125200000000007"/>
    <n v="7"/>
    <n v="250000000000000"/>
  </r>
  <r>
    <x v="923"/>
    <x v="923"/>
    <x v="0"/>
    <s v="153 POWDER HOUSE BLVD Somerville, MA"/>
    <x v="0"/>
    <x v="1"/>
    <x v="1"/>
    <s v="NONE"/>
    <x v="0"/>
    <s v="NOT AT INTERSECTION"/>
    <s v="TWO-WAY, DIVIDED, UNPROTECTED MEDIAN"/>
    <s v="SIDESWIPE, SAME DIRECTION"/>
    <s v="COLLISION WITH PARKED MOTOR VEHICLE"/>
    <x v="1"/>
    <x v="0"/>
    <n v="0"/>
    <n v="0"/>
    <n v="0"/>
    <n v="0"/>
    <n v="0"/>
    <n v="5"/>
    <n v="0"/>
    <n v="0"/>
    <n v="0"/>
    <n v="0"/>
    <n v="0"/>
    <n v="0"/>
    <n v="0"/>
    <n v="42.4054"/>
    <n v="-71.125200000000007"/>
    <n v="7"/>
    <n v="250000000000000"/>
  </r>
  <r>
    <x v="924"/>
    <x v="924"/>
    <x v="2"/>
    <s v="153 POWDER HOUSE BLVD Somerville, MA"/>
    <x v="0"/>
    <x v="5"/>
    <x v="3"/>
    <s v="NONE"/>
    <x v="0"/>
    <s v="NOT AT INTERSECTION"/>
    <s v="TWO-WAY, DIVIDED, UNPROTECTED MEDIAN"/>
    <s v="SIDESWIPE, SAME DIRECTION"/>
    <s v="COLLISION WITH PARKED MOTOR VEHICLE"/>
    <x v="0"/>
    <x v="0"/>
    <n v="0"/>
    <n v="0"/>
    <n v="0"/>
    <n v="0"/>
    <n v="0"/>
    <n v="0"/>
    <n v="2"/>
    <n v="0"/>
    <n v="0"/>
    <n v="0"/>
    <n v="0"/>
    <n v="0"/>
    <n v="1"/>
    <n v="42.4054"/>
    <n v="-71.125200000000007"/>
    <n v="7"/>
    <n v="250000000000000"/>
  </r>
  <r>
    <x v="925"/>
    <x v="925"/>
    <x v="0"/>
    <s v="155 POWDER HOUSE BLVD Somerville, MA"/>
    <x v="1"/>
    <x v="0"/>
    <x v="0"/>
    <s v="ROAD SURFACE CONDITION"/>
    <x v="1"/>
    <s v="FOUR WAY INTERSECTION"/>
    <s v="TWO-WAY, NOT DIVIDED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4054"/>
    <n v="-71.125200000000007"/>
    <n v="7"/>
    <n v="250000000000000"/>
  </r>
  <r>
    <x v="926"/>
    <x v="926"/>
    <x v="1"/>
    <s v="150 POWDER HOUSE BLVD Somerville, MA"/>
    <x v="1"/>
    <x v="1"/>
    <x v="1"/>
    <s v="NONE"/>
    <x v="0"/>
    <s v="NOT AT INTERSECTION"/>
    <s v="TWO-WAY, NOT DIVIDED"/>
    <s v="REAR-END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404899999999998"/>
    <n v="-71.125200000000007"/>
    <n v="7"/>
    <n v="250000000000000"/>
  </r>
  <r>
    <x v="927"/>
    <x v="927"/>
    <x v="0"/>
    <s v="CURTIS ST &amp; POWDER HOUSE BLVD Somerville, MA"/>
    <x v="1"/>
    <x v="1"/>
    <x v="1"/>
    <s v="NONE"/>
    <x v="1"/>
    <s v="FOUR WAY INTERSECTION"/>
    <s v="TWO-WAY, NOT DIVIDED"/>
    <s v="ANGLE"/>
    <s v="COLLISION WITH MOTOR VEHICLE IN TRAFFIC"/>
    <x v="0"/>
    <x v="3"/>
    <n v="0"/>
    <n v="0"/>
    <n v="0"/>
    <n v="1"/>
    <n v="1"/>
    <n v="1"/>
    <n v="0"/>
    <n v="0"/>
    <n v="0"/>
    <n v="0"/>
    <n v="0"/>
    <n v="0"/>
    <n v="0"/>
    <n v="42.4054"/>
    <n v="-71.125799999999998"/>
    <n v="7"/>
    <n v="250000000000000"/>
  </r>
  <r>
    <x v="928"/>
    <x v="928"/>
    <x v="2"/>
    <s v="CURTIS ST &amp; POWDER HOUSE BLVD Somerville, MA"/>
    <x v="1"/>
    <x v="5"/>
    <x v="3"/>
    <s v="NONE"/>
    <x v="1"/>
    <s v="FOUR WAY INTERSECTION"/>
    <s v="TWO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4054"/>
    <n v="-71.125799999999998"/>
    <n v="7"/>
    <n v="250000000000000"/>
  </r>
  <r>
    <x v="929"/>
    <x v="929"/>
    <x v="0"/>
    <s v="CURTIS ST &amp; POWDER HOUSE BLVD Somerville, MA"/>
    <x v="1"/>
    <x v="1"/>
    <x v="1"/>
    <s v="NONE"/>
    <x v="1"/>
    <s v="FOUR WAY INTERSECTION"/>
    <s v="TWO-WAY, NOT DIVIDED"/>
    <s v="ANGLE"/>
    <s v="COLLISION WITH MOTOR VEHICLE IN TRAFFIC"/>
    <x v="0"/>
    <x v="3"/>
    <n v="0"/>
    <n v="0"/>
    <n v="0"/>
    <n v="0"/>
    <n v="0"/>
    <n v="4"/>
    <n v="0"/>
    <n v="0"/>
    <n v="0"/>
    <n v="0"/>
    <n v="0"/>
    <n v="0"/>
    <n v="0"/>
    <n v="42.4054"/>
    <n v="-71.125799999999998"/>
    <n v="7"/>
    <n v="250000000000000"/>
  </r>
  <r>
    <x v="930"/>
    <x v="930"/>
    <x v="1"/>
    <s v="CURTIS ST &amp; POWDER HOUSE BLVD Somerville, MA"/>
    <x v="1"/>
    <x v="2"/>
    <x v="1"/>
    <s v="NONE"/>
    <x v="1"/>
    <s v="T-INTERSECTION"/>
    <s v="TWO-WAY, NOT DIVIDED"/>
    <s v="ANGLE"/>
    <s v="COLLISION WITH MOTOR VEHICLE IN TRAFFIC"/>
    <x v="0"/>
    <x v="3"/>
    <n v="0"/>
    <n v="0"/>
    <n v="0"/>
    <n v="0"/>
    <n v="0"/>
    <n v="4"/>
    <n v="0"/>
    <n v="0"/>
    <n v="0"/>
    <n v="0"/>
    <n v="0"/>
    <n v="0"/>
    <n v="0"/>
    <n v="42.4054"/>
    <n v="-71.125799999999998"/>
    <n v="7"/>
    <n v="250000000000000"/>
  </r>
  <r>
    <x v="931"/>
    <x v="931"/>
    <x v="1"/>
    <s v="CURTIS ST &amp; POWDER HOUSE BLVD Somerville, MA"/>
    <x v="1"/>
    <x v="2"/>
    <x v="7"/>
    <s v="NONE"/>
    <x v="1"/>
    <s v="FOUR WAY 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4054"/>
    <n v="-71.125799999999998"/>
    <n v="7"/>
    <n v="250000000000000"/>
  </r>
  <r>
    <x v="932"/>
    <x v="932"/>
    <x v="1"/>
    <s v="CURTIS ST &amp; POWDER HOUSE BLVD Somerville, MA"/>
    <x v="1"/>
    <x v="1"/>
    <x v="1"/>
    <s v="NONE"/>
    <x v="1"/>
    <s v="FOUR WAY 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4054"/>
    <n v="-71.125799999999998"/>
    <n v="7"/>
    <n v="250000000000000"/>
  </r>
  <r>
    <x v="933"/>
    <x v="933"/>
    <x v="1"/>
    <s v="51 CURTIS ST Somerville, MA"/>
    <x v="1"/>
    <x v="1"/>
    <x v="1"/>
    <s v="NONE"/>
    <x v="0"/>
    <s v="NOT AT INTERSECTION"/>
    <s v="ONE-WAY, NOT DIVIDED"/>
    <s v="SIDESWIPE, SAME DIRECTION"/>
    <s v="COLLISION WITH PARKED MOTOR VEHICLE"/>
    <x v="0"/>
    <x v="3"/>
    <n v="0"/>
    <n v="0"/>
    <n v="0"/>
    <n v="0"/>
    <n v="0"/>
    <n v="5"/>
    <n v="0"/>
    <n v="0"/>
    <n v="0"/>
    <n v="0"/>
    <n v="0"/>
    <n v="0"/>
    <n v="0"/>
    <n v="42.404899999999998"/>
    <n v="-71.126000000000005"/>
    <n v="7"/>
    <n v="250000000000000"/>
  </r>
  <r>
    <x v="934"/>
    <x v="934"/>
    <x v="1"/>
    <s v="CURTIS ST &amp; POWDER HOUSE BLVD Somerville, MA"/>
    <x v="1"/>
    <x v="1"/>
    <x v="1"/>
    <s v="NONE"/>
    <x v="1"/>
    <s v="FOUR WAY INTERSECTION"/>
    <s v="UNKNOWN"/>
    <s v="ANGLE"/>
    <s v="COLLISION WITH MOTOR VEHICLE IN TRAFFIC"/>
    <x v="0"/>
    <x v="3"/>
    <n v="0"/>
    <n v="0"/>
    <n v="0"/>
    <n v="0"/>
    <n v="1"/>
    <n v="3"/>
    <n v="0"/>
    <n v="0"/>
    <n v="0"/>
    <n v="0"/>
    <n v="0"/>
    <n v="0"/>
    <n v="0"/>
    <n v="42.4054"/>
    <n v="-71.125799999999998"/>
    <n v="7"/>
    <n v="250000000000000"/>
  </r>
  <r>
    <x v="935"/>
    <x v="935"/>
    <x v="1"/>
    <s v="CURTIS ST &amp; POWDER HOUSE BLVD Somerville, MA"/>
    <x v="1"/>
    <x v="2"/>
    <x v="0"/>
    <s v="NONE"/>
    <x v="1"/>
    <s v="FOUR WAY INTERSECTION"/>
    <s v="TWO-WAY, NOT DIVIDED"/>
    <s v="ANGLE"/>
    <s v="COLLISION WITH PARKED MOTOR VEHICLE"/>
    <x v="0"/>
    <x v="3"/>
    <n v="0"/>
    <n v="0"/>
    <n v="0"/>
    <n v="0"/>
    <n v="0"/>
    <n v="2"/>
    <n v="0"/>
    <n v="0"/>
    <n v="0"/>
    <n v="0"/>
    <n v="0"/>
    <n v="0"/>
    <n v="0"/>
    <n v="42.4054"/>
    <n v="-71.125799999999998"/>
    <n v="7"/>
    <n v="250000000000000"/>
  </r>
  <r>
    <x v="936"/>
    <x v="936"/>
    <x v="1"/>
    <s v="93 OSSIPEE RD Somerville, MA"/>
    <x v="1"/>
    <x v="0"/>
    <x v="0"/>
    <s v="NONE"/>
    <x v="0"/>
    <s v="NOT AT INTERSECTION"/>
    <s v="TWO-WAY, NOT DIVIDED"/>
    <s v="SINGLE VEHICLE CRASH"/>
    <s v="OTHER"/>
    <x v="1"/>
    <x v="0"/>
    <n v="0"/>
    <n v="0"/>
    <n v="0"/>
    <n v="0"/>
    <n v="0"/>
    <n v="1"/>
    <n v="0"/>
    <n v="0"/>
    <n v="0"/>
    <n v="0"/>
    <n v="0"/>
    <n v="0"/>
    <n v="0"/>
    <n v="42.404800000000002"/>
    <n v="-71.125600000000006"/>
    <n v="7"/>
    <n v="250000000000000"/>
  </r>
  <r>
    <x v="937"/>
    <x v="937"/>
    <x v="0"/>
    <s v="CURTIS ST &amp; POWDER HOUSE BLVD Somerville, MA"/>
    <x v="0"/>
    <x v="1"/>
    <x v="1"/>
    <s v="NONE"/>
    <x v="7"/>
    <s v="FOUR WAY INTERSECTION"/>
    <s v="TWO-WAY, NOT DIVIDED"/>
    <s v="ANGLE"/>
    <s v="COLLISION WITH MOTOR VEHICLE IN TRAFFIC"/>
    <x v="0"/>
    <x v="1"/>
    <n v="0"/>
    <n v="0"/>
    <n v="0"/>
    <n v="0"/>
    <n v="1"/>
    <n v="3"/>
    <n v="0"/>
    <n v="0"/>
    <n v="0"/>
    <n v="0"/>
    <n v="0"/>
    <n v="0"/>
    <n v="0"/>
    <n v="42.4054"/>
    <n v="-71.125799999999998"/>
    <n v="7"/>
    <n v="250000000000000"/>
  </r>
  <r>
    <x v="938"/>
    <x v="938"/>
    <x v="2"/>
    <s v="CURTIS ST &amp; POWDER HOUSE BLVD Somerville, MA"/>
    <x v="1"/>
    <x v="2"/>
    <x v="0"/>
    <s v="UNKNOWN"/>
    <x v="1"/>
    <s v="FOUR WAY INTERSECTION"/>
    <s v="TWO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4054"/>
    <n v="-71.125799999999998"/>
    <n v="7"/>
    <n v="250000000000000"/>
  </r>
  <r>
    <x v="939"/>
    <x v="939"/>
    <x v="1"/>
    <s v="CURTIS ST &amp; POWDER HOUSE BLVD Somerville, MA"/>
    <x v="1"/>
    <x v="1"/>
    <x v="1"/>
    <s v="NONE"/>
    <x v="1"/>
    <s v="FOUR WAY 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4054"/>
    <n v="-71.125799999999998"/>
    <n v="7"/>
    <n v="250000000000000"/>
  </r>
  <r>
    <x v="940"/>
    <x v="940"/>
    <x v="1"/>
    <s v="CURTIS ST &amp; POWDER HOUSE BLVD Somerville, MA"/>
    <x v="1"/>
    <x v="1"/>
    <x v="1"/>
    <s v="NONE"/>
    <x v="1"/>
    <s v="T-INTERSECTION"/>
    <s v="TWO-WAY, NOT DIVIDED"/>
    <s v="ANGLE"/>
    <s v="COLLISION WITH MOTOR VEHICLE IN TRAFFIC"/>
    <x v="0"/>
    <x v="3"/>
    <n v="0"/>
    <n v="0"/>
    <n v="0"/>
    <n v="0"/>
    <n v="0"/>
    <n v="5"/>
    <n v="0"/>
    <n v="0"/>
    <n v="0"/>
    <n v="0"/>
    <n v="0"/>
    <n v="0"/>
    <n v="0"/>
    <n v="42.4054"/>
    <n v="-71.125799999999998"/>
    <n v="7"/>
    <n v="250000000000000"/>
  </r>
  <r>
    <x v="941"/>
    <x v="941"/>
    <x v="2"/>
    <s v="CURTIS ST &amp; POWDER HOUSE BLVD Somerville, MA"/>
    <x v="1"/>
    <x v="1"/>
    <x v="1"/>
    <s v="NONE"/>
    <x v="1"/>
    <s v="FOUR WAY INTERSECTION"/>
    <s v="TWO-WAY, NOT DIVIDED"/>
    <s v="SIDESWIPE, SAME DIRECTION"/>
    <s v="COLLISION WITH PARKED MOTOR VEHICLE"/>
    <x v="0"/>
    <x v="1"/>
    <n v="0"/>
    <n v="0"/>
    <n v="0"/>
    <n v="0"/>
    <n v="0"/>
    <n v="5"/>
    <n v="0"/>
    <n v="0"/>
    <n v="0"/>
    <n v="0"/>
    <n v="0"/>
    <n v="0"/>
    <n v="1"/>
    <n v="42.4054"/>
    <n v="-71.125799999999998"/>
    <n v="7"/>
    <n v="250000000000000"/>
  </r>
  <r>
    <x v="942"/>
    <x v="942"/>
    <x v="1"/>
    <s v="CURTIS ST &amp; POWDER HOUSE BLVD Somerville, MA"/>
    <x v="1"/>
    <x v="1"/>
    <x v="1"/>
    <s v="NONE"/>
    <x v="1"/>
    <s v="FOUR WAY INTERSECTION"/>
    <s v="TWO-WAY, NOT DIVIDED"/>
    <s v="REAR-END"/>
    <s v="COLLISION WITH MOTOR VEHICLE IN TRAFFIC"/>
    <x v="0"/>
    <x v="3"/>
    <n v="0"/>
    <n v="0"/>
    <n v="0"/>
    <n v="0"/>
    <n v="2"/>
    <n v="0"/>
    <n v="0"/>
    <n v="0"/>
    <n v="0"/>
    <n v="0"/>
    <n v="0"/>
    <n v="0"/>
    <n v="0"/>
    <n v="42.4054"/>
    <n v="-71.125799999999998"/>
    <n v="7"/>
    <n v="250000000000000"/>
  </r>
  <r>
    <x v="943"/>
    <x v="943"/>
    <x v="0"/>
    <s v="86 OSSIPEE RD Somerville, MA"/>
    <x v="1"/>
    <x v="1"/>
    <x v="1"/>
    <s v="NONE"/>
    <x v="0"/>
    <s v="NOT AT INTERSECTION"/>
    <s v="TWO-WAY, NOT DIVIDED"/>
    <s v="HEAD ON"/>
    <s v="COLLISION WITH TREE"/>
    <x v="0"/>
    <x v="0"/>
    <n v="0"/>
    <n v="0"/>
    <n v="0"/>
    <n v="0"/>
    <n v="0"/>
    <n v="3"/>
    <n v="0"/>
    <n v="0"/>
    <n v="0"/>
    <n v="0"/>
    <n v="0"/>
    <n v="0"/>
    <n v="0"/>
    <n v="42.404400000000003"/>
    <n v="-71.125399999999999"/>
    <n v="7"/>
    <n v="250000000000000"/>
  </r>
  <r>
    <x v="944"/>
    <x v="944"/>
    <x v="0"/>
    <s v="1141 BROADWAY Somerville, MA"/>
    <x v="0"/>
    <x v="1"/>
    <x v="1"/>
    <s v="NONE"/>
    <x v="3"/>
    <s v="NOT AT INTERSECTION"/>
    <s v="TWO-WAY, DIVIDED, UNPROTECTED MEDIAN"/>
    <s v="REAR-END"/>
    <s v="COLLISION WITH MOTOR VEHICLE IN TRAFFIC"/>
    <x v="0"/>
    <x v="0"/>
    <n v="0"/>
    <n v="0"/>
    <n v="0"/>
    <n v="1"/>
    <n v="0"/>
    <n v="1"/>
    <n v="0"/>
    <n v="0"/>
    <n v="0"/>
    <n v="0"/>
    <n v="0"/>
    <n v="0"/>
    <n v="0"/>
    <n v="42.403399999999998"/>
    <n v="-71.126900000000006"/>
    <n v="7"/>
    <n v="250000000000000"/>
  </r>
  <r>
    <x v="945"/>
    <x v="945"/>
    <x v="1"/>
    <s v="1137 BROADWAY Somerville, MA"/>
    <x v="1"/>
    <x v="1"/>
    <x v="1"/>
    <s v="NONE"/>
    <x v="3"/>
    <s v="NOT AT INTERSECTION"/>
    <s v="TWO-WAY, NOT DIVIDED"/>
    <s v="SIDESWIPE, SAME DIRECTION"/>
    <s v="COLLISION WITH MOTOR VEHICLE IN TRAFFIC"/>
    <x v="0"/>
    <x v="1"/>
    <n v="0"/>
    <n v="0"/>
    <n v="0"/>
    <n v="0"/>
    <n v="0"/>
    <n v="4"/>
    <n v="0"/>
    <n v="0"/>
    <n v="0"/>
    <n v="0"/>
    <n v="0"/>
    <n v="0"/>
    <n v="0"/>
    <n v="42.403399999999998"/>
    <n v="-71.126900000000006"/>
    <n v="7"/>
    <n v="250000000000000"/>
  </r>
  <r>
    <x v="946"/>
    <x v="946"/>
    <x v="0"/>
    <s v="1147 BROADWAY Somerville, MA"/>
    <x v="0"/>
    <x v="1"/>
    <x v="1"/>
    <s v="NONE"/>
    <x v="3"/>
    <s v="FOUR WAY INTERSECTION"/>
    <s v="TWO-WAY, NOT DIVIDED"/>
    <s v="HEAD ON"/>
    <s v="COLLISION WITH MOTOR VEHICLE IN TRAFFIC"/>
    <x v="0"/>
    <x v="0"/>
    <n v="0"/>
    <n v="0"/>
    <n v="0"/>
    <n v="1"/>
    <n v="0"/>
    <n v="3"/>
    <n v="0"/>
    <n v="0"/>
    <n v="0"/>
    <n v="0"/>
    <n v="0"/>
    <n v="0"/>
    <n v="0"/>
    <n v="42.403399999999998"/>
    <n v="-71.126900000000006"/>
    <n v="7"/>
    <n v="250000000000000"/>
  </r>
  <r>
    <x v="947"/>
    <x v="947"/>
    <x v="1"/>
    <s v="10 LOVELL ST Somerville, MA"/>
    <x v="1"/>
    <x v="1"/>
    <x v="1"/>
    <s v="NONE"/>
    <x v="0"/>
    <s v="NOT AT INTERSECTION"/>
    <s v="ONE-WAY, NOT DIVIDED"/>
    <s v="SINGLE VEHICLE CRASH"/>
    <s v="COLLISION WITH UTILITY POLE"/>
    <x v="5"/>
    <x v="0"/>
    <n v="0"/>
    <n v="0"/>
    <n v="0"/>
    <n v="0"/>
    <n v="0"/>
    <n v="2"/>
    <n v="0"/>
    <n v="0"/>
    <n v="0"/>
    <n v="0"/>
    <n v="0"/>
    <n v="0"/>
    <n v="0"/>
    <n v="42.403100000000002"/>
    <n v="-71.125600000000006"/>
    <n v="7"/>
    <n v="250000000000000"/>
  </r>
  <r>
    <x v="948"/>
    <x v="948"/>
    <x v="1"/>
    <s v="11 LOVELL ST Somerville, MA"/>
    <x v="1"/>
    <x v="2"/>
    <x v="1"/>
    <s v="OTHER"/>
    <x v="0"/>
    <s v="NOT AT INTERSECTION"/>
    <s v="ONE-WAY, NOT DIVIDED"/>
    <s v="SINGLE VEHICLE CRASH"/>
    <s v="OTHER NON-COLLISION"/>
    <x v="0"/>
    <x v="3"/>
    <n v="0"/>
    <n v="0"/>
    <n v="0"/>
    <n v="0"/>
    <n v="0"/>
    <n v="2"/>
    <n v="0"/>
    <n v="0"/>
    <n v="0"/>
    <n v="0"/>
    <n v="0"/>
    <n v="0"/>
    <n v="0"/>
    <n v="42.402999999999999"/>
    <n v="-71.125200000000007"/>
    <n v="7"/>
    <n v="250000000000000"/>
  </r>
  <r>
    <x v="949"/>
    <x v="949"/>
    <x v="1"/>
    <s v="162 CURTIS ST Somerville, MA"/>
    <x v="1"/>
    <x v="1"/>
    <x v="1"/>
    <s v="NONE"/>
    <x v="0"/>
    <s v="NOT AT INTERSECTION"/>
    <s v="TWO-WAY, NOT DIVIDED"/>
    <s v="SINGLE VEHICLE CRASH"/>
    <s v="COLLISION WITH UTILITY POLE"/>
    <x v="2"/>
    <x v="3"/>
    <n v="0"/>
    <n v="0"/>
    <n v="0"/>
    <n v="0"/>
    <n v="0"/>
    <n v="0"/>
    <n v="1"/>
    <n v="0"/>
    <n v="0"/>
    <n v="0"/>
    <n v="0"/>
    <n v="0"/>
    <n v="0"/>
    <n v="42.408799999999999"/>
    <n v="-71.123800000000003"/>
    <n v="7"/>
    <n v="250000000000000"/>
  </r>
  <r>
    <x v="950"/>
    <x v="950"/>
    <x v="0"/>
    <s v="162 CURTIS ST Somerville, MA"/>
    <x v="0"/>
    <x v="3"/>
    <x v="0"/>
    <s v="NONE"/>
    <x v="0"/>
    <s v="NOT AT INTERSECTION"/>
    <s v="TWO-WAY, NOT DIVIDED"/>
    <s v="HEAD 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408799999999999"/>
    <n v="-71.123800000000003"/>
    <n v="7"/>
    <n v="250000000000000"/>
  </r>
  <r>
    <x v="951"/>
    <x v="951"/>
    <x v="0"/>
    <s v="53 SUNSET RD Somerville, MA"/>
    <x v="1"/>
    <x v="1"/>
    <x v="1"/>
    <s v="OTHER"/>
    <x v="0"/>
    <s v="T-INTERSECTION"/>
    <s v="TWO-WAY, NOT DIVIDED"/>
    <s v="ANGLE"/>
    <s v="COLLISION WITH PARKED MOTOR VEHICLE"/>
    <x v="0"/>
    <x v="3"/>
    <n v="0"/>
    <n v="0"/>
    <n v="0"/>
    <n v="1"/>
    <n v="0"/>
    <n v="2"/>
    <n v="0"/>
    <n v="0"/>
    <n v="0"/>
    <n v="0"/>
    <n v="0"/>
    <n v="0"/>
    <n v="0"/>
    <n v="42.409199999999998"/>
    <n v="-71.125699999999995"/>
    <n v="7"/>
    <n v="250000000000000"/>
  </r>
  <r>
    <x v="952"/>
    <x v="952"/>
    <x v="1"/>
    <s v="CHETWYND RD &amp; HILLSDALE RD Somerville, MA"/>
    <x v="1"/>
    <x v="1"/>
    <x v="1"/>
    <s v="OBSTRUCTION IN ROADWAY"/>
    <x v="1"/>
    <s v="FOUR WAY INTERSECTION"/>
    <s v="TWO-WAY, NOT DIVIDED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408700000000003"/>
    <n v="-71.126499999999993"/>
    <n v="7"/>
    <n v="250000000000000"/>
  </r>
  <r>
    <x v="953"/>
    <x v="953"/>
    <x v="1"/>
    <s v="CHETWYND RD &amp; HILLSDALE RD Somerville, MA"/>
    <x v="1"/>
    <x v="1"/>
    <x v="1"/>
    <s v="UNKNOWN"/>
    <x v="1"/>
    <s v="FOUR WAY INTERSECTION"/>
    <s v="TWO-WAY, NOT DIVIDED"/>
    <s v="ANGLE"/>
    <s v="COLLISION WITH MOTOR VEHICLE IN TRAFFIC"/>
    <x v="0"/>
    <x v="0"/>
    <n v="0"/>
    <n v="0"/>
    <n v="0"/>
    <n v="0"/>
    <n v="2"/>
    <n v="1"/>
    <n v="0"/>
    <n v="0"/>
    <n v="0"/>
    <n v="0"/>
    <n v="0"/>
    <n v="0"/>
    <n v="0"/>
    <n v="42.408700000000003"/>
    <n v="-71.126499999999993"/>
    <n v="7"/>
    <n v="250000000000000"/>
  </r>
  <r>
    <x v="954"/>
    <x v="954"/>
    <x v="1"/>
    <s v="45 SAWYER AV Somerville, MA"/>
    <x v="1"/>
    <x v="1"/>
    <x v="0"/>
    <s v="NONE"/>
    <x v="0"/>
    <s v="NOT AT INTERSECTION"/>
    <s v="TWO-WAY, NOT DIVIDED"/>
    <s v="SINGLE VEHICLE CRASH"/>
    <s v="OTHER"/>
    <x v="0"/>
    <x v="0"/>
    <n v="0"/>
    <n v="0"/>
    <n v="0"/>
    <n v="0"/>
    <n v="0"/>
    <n v="2"/>
    <n v="0"/>
    <n v="0"/>
    <n v="0"/>
    <n v="0"/>
    <n v="0"/>
    <n v="0"/>
    <n v="0"/>
    <n v="42.406999999999996"/>
    <n v="-71.124300000000005"/>
    <n v="7"/>
    <n v="250000000000000"/>
  </r>
  <r>
    <x v="955"/>
    <x v="955"/>
    <x v="0"/>
    <s v="37 SAWYER AV Somerville, MA"/>
    <x v="1"/>
    <x v="1"/>
    <x v="1"/>
    <s v="NONE"/>
    <x v="0"/>
    <s v="T-INTERSECTION"/>
    <s v="TWO-WAY, NOT DIVIDED"/>
    <s v="SIDESWIPE, SAME DIRECTION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4069"/>
    <n v="-71.123999999999995"/>
    <n v="7"/>
    <n v="250000000000000"/>
  </r>
  <r>
    <x v="956"/>
    <x v="956"/>
    <x v="0"/>
    <s v="126 PACKARD AV Somerville, MA"/>
    <x v="1"/>
    <x v="2"/>
    <x v="1"/>
    <s v="NONE"/>
    <x v="0"/>
    <s v="DRIVEWAY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406399999999998"/>
    <n v="-71.122500000000002"/>
    <n v="7"/>
    <n v="250000000000000"/>
  </r>
  <r>
    <x v="957"/>
    <x v="957"/>
    <x v="0"/>
    <s v="108 POWDER HOUSE BLVD Somerville, MA"/>
    <x v="1"/>
    <x v="1"/>
    <x v="1"/>
    <s v="TRAFFIC CONGESTION RELATED"/>
    <x v="1"/>
    <s v="NOT AT INTERSECTION"/>
    <s v="TWO-WAY, NOT DIVIDED"/>
    <s v="REAR-END"/>
    <s v="COLLISION WITH MOTOR VEHICLE IN TRAFFIC"/>
    <x v="0"/>
    <x v="0"/>
    <n v="0"/>
    <n v="0"/>
    <n v="0"/>
    <n v="0"/>
    <n v="0"/>
    <n v="1"/>
    <n v="0"/>
    <n v="0"/>
    <n v="0"/>
    <n v="0"/>
    <n v="0"/>
    <n v="0"/>
    <n v="1"/>
    <n v="42.4039"/>
    <n v="-71.122699999999995"/>
    <n v="7"/>
    <n v="250000000000000"/>
  </r>
  <r>
    <x v="958"/>
    <x v="958"/>
    <x v="1"/>
    <s v="88 POWDER HOUSE BLVD Somerville, MA"/>
    <x v="1"/>
    <x v="2"/>
    <x v="0"/>
    <s v="OBSTRUCTION IN ROADWAY"/>
    <x v="0"/>
    <s v="NOT AT INTERSECTION"/>
    <s v="TWO-WAY, NOT DIVIDED"/>
    <s v="HEAD ON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403399999999998"/>
    <n v="-71.121799999999993"/>
    <n v="7"/>
    <n v="250000000000000"/>
  </r>
  <r>
    <x v="959"/>
    <x v="959"/>
    <x v="1"/>
    <s v="OSSIPEE RD &amp; PACKARD AV Somerville, MA"/>
    <x v="1"/>
    <x v="1"/>
    <x v="1"/>
    <s v="NONE"/>
    <x v="0"/>
    <s v="T-INTERSECTION"/>
    <s v="TWO-WAY, NOT DIVIDED"/>
    <s v="SINGLE VEHICLE CRASH"/>
    <s v="COLLISION WITH CURB"/>
    <x v="0"/>
    <x v="0"/>
    <n v="0"/>
    <n v="0"/>
    <n v="0"/>
    <n v="0"/>
    <n v="0"/>
    <n v="2"/>
    <n v="0"/>
    <n v="0"/>
    <n v="0"/>
    <n v="0"/>
    <n v="0"/>
    <n v="0"/>
    <n v="0"/>
    <n v="42.4039"/>
    <n v="-71.123800000000003"/>
    <n v="7"/>
    <n v="250000000000000"/>
  </r>
  <r>
    <x v="960"/>
    <x v="960"/>
    <x v="1"/>
    <s v="1001 BROADWAY Somerville, MA"/>
    <x v="1"/>
    <x v="0"/>
    <x v="0"/>
    <s v="NONE"/>
    <x v="1"/>
    <s v="T-INTERSECTION"/>
    <s v="TWO-WAY, NOT DIVIDED"/>
    <s v="ANGLE"/>
    <s v="COLLISION WITH MOTOR VEHICLE IN TRAFFIC"/>
    <x v="0"/>
    <x v="1"/>
    <n v="0"/>
    <n v="0"/>
    <n v="0"/>
    <n v="0"/>
    <n v="0"/>
    <n v="4"/>
    <n v="0"/>
    <n v="0"/>
    <n v="0"/>
    <n v="0"/>
    <n v="0"/>
    <n v="0"/>
    <n v="0"/>
    <n v="42.401800000000001"/>
    <n v="-71.122600000000006"/>
    <n v="7"/>
    <n v="250000000000000"/>
  </r>
  <r>
    <x v="961"/>
    <x v="961"/>
    <x v="2"/>
    <s v="BROADWAY &amp; MASON ST Somerville, MA"/>
    <x v="4"/>
    <x v="2"/>
    <x v="1"/>
    <s v="UNKNOWN"/>
    <x v="1"/>
    <s v="T-INTERSECTION"/>
    <s v="TWO-WAY, NOT DIVIDED"/>
    <s v="ANGLE"/>
    <s v="COLLISION WITH MOTOR VEHICLE IN TRAFFIC"/>
    <x v="0"/>
    <x v="1"/>
    <n v="0"/>
    <n v="0"/>
    <n v="0"/>
    <n v="0"/>
    <n v="1"/>
    <n v="2"/>
    <n v="0"/>
    <n v="0"/>
    <n v="0"/>
    <n v="0"/>
    <n v="0"/>
    <n v="0"/>
    <n v="0"/>
    <n v="42.401600000000002"/>
    <n v="-71.122600000000006"/>
    <n v="7"/>
    <n v="250000000000000"/>
  </r>
  <r>
    <x v="962"/>
    <x v="962"/>
    <x v="2"/>
    <s v="BROADWAY &amp; PACKARD AV Somerville, MA"/>
    <x v="0"/>
    <x v="1"/>
    <x v="1"/>
    <s v="NONE"/>
    <x v="3"/>
    <s v="T-INTERSECTION"/>
    <s v="TWO-WAY, NOT DIVIDED"/>
    <s v="SINGLE VEHICLE CRASH"/>
    <s v="COLLISION WITH CURB"/>
    <x v="1"/>
    <x v="0"/>
    <n v="0"/>
    <n v="0"/>
    <n v="0"/>
    <n v="0"/>
    <n v="0"/>
    <n v="1"/>
    <n v="0"/>
    <n v="0"/>
    <n v="0"/>
    <n v="0"/>
    <n v="0"/>
    <n v="0"/>
    <n v="0"/>
    <n v="42.402299999999997"/>
    <n v="-71.125"/>
    <n v="7"/>
    <n v="250000000000000"/>
  </r>
  <r>
    <x v="963"/>
    <x v="963"/>
    <x v="1"/>
    <s v="BROADWAY &amp; PACKARD AV Somerville, MA"/>
    <x v="1"/>
    <x v="0"/>
    <x v="0"/>
    <s v="NONE"/>
    <x v="3"/>
    <s v="T-INTERSECTION"/>
    <s v="TWO-WAY, NOT DIVIDED"/>
    <s v="REAR-END"/>
    <s v="COLLISION WITH MOTOR VEHICLE IN TRAFFIC"/>
    <x v="0"/>
    <x v="0"/>
    <n v="0"/>
    <n v="0"/>
    <n v="0"/>
    <n v="0"/>
    <n v="1"/>
    <n v="1"/>
    <n v="0"/>
    <n v="0"/>
    <n v="0"/>
    <n v="0"/>
    <n v="0"/>
    <n v="0"/>
    <n v="0"/>
    <n v="42.402299999999997"/>
    <n v="-71.125"/>
    <n v="7"/>
    <n v="250000000000000"/>
  </r>
  <r>
    <x v="964"/>
    <x v="964"/>
    <x v="0"/>
    <s v="1067 BROADWAY Somerville, MA"/>
    <x v="1"/>
    <x v="1"/>
    <x v="1"/>
    <s v="NONE"/>
    <x v="3"/>
    <s v="T-INTERSECTION"/>
    <s v="TWO-WAY, DIVIDED, UNPROTECTED MEDIAN"/>
    <s v="ANGLE"/>
    <s v="COLLISION WITH PEDALCYCLE"/>
    <x v="0"/>
    <x v="0"/>
    <n v="0"/>
    <n v="0"/>
    <n v="0"/>
    <n v="0"/>
    <n v="0"/>
    <n v="1"/>
    <n v="0"/>
    <n v="0"/>
    <n v="1"/>
    <n v="0"/>
    <n v="1"/>
    <n v="0"/>
    <n v="1"/>
    <n v="42.402299999999997"/>
    <n v="-71.124499999999998"/>
    <n v="7"/>
    <n v="250000000000000"/>
  </r>
  <r>
    <x v="965"/>
    <x v="965"/>
    <x v="1"/>
    <s v="1055 BROADWAY Somerville, MA"/>
    <x v="1"/>
    <x v="1"/>
    <x v="1"/>
    <s v="NONE"/>
    <x v="0"/>
    <s v="NOT AT INTERSECTION"/>
    <s v="TWO-WAY, DIVIDED, UNPROTECTED MEDIAN"/>
    <s v="UNKNOWN"/>
    <s v="COLLISION WITH PARKED MOTOR VEHICLE"/>
    <x v="0"/>
    <x v="0"/>
    <n v="0"/>
    <n v="1"/>
    <n v="0"/>
    <n v="0"/>
    <n v="0"/>
    <n v="1"/>
    <n v="0"/>
    <n v="0"/>
    <n v="1"/>
    <n v="0"/>
    <n v="1"/>
    <n v="0"/>
    <n v="0"/>
    <n v="42.402200000000001"/>
    <n v="-71.124099999999999"/>
    <n v="7"/>
    <n v="250000000000000"/>
  </r>
  <r>
    <x v="966"/>
    <x v="966"/>
    <x v="1"/>
    <s v="BROADWAY &amp; MASON ST Somerville, MA"/>
    <x v="1"/>
    <x v="0"/>
    <x v="0"/>
    <s v="UNKNOWN"/>
    <x v="1"/>
    <s v="T-INTERSECTION"/>
    <s v="TWO-WAY, NOT DIVIDED"/>
    <s v="SIDESWIPE, OPPOSIT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401600000000002"/>
    <n v="-71.122600000000006"/>
    <n v="7"/>
    <n v="250000000000000"/>
  </r>
  <r>
    <x v="967"/>
    <x v="967"/>
    <x v="1"/>
    <s v="BROADWAY &amp; SIMPSON AVE Somerville, MA"/>
    <x v="1"/>
    <x v="2"/>
    <x v="0"/>
    <s v="NONE"/>
    <x v="0"/>
    <s v="T-INTERSECTION"/>
    <s v="TWO-WAY, NOT DIVIDED"/>
    <s v="HEAD ON"/>
    <s v="COLLISION WITH PEDALCYCLE"/>
    <x v="0"/>
    <x v="0"/>
    <n v="0"/>
    <n v="0"/>
    <n v="0"/>
    <n v="0"/>
    <n v="1"/>
    <n v="1"/>
    <n v="0"/>
    <n v="0"/>
    <n v="1"/>
    <n v="0"/>
    <n v="1"/>
    <n v="0"/>
    <n v="0"/>
    <n v="42.401499999999999"/>
    <n v="-71.122200000000007"/>
    <n v="7"/>
    <n v="250000000000000"/>
  </r>
  <r>
    <x v="968"/>
    <x v="968"/>
    <x v="0"/>
    <s v="995 BROADWAY Somerville, MA"/>
    <x v="0"/>
    <x v="1"/>
    <x v="1"/>
    <s v="NONE"/>
    <x v="0"/>
    <s v="T-INTERSECTION"/>
    <s v="TWO-WAY, NOT DIVIDED"/>
    <s v="ANGLE"/>
    <s v="COLLISION WITH MOTOR VEHICLE IN TRAFFIC"/>
    <x v="0"/>
    <x v="3"/>
    <n v="0"/>
    <n v="0"/>
    <n v="0"/>
    <n v="0"/>
    <n v="0"/>
    <n v="0"/>
    <n v="3"/>
    <n v="0"/>
    <n v="0"/>
    <n v="0"/>
    <n v="0"/>
    <n v="0"/>
    <n v="0"/>
    <n v="42.401699999999998"/>
    <n v="-71.122299999999996"/>
    <n v="7"/>
    <n v="250000000000000"/>
  </r>
  <r>
    <x v="969"/>
    <x v="969"/>
    <x v="1"/>
    <s v="BROADWAY &amp; LEONARD ST Somerville, MA"/>
    <x v="1"/>
    <x v="0"/>
    <x v="0"/>
    <s v="NONE"/>
    <x v="0"/>
    <s v="NOT AT INTERSECTION"/>
    <s v="TWO-WAY, NOT DIVIDED"/>
    <s v="REAR-END"/>
    <s v="COLLISION WITH MOTOR VEHICLE IN TRAFFIC"/>
    <x v="0"/>
    <x v="1"/>
    <n v="0"/>
    <n v="0"/>
    <n v="0"/>
    <n v="0"/>
    <n v="0"/>
    <n v="3"/>
    <n v="0"/>
    <n v="0"/>
    <n v="0"/>
    <n v="0"/>
    <n v="0"/>
    <n v="0"/>
    <n v="0"/>
    <n v="42.4011"/>
    <n v="-71.120699999999999"/>
    <n v="6"/>
    <n v="250000000000000"/>
  </r>
  <r>
    <x v="970"/>
    <x v="970"/>
    <x v="1"/>
    <s v="BROADWAY &amp; IRVING ST Somerville, MA"/>
    <x v="1"/>
    <x v="1"/>
    <x v="1"/>
    <s v="NONE"/>
    <x v="0"/>
    <s v="T-INTERSECTION"/>
    <s v="TWO-WAY, NOT DIVIDED"/>
    <s v="ANGLE"/>
    <s v="COLLISION WITH MOTOR VEHICLE IN TRAFFIC"/>
    <x v="0"/>
    <x v="3"/>
    <n v="0"/>
    <n v="0"/>
    <n v="0"/>
    <n v="1"/>
    <n v="0"/>
    <n v="3"/>
    <n v="0"/>
    <n v="0"/>
    <n v="0"/>
    <n v="0"/>
    <n v="0"/>
    <n v="0"/>
    <n v="0"/>
    <n v="42.401299999999999"/>
    <n v="-71.121399999999994"/>
    <n v="6"/>
    <n v="250000000000000"/>
  </r>
  <r>
    <x v="971"/>
    <x v="971"/>
    <x v="0"/>
    <s v="64 POWDER HOUSE BLVD Somerville, MA"/>
    <x v="0"/>
    <x v="0"/>
    <x v="0"/>
    <s v="NONE"/>
    <x v="0"/>
    <s v="T-INTERSECTION"/>
    <s v="TWO-WAY, NOT DIVIDED"/>
    <s v="REAR-END"/>
    <s v="COLLISION WITH PEDESTRIAN"/>
    <x v="0"/>
    <x v="3"/>
    <n v="0"/>
    <n v="0"/>
    <n v="0"/>
    <n v="1"/>
    <n v="0"/>
    <n v="6"/>
    <n v="0"/>
    <n v="0"/>
    <n v="1"/>
    <n v="0"/>
    <n v="0"/>
    <n v="1"/>
    <n v="0"/>
    <n v="42.402500000000003"/>
    <n v="-71.120699999999999"/>
    <n v="6"/>
    <n v="250000000000000"/>
  </r>
  <r>
    <x v="972"/>
    <x v="972"/>
    <x v="1"/>
    <s v="BROADWAY &amp; WALLACE ST Somerville, MA"/>
    <x v="1"/>
    <x v="2"/>
    <x v="1"/>
    <s v="OTHER"/>
    <x v="0"/>
    <s v="T-INTERSECTION"/>
    <s v="TWO-WAY, NOT DIVIDED"/>
    <s v="ANGLE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4011"/>
    <n v="-71.120699999999999"/>
    <n v="6"/>
    <n v="250000000000000"/>
  </r>
  <r>
    <x v="973"/>
    <x v="973"/>
    <x v="1"/>
    <s v="BROADWAY &amp; BURNHAM ST Somerville, MA"/>
    <x v="5"/>
    <x v="0"/>
    <x v="0"/>
    <s v="NONE"/>
    <x v="1"/>
    <s v="T-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401299999999999"/>
    <n v="-71.121700000000004"/>
    <n v="6"/>
    <n v="250000000000000"/>
  </r>
  <r>
    <x v="974"/>
    <x v="974"/>
    <x v="0"/>
    <s v="BROADWAY &amp; BURNHAM ST Somerville, MA"/>
    <x v="1"/>
    <x v="1"/>
    <x v="1"/>
    <s v="NONE"/>
    <x v="0"/>
    <s v="NOT AT INTERSECTION"/>
    <s v="TWO-WAY, NOT DIVIDED"/>
    <s v="SIDESWIPE, SAME DIRECTION"/>
    <s v="COLLISION WITH MOTOR VEHICLE IN TRAFFIC"/>
    <x v="0"/>
    <x v="3"/>
    <n v="0"/>
    <n v="0"/>
    <n v="0"/>
    <n v="0"/>
    <n v="0"/>
    <n v="3"/>
    <n v="0"/>
    <n v="0"/>
    <n v="0"/>
    <n v="0"/>
    <n v="0"/>
    <n v="0"/>
    <n v="1"/>
    <n v="42.401299999999999"/>
    <n v="-71.121700000000004"/>
    <n v="6"/>
    <n v="250000000000000"/>
  </r>
  <r>
    <x v="975"/>
    <x v="975"/>
    <x v="1"/>
    <s v="BROADWAY &amp; LEONARD ST Somerville, MA"/>
    <x v="1"/>
    <x v="1"/>
    <x v="1"/>
    <s v="NONE"/>
    <x v="0"/>
    <s v="T-INTERSECTION"/>
    <s v="TWO-WAY, NOT DIVIDED"/>
    <s v="HEAD ON"/>
    <s v="COLLISION WITH PEDESTRIAN"/>
    <x v="0"/>
    <x v="0"/>
    <n v="0"/>
    <n v="0"/>
    <n v="0"/>
    <n v="1"/>
    <n v="0"/>
    <n v="1"/>
    <n v="0"/>
    <n v="0"/>
    <n v="1"/>
    <n v="1"/>
    <n v="0"/>
    <n v="0"/>
    <n v="0"/>
    <n v="42.4011"/>
    <n v="-71.120699999999999"/>
    <n v="6"/>
    <n v="250000000000000"/>
  </r>
  <r>
    <x v="976"/>
    <x v="976"/>
    <x v="0"/>
    <s v="58 POWDERHOUSE BLVD Somerville, MA"/>
    <x v="0"/>
    <x v="1"/>
    <x v="1"/>
    <s v="NONE"/>
    <x v="5"/>
    <s v="NOT AT INTERSECTION"/>
    <s v="TWO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402299999999997"/>
    <n v="-71.1203"/>
    <n v="6"/>
    <n v="250000000000000"/>
  </r>
  <r>
    <x v="977"/>
    <x v="977"/>
    <x v="0"/>
    <s v="951 BROADWAY Somerville, MA"/>
    <x v="1"/>
    <x v="0"/>
    <x v="0"/>
    <s v="OTHER"/>
    <x v="0"/>
    <s v="NOT AT INTERSECTION"/>
    <s v="TWO-WAY, NOT DIVIDED"/>
    <s v="ANGLE"/>
    <s v="COLLISION WITH PEDALCYCLE"/>
    <x v="0"/>
    <x v="0"/>
    <n v="0"/>
    <n v="0"/>
    <n v="0"/>
    <n v="1"/>
    <n v="0"/>
    <n v="2"/>
    <n v="0"/>
    <n v="0"/>
    <n v="1"/>
    <n v="0"/>
    <n v="1"/>
    <n v="0"/>
    <n v="0"/>
    <n v="42.401299999999999"/>
    <n v="-71.120800000000003"/>
    <n v="6"/>
    <n v="250000000000000"/>
  </r>
  <r>
    <x v="978"/>
    <x v="978"/>
    <x v="1"/>
    <s v="BROADWAY &amp; LEONARD ST Somerville, MA"/>
    <x v="1"/>
    <x v="2"/>
    <x v="1"/>
    <s v="NONE"/>
    <x v="0"/>
    <s v="T-INTERSECTION"/>
    <s v="TWO-WAY, NOT DIVIDED"/>
    <s v="REAR-END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4011"/>
    <n v="-71.120699999999999"/>
    <n v="6"/>
    <n v="250000000000000"/>
  </r>
  <r>
    <x v="979"/>
    <x v="979"/>
    <x v="0"/>
    <s v="969 BROADWAY Somerville, MA"/>
    <x v="0"/>
    <x v="2"/>
    <x v="1"/>
    <s v="NONE"/>
    <x v="0"/>
    <s v="T-INTERSECTION"/>
    <s v="TWO-WAY, NOT DIVIDED"/>
    <s v="ANGLE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401499999999999"/>
    <n v="-71.121399999999994"/>
    <n v="6"/>
    <n v="250000000000000"/>
  </r>
  <r>
    <x v="980"/>
    <x v="980"/>
    <x v="1"/>
    <s v="855 BROADWAY Somerville, MA"/>
    <x v="1"/>
    <x v="2"/>
    <x v="0"/>
    <s v="NONE"/>
    <x v="1"/>
    <s v="TRAFFIC CIRCLE"/>
    <s v="ONE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4011"/>
    <n v="-71.117500000000007"/>
    <n v="6"/>
    <n v="250000000000000"/>
  </r>
  <r>
    <x v="981"/>
    <x v="981"/>
    <x v="0"/>
    <s v="BROADWAY &amp; COLLEGE AV Somerville, MA"/>
    <x v="0"/>
    <x v="1"/>
    <x v="1"/>
    <s v="NONE"/>
    <x v="3"/>
    <s v="TRAFFIC CIRCLE"/>
    <s v="ONE-WAY, NOT DIVIDED"/>
    <s v="ANGLE"/>
    <s v="COLLISION WITH MOTOR VEHICLE IN TRAFFIC"/>
    <x v="0"/>
    <x v="1"/>
    <n v="0"/>
    <n v="0"/>
    <n v="0"/>
    <n v="0"/>
    <n v="0"/>
    <n v="4"/>
    <n v="0"/>
    <n v="0"/>
    <n v="0"/>
    <n v="0"/>
    <n v="0"/>
    <n v="0"/>
    <n v="0"/>
    <n v="42.401000000000003"/>
    <n v="-71.117000000000004"/>
    <n v="6"/>
    <n v="250000000000000"/>
  </r>
  <r>
    <x v="982"/>
    <x v="982"/>
    <x v="0"/>
    <s v="34 POWDER HOUSE BLVD Somerville, MA"/>
    <x v="1"/>
    <x v="1"/>
    <x v="1"/>
    <s v="NONE"/>
    <x v="0"/>
    <s v="NOT AT INTERSECTION"/>
    <s v="TWO-WAY, NOT DIVIDED"/>
    <s v="REAR-END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401800000000001"/>
    <n v="-71.118899999999996"/>
    <n v="6"/>
    <n v="250000000000000"/>
  </r>
  <r>
    <x v="983"/>
    <x v="983"/>
    <x v="1"/>
    <s v="40 POWDER HOUSE BLVD Somerville, MA"/>
    <x v="1"/>
    <x v="1"/>
    <x v="1"/>
    <s v="NONE"/>
    <x v="0"/>
    <s v="NOT AT INTERSECTION"/>
    <s v="TWO-WAY, NOT DIVIDED"/>
    <s v="REAR TO REAR"/>
    <s v="COLLISION WITH PARKED MOTOR VEHICLE"/>
    <x v="0"/>
    <x v="0"/>
    <n v="0"/>
    <n v="0"/>
    <n v="0"/>
    <n v="0"/>
    <n v="1"/>
    <n v="1"/>
    <n v="0"/>
    <n v="0"/>
    <n v="0"/>
    <n v="0"/>
    <n v="0"/>
    <n v="0"/>
    <n v="0"/>
    <n v="42.401899999999998"/>
    <n v="-71.119299999999996"/>
    <n v="6"/>
    <n v="250000000000000"/>
  </r>
  <r>
    <x v="984"/>
    <x v="984"/>
    <x v="2"/>
    <s v="BROADWAY &amp; COLLEGE AV Somerville, MA"/>
    <x v="4"/>
    <x v="1"/>
    <x v="1"/>
    <s v="NONE"/>
    <x v="5"/>
    <s v="TRAFFIC CIRCLE"/>
    <s v="ONE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401000000000003"/>
    <n v="-71.117000000000004"/>
    <n v="6"/>
    <n v="250000000000000"/>
  </r>
  <r>
    <x v="985"/>
    <x v="985"/>
    <x v="1"/>
    <s v="855 BROADWAY Somerville, MA"/>
    <x v="1"/>
    <x v="3"/>
    <x v="0"/>
    <s v="ROAD SURFACE CONDITION"/>
    <x v="5"/>
    <s v="FOUR WAY INTERSECTION"/>
    <s v="ONE-WAY, NOT DIVIDED"/>
    <s v="SINGLE VEHICLE CRASH"/>
    <s v="COLLISION WITH CURB"/>
    <x v="0"/>
    <x v="3"/>
    <n v="0"/>
    <n v="0"/>
    <n v="0"/>
    <n v="0"/>
    <n v="0"/>
    <n v="1"/>
    <n v="0"/>
    <n v="0"/>
    <n v="0"/>
    <n v="0"/>
    <n v="0"/>
    <n v="0"/>
    <n v="0"/>
    <n v="42.4011"/>
    <n v="-71.117500000000007"/>
    <n v="6"/>
    <n v="250000000000000"/>
  </r>
  <r>
    <x v="986"/>
    <x v="986"/>
    <x v="2"/>
    <s v="855 BROADWAY Somerville, MA"/>
    <x v="0"/>
    <x v="1"/>
    <x v="1"/>
    <s v="NONE"/>
    <x v="0"/>
    <s v="NOT AT INTERSECTION"/>
    <s v="ONE-WAY, NOT DIVIDED"/>
    <s v="SINGLE VEHICLE CRASH"/>
    <s v="COLLISION WITH LIGHT POLE OR OTHER POST/SUPPORT"/>
    <x v="2"/>
    <x v="3"/>
    <n v="0"/>
    <n v="0"/>
    <n v="0"/>
    <n v="0"/>
    <n v="0"/>
    <n v="2"/>
    <n v="0"/>
    <n v="0"/>
    <n v="0"/>
    <n v="0"/>
    <n v="0"/>
    <n v="0"/>
    <n v="0"/>
    <n v="42.4011"/>
    <n v="-71.117500000000007"/>
    <n v="6"/>
    <n v="250000000000000"/>
  </r>
  <r>
    <x v="987"/>
    <x v="987"/>
    <x v="2"/>
    <s v="855 BROADWAY Somerville, MA"/>
    <x v="0"/>
    <x v="0"/>
    <x v="0"/>
    <s v="NONE"/>
    <x v="5"/>
    <s v="TRAFFIC CIRCLE"/>
    <s v="ONE-WAY, NOT DIVIDED"/>
    <s v="SINGLE VEHICLE CRASH"/>
    <s v="COLLISION WITH LIGHT POLE OR OTHER POST/SUPPORT"/>
    <x v="2"/>
    <x v="0"/>
    <n v="0"/>
    <n v="0"/>
    <n v="0"/>
    <n v="0"/>
    <n v="0"/>
    <n v="1"/>
    <n v="1"/>
    <n v="0"/>
    <n v="0"/>
    <n v="0"/>
    <n v="0"/>
    <n v="0"/>
    <n v="0"/>
    <n v="42.4011"/>
    <n v="-71.117500000000007"/>
    <n v="6"/>
    <n v="250000000000000"/>
  </r>
  <r>
    <x v="988"/>
    <x v="988"/>
    <x v="1"/>
    <s v="855 BROADWAY Somerville, MA"/>
    <x v="1"/>
    <x v="1"/>
    <x v="1"/>
    <s v="NONE"/>
    <x v="3"/>
    <s v="FIVE-POINT OR MORE"/>
    <s v="TWO-WAY, NOT DIVIDED"/>
    <s v="SIDESWIPE, SAME DIRECTION"/>
    <s v="COLLISION WITH MOTOR VEHICLE IN TRAFFIC"/>
    <x v="1"/>
    <x v="0"/>
    <n v="0"/>
    <n v="0"/>
    <n v="0"/>
    <n v="0"/>
    <n v="0"/>
    <n v="4"/>
    <n v="0"/>
    <n v="0"/>
    <n v="0"/>
    <n v="0"/>
    <n v="0"/>
    <n v="0"/>
    <n v="0"/>
    <n v="42.4011"/>
    <n v="-71.117500000000007"/>
    <n v="6"/>
    <n v="250000000000000"/>
  </r>
  <r>
    <x v="989"/>
    <x v="989"/>
    <x v="1"/>
    <s v="14 POWDER HOUSE BLVD Somerville, MA"/>
    <x v="1"/>
    <x v="1"/>
    <x v="1"/>
    <s v="NONE"/>
    <x v="0"/>
    <s v="NOT AT INTERSECTION"/>
    <s v="TWO-WAY, NOT DIVIDED"/>
    <s v="REAR-END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401400000000002"/>
    <n v="-71.117900000000006"/>
    <n v="6"/>
    <n v="250000000000000"/>
  </r>
  <r>
    <x v="990"/>
    <x v="990"/>
    <x v="2"/>
    <s v="14 POWDER HOUSE BLVD Somerville, MA"/>
    <x v="0"/>
    <x v="1"/>
    <x v="1"/>
    <s v="NONE"/>
    <x v="0"/>
    <s v="NOT AT INTERSECTION"/>
    <s v="TWO-WAY, DIVIDED, UNPROTECTED MEDIAN"/>
    <s v="ANGLE"/>
    <s v="COLLISION WITH PARKED MOTOR VEHICLE"/>
    <x v="5"/>
    <x v="0"/>
    <n v="0"/>
    <n v="0"/>
    <n v="0"/>
    <n v="1"/>
    <n v="0"/>
    <n v="0"/>
    <n v="2"/>
    <n v="0"/>
    <n v="0"/>
    <n v="0"/>
    <n v="0"/>
    <n v="0"/>
    <n v="0"/>
    <n v="42.401400000000002"/>
    <n v="-71.117900000000006"/>
    <n v="6"/>
    <n v="250000000000000"/>
  </r>
  <r>
    <x v="991"/>
    <x v="991"/>
    <x v="0"/>
    <s v="855 BROADWAY Somerville, MA"/>
    <x v="1"/>
    <x v="6"/>
    <x v="2"/>
    <s v="NONE"/>
    <x v="1"/>
    <s v="FIVE-POINT OR MORE"/>
    <s v="TWO-WAY, DIVIDED, UNPROTECTED MEDIAN"/>
    <s v="ANGLE"/>
    <s v="COLLISION WITH MOTOR VEHICLE IN TRAFFIC"/>
    <x v="2"/>
    <x v="0"/>
    <n v="0"/>
    <n v="0"/>
    <n v="0"/>
    <n v="0"/>
    <n v="0"/>
    <n v="5"/>
    <n v="0"/>
    <n v="0"/>
    <n v="0"/>
    <n v="0"/>
    <n v="0"/>
    <n v="0"/>
    <n v="0"/>
    <n v="42.4011"/>
    <n v="-71.117500000000007"/>
    <n v="6"/>
    <n v="250000000000000"/>
  </r>
  <r>
    <x v="992"/>
    <x v="992"/>
    <x v="1"/>
    <s v="855 BROADWAY Somerville, MA"/>
    <x v="1"/>
    <x v="1"/>
    <x v="1"/>
    <s v="NONE"/>
    <x v="5"/>
    <s v="TRAFFIC CIRCLE"/>
    <s v="ONE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4011"/>
    <n v="-71.117500000000007"/>
    <n v="6"/>
    <n v="250000000000000"/>
  </r>
  <r>
    <x v="993"/>
    <x v="993"/>
    <x v="1"/>
    <s v="16 POWDER HOUSE BLVD Somerville, MA"/>
    <x v="1"/>
    <x v="1"/>
    <x v="1"/>
    <s v="NONE"/>
    <x v="0"/>
    <s v="NOT AT INTERSECTION"/>
    <s v="TWO-WAY, NOT DIVIDED"/>
    <s v="ANGLE"/>
    <s v="COLLISION WITH PARKED MOTOR VEHICLE"/>
    <x v="0"/>
    <x v="0"/>
    <n v="0"/>
    <n v="0"/>
    <n v="0"/>
    <n v="0"/>
    <n v="0"/>
    <n v="4"/>
    <n v="0"/>
    <n v="0"/>
    <n v="0"/>
    <n v="0"/>
    <n v="0"/>
    <n v="0"/>
    <n v="0"/>
    <n v="42.401499999999999"/>
    <n v="-71.117999999999995"/>
    <n v="6"/>
    <n v="250000000000000"/>
  </r>
  <r>
    <x v="994"/>
    <x v="994"/>
    <x v="0"/>
    <s v="BROADWAY &amp; COLLEGE AV Somerville, MA"/>
    <x v="0"/>
    <x v="1"/>
    <x v="1"/>
    <s v="TRAFFIC CONTROL DEVICE"/>
    <x v="1"/>
    <s v="FIVE-POINT OR MORE"/>
    <s v="TWO-WAY, NOT DIVIDED"/>
    <s v="HEAD ON"/>
    <s v="COLLISION WITH PEDESTRIAN"/>
    <x v="0"/>
    <x v="3"/>
    <n v="0"/>
    <n v="0"/>
    <n v="0"/>
    <n v="1"/>
    <n v="0"/>
    <n v="1"/>
    <n v="0"/>
    <n v="0"/>
    <n v="1"/>
    <n v="1"/>
    <n v="0"/>
    <n v="0"/>
    <n v="0"/>
    <n v="42.401000000000003"/>
    <n v="-71.117000000000004"/>
    <n v="6"/>
    <n v="250000000000000"/>
  </r>
  <r>
    <x v="995"/>
    <x v="995"/>
    <x v="2"/>
    <s v="32 POWDER HOUSE BLVD Somerville, MA"/>
    <x v="0"/>
    <x v="1"/>
    <x v="1"/>
    <s v="NONE"/>
    <x v="0"/>
    <s v="NOT AT INTERSECTION"/>
    <s v="TWO-WAY, NOT DIVIDED"/>
    <s v="REAR-END"/>
    <s v="COLLISION WITH PARKED MOTOR VEHICLE"/>
    <x v="4"/>
    <x v="6"/>
    <n v="0"/>
    <n v="0"/>
    <n v="0"/>
    <n v="0"/>
    <n v="0"/>
    <n v="1"/>
    <n v="0"/>
    <n v="0"/>
    <n v="0"/>
    <n v="0"/>
    <n v="0"/>
    <n v="0"/>
    <n v="0"/>
    <n v="42.401800000000001"/>
    <n v="-71.118700000000004"/>
    <n v="6"/>
    <n v="250000000000000"/>
  </r>
  <r>
    <x v="996"/>
    <x v="996"/>
    <x v="0"/>
    <s v="BROADWAY &amp; CHANDLER ST Somerville, MA"/>
    <x v="1"/>
    <x v="1"/>
    <x v="1"/>
    <s v="UNKNOWN"/>
    <x v="1"/>
    <s v="T-INTERSECTION"/>
    <s v="TWO-WAY, NOT DIVIDED"/>
    <s v="SINGLE VEHICLE CRASH"/>
    <s v="COLLISION WITH PEDESTRIAN"/>
    <x v="0"/>
    <x v="0"/>
    <n v="0"/>
    <n v="0"/>
    <n v="0"/>
    <n v="0"/>
    <n v="0"/>
    <n v="3"/>
    <n v="0"/>
    <n v="0"/>
    <n v="2"/>
    <n v="2"/>
    <n v="0"/>
    <n v="0"/>
    <n v="0"/>
    <n v="42.4009"/>
    <n v="-71.119900000000001"/>
    <n v="6"/>
    <n v="250000000000000"/>
  </r>
  <r>
    <x v="997"/>
    <x v="997"/>
    <x v="1"/>
    <s v="BROADWAY &amp; CHANDLER ST Somerville, MA"/>
    <x v="1"/>
    <x v="1"/>
    <x v="1"/>
    <s v="NONE"/>
    <x v="0"/>
    <s v="T-INTERSECTION"/>
    <s v="TWO-WAY, NOT DIVIDED"/>
    <s v="ANGLE"/>
    <s v="COLLISION WITH MOTOR VEHICLE IN TRAFFIC"/>
    <x v="0"/>
    <x v="0"/>
    <n v="0"/>
    <n v="0"/>
    <n v="0"/>
    <n v="0"/>
    <n v="0"/>
    <n v="0"/>
    <n v="3"/>
    <n v="0"/>
    <n v="0"/>
    <n v="0"/>
    <n v="0"/>
    <n v="0"/>
    <n v="0"/>
    <n v="42.4009"/>
    <n v="-71.119900000000001"/>
    <n v="6"/>
    <n v="250000000000000"/>
  </r>
  <r>
    <x v="998"/>
    <x v="998"/>
    <x v="1"/>
    <s v="186 POWDER HOUSE BLVD Somerville, MA"/>
    <x v="1"/>
    <x v="1"/>
    <x v="1"/>
    <s v="NONE"/>
    <x v="0"/>
    <s v="T-INTERSECTION"/>
    <s v="TWO-WAY, NOT DIVIDED"/>
    <s v="ANGLE"/>
    <s v="COLLISION WITH PEDALCYCLE"/>
    <x v="0"/>
    <x v="0"/>
    <n v="0"/>
    <n v="0"/>
    <n v="0"/>
    <n v="0"/>
    <n v="1"/>
    <n v="1"/>
    <n v="0"/>
    <n v="0"/>
    <n v="1"/>
    <n v="0"/>
    <n v="1"/>
    <n v="0"/>
    <n v="0"/>
    <n v="42.405900000000003"/>
    <n v="-71.127200000000002"/>
    <n v="7"/>
    <n v="250000000000000"/>
  </r>
  <r>
    <x v="999"/>
    <x v="999"/>
    <x v="2"/>
    <s v="200 POWDER HOUSE BLVD Somerville, MA"/>
    <x v="0"/>
    <x v="1"/>
    <x v="1"/>
    <s v="RUT, HOLES, BUMPS"/>
    <x v="8"/>
    <s v="NOT AT INTERSECTION"/>
    <s v="TWO-WAY, NOT DIVIDED"/>
    <s v="SINGLE VEHICLE CRASH"/>
    <s v="COLLISION WITH UNKNOWN FIXED OBJECT"/>
    <x v="2"/>
    <x v="3"/>
    <n v="0"/>
    <n v="0"/>
    <n v="0"/>
    <n v="1"/>
    <n v="0"/>
    <n v="0"/>
    <n v="0"/>
    <n v="0"/>
    <n v="0"/>
    <n v="0"/>
    <n v="0"/>
    <n v="0"/>
    <n v="0"/>
    <n v="42.406199999999998"/>
    <n v="-71.128"/>
    <n v="7"/>
    <n v="250000000000000"/>
  </r>
  <r>
    <x v="1000"/>
    <x v="1000"/>
    <x v="1"/>
    <s v="214 POWDER HOUSE BLVD Somerville, MA"/>
    <x v="1"/>
    <x v="2"/>
    <x v="1"/>
    <s v="NONE"/>
    <x v="0"/>
    <s v="NOT AT INTERSECTION"/>
    <s v="TWO-WAY, NOT DIVIDED"/>
    <s v="REAR-END"/>
    <s v="COLLISION WITH MOTOR VEHICLE IN TRAFFIC"/>
    <x v="0"/>
    <x v="0"/>
    <n v="0"/>
    <n v="0"/>
    <n v="0"/>
    <n v="3"/>
    <n v="0"/>
    <n v="1"/>
    <n v="0"/>
    <n v="0"/>
    <n v="0"/>
    <n v="0"/>
    <n v="0"/>
    <n v="0"/>
    <n v="0"/>
    <n v="42.406599999999997"/>
    <n v="-71.128900000000002"/>
    <n v="7"/>
    <n v="250000000000000"/>
  </r>
  <r>
    <x v="1001"/>
    <x v="1001"/>
    <x v="1"/>
    <s v="248 POWDER HOUSE BLVD Somerville, MA"/>
    <x v="1"/>
    <x v="1"/>
    <x v="1"/>
    <s v="NONE"/>
    <x v="0"/>
    <s v="DRIVEWAY"/>
    <s v="TWO-WAY, NOT DIVIDED"/>
    <s v="REAR-END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406999999999996"/>
    <n v="-71.13"/>
    <n v="7"/>
    <n v="250000000000000"/>
  </r>
  <r>
    <x v="1002"/>
    <x v="1002"/>
    <x v="0"/>
    <s v="1293 BROADWAY Somerville, MA"/>
    <x v="0"/>
    <x v="0"/>
    <x v="0"/>
    <s v="NONE"/>
    <x v="0"/>
    <s v="NOT AT INTERSECTION"/>
    <s v="TWO-WAY, DIVIDED, UNPROTECTED MEDIAN"/>
    <s v="SIDESWIPE, SAME DIRECTION"/>
    <s v="COLLISION WITH PARKED MOTOR VEHICLE"/>
    <x v="4"/>
    <x v="0"/>
    <n v="0"/>
    <n v="0"/>
    <n v="0"/>
    <n v="0"/>
    <n v="0"/>
    <n v="2"/>
    <n v="1"/>
    <n v="0"/>
    <n v="0"/>
    <n v="0"/>
    <n v="0"/>
    <n v="0"/>
    <n v="1"/>
    <n v="42.405799999999999"/>
    <n v="-71.130799999999994"/>
    <n v="7"/>
    <n v="250000000000000"/>
  </r>
  <r>
    <x v="1003"/>
    <x v="1003"/>
    <x v="0"/>
    <s v="1305 BROADWAY Somerville, MA"/>
    <x v="1"/>
    <x v="1"/>
    <x v="1"/>
    <s v="NONE"/>
    <x v="3"/>
    <s v="T-INTERSECTION"/>
    <s v="TWO-WAY, NOT DIVIDED"/>
    <s v="SIDESWIPE, SAME DIRECTION"/>
    <s v="COLLISION WITH PARKED MOTOR VEHICLE"/>
    <x v="1"/>
    <x v="1"/>
    <n v="0"/>
    <n v="0"/>
    <n v="0"/>
    <n v="0"/>
    <n v="0"/>
    <n v="1"/>
    <n v="1"/>
    <n v="0"/>
    <n v="0"/>
    <n v="0"/>
    <n v="0"/>
    <n v="0"/>
    <n v="1"/>
    <n v="42.405900000000003"/>
    <n v="-71.131"/>
    <n v="7"/>
    <n v="250000000000000"/>
  </r>
  <r>
    <x v="1004"/>
    <x v="1004"/>
    <x v="1"/>
    <s v="1295 BROADWAY Somerville, MA"/>
    <x v="1"/>
    <x v="2"/>
    <x v="1"/>
    <s v="NONE"/>
    <x v="3"/>
    <s v="NOT AT INTERSECTION"/>
    <s v="TWO-WAY, NOT DIVIDED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405799999999999"/>
    <n v="-71.130799999999994"/>
    <n v="7"/>
    <n v="250000000000000"/>
  </r>
  <r>
    <x v="1005"/>
    <x v="1005"/>
    <x v="1"/>
    <s v="1273 BROADWAY Somerville, MA"/>
    <x v="1"/>
    <x v="1"/>
    <x v="1"/>
    <s v="NONE"/>
    <x v="0"/>
    <s v="T-INTERSECTION"/>
    <s v="TWO-WAY, NOT DIVIDED"/>
    <s v="ANGLE"/>
    <s v="COLLISION WITH MOTOR VEHICLE IN TRAFFIC"/>
    <x v="0"/>
    <x v="3"/>
    <n v="1"/>
    <n v="0"/>
    <n v="0"/>
    <n v="0"/>
    <n v="0"/>
    <n v="2"/>
    <n v="0"/>
    <n v="0"/>
    <n v="0"/>
    <n v="0"/>
    <n v="0"/>
    <n v="0"/>
    <n v="0"/>
    <n v="42.405500000000004"/>
    <n v="-71.130399999999995"/>
    <n v="7"/>
    <n v="250000000000000"/>
  </r>
  <r>
    <x v="1006"/>
    <x v="1006"/>
    <x v="1"/>
    <s v="1277 BROADWAY Somerville, MA"/>
    <x v="1"/>
    <x v="1"/>
    <x v="1"/>
    <s v="NONE"/>
    <x v="0"/>
    <s v="NOT AT INTERSECTION"/>
    <s v="TWO-WAY, NOT DIVIDED"/>
    <s v="SIDESWIPE, SAME DIRECTION"/>
    <s v="COLLISION WITH MOTOR VEHICLE IN TRAFFIC"/>
    <x v="0"/>
    <x v="1"/>
    <n v="0"/>
    <n v="0"/>
    <n v="0"/>
    <n v="0"/>
    <n v="0"/>
    <n v="3"/>
    <n v="0"/>
    <n v="0"/>
    <n v="0"/>
    <n v="0"/>
    <n v="0"/>
    <n v="0"/>
    <n v="0"/>
    <n v="42.4056"/>
    <n v="-71.130499999999998"/>
    <n v="7"/>
    <n v="250000000000000"/>
  </r>
  <r>
    <x v="1007"/>
    <x v="1007"/>
    <x v="1"/>
    <s v="1267 BROADWAY Somerville, MA"/>
    <x v="1"/>
    <x v="1"/>
    <x v="1"/>
    <s v="NONE"/>
    <x v="0"/>
    <s v="NOT AT INTERSECTION"/>
    <s v="TWO-WAY, NOT DIVIDED"/>
    <s v="ANGLE"/>
    <s v="COLLISION WITH MOTOR VEHICLE IN TRAFFIC"/>
    <x v="0"/>
    <x v="1"/>
    <n v="0"/>
    <n v="0"/>
    <n v="0"/>
    <n v="0"/>
    <n v="0"/>
    <n v="4"/>
    <n v="0"/>
    <n v="0"/>
    <n v="0"/>
    <n v="0"/>
    <n v="0"/>
    <n v="0"/>
    <n v="0"/>
    <n v="42.4054"/>
    <n v="-71.130200000000002"/>
    <n v="7"/>
    <n v="250000000000000"/>
  </r>
  <r>
    <x v="1008"/>
    <x v="1008"/>
    <x v="1"/>
    <s v="1273 BROADWAY Somerville, MA"/>
    <x v="0"/>
    <x v="1"/>
    <x v="1"/>
    <s v="NONE"/>
    <x v="0"/>
    <s v="NOT AT INTERSECTION"/>
    <s v="TWO-WAY, NOT DIVIDED"/>
    <s v="REAR-END"/>
    <s v="COLLISION WITH PARKED MOTOR VEHICLE"/>
    <x v="0"/>
    <x v="1"/>
    <n v="0"/>
    <n v="0"/>
    <n v="0"/>
    <n v="0"/>
    <n v="0"/>
    <n v="1"/>
    <n v="0"/>
    <n v="0"/>
    <n v="0"/>
    <n v="0"/>
    <n v="0"/>
    <n v="0"/>
    <n v="1"/>
    <n v="42.405500000000004"/>
    <n v="-71.130399999999995"/>
    <n v="7"/>
    <n v="250000000000000"/>
  </r>
  <r>
    <x v="1009"/>
    <x v="1009"/>
    <x v="1"/>
    <s v="38 BELKNAP ST Somerville, MA"/>
    <x v="1"/>
    <x v="2"/>
    <x v="1"/>
    <s v="NONE"/>
    <x v="0"/>
    <s v="NOT AT INTERSECTION"/>
    <s v="ONE-WAY, NOT DIVIDED"/>
    <s v="SIDESWIPE, SAM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406199999999998"/>
    <n v="-71.129599999999996"/>
    <n v="7"/>
    <n v="250000000000000"/>
  </r>
  <r>
    <x v="1010"/>
    <x v="1010"/>
    <x v="1"/>
    <s v="BROADWAY &amp; FARRAGUT AV Somerville, MA"/>
    <x v="1"/>
    <x v="2"/>
    <x v="1"/>
    <s v="NONE"/>
    <x v="0"/>
    <s v="T-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404800000000002"/>
    <n v="-71.1297"/>
    <n v="7"/>
    <n v="250000000000000"/>
  </r>
  <r>
    <x v="1011"/>
    <x v="1011"/>
    <x v="1"/>
    <s v="BROADWAY &amp; RUSSELL RD Somerville, MA"/>
    <x v="1"/>
    <x v="0"/>
    <x v="0"/>
    <s v="NONE"/>
    <x v="1"/>
    <s v="T-INTERSECTION"/>
    <s v="TWO-WAY, NOT DIVIDED"/>
    <s v="ANGLE"/>
    <s v="COLLISION WITH MOTOR VEHICLE IN TRAFFIC"/>
    <x v="0"/>
    <x v="1"/>
    <n v="0"/>
    <n v="0"/>
    <n v="0"/>
    <n v="0"/>
    <n v="0"/>
    <n v="2"/>
    <n v="0"/>
    <n v="0"/>
    <n v="0"/>
    <n v="0"/>
    <n v="0"/>
    <n v="0"/>
    <n v="0"/>
    <n v="42.404699999999998"/>
    <n v="-71.129599999999996"/>
    <n v="7"/>
    <n v="250000000000000"/>
  </r>
  <r>
    <x v="1012"/>
    <x v="1012"/>
    <x v="1"/>
    <s v="BROADWAY &amp; WATSON ST Somerville, MA"/>
    <x v="1"/>
    <x v="2"/>
    <x v="1"/>
    <s v="NONE"/>
    <x v="0"/>
    <s v="T-INTERSECTION"/>
    <s v="TWO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404299999999999"/>
    <n v="-71.129099999999994"/>
    <n v="7"/>
    <n v="250000000000000"/>
  </r>
  <r>
    <x v="1013"/>
    <x v="1013"/>
    <x v="1"/>
    <s v="20 WARE ST Somerville, MA"/>
    <x v="1"/>
    <x v="1"/>
    <x v="1"/>
    <s v="NONE"/>
    <x v="0"/>
    <s v="NOT AT INTERSECTION"/>
    <s v="TWO-WAY, NOT DIVIDED"/>
    <s v="ANGLE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405099999999997"/>
    <n v="-71.127499999999998"/>
    <n v="7"/>
    <n v="250000000000000"/>
  </r>
  <r>
    <x v="1014"/>
    <x v="1014"/>
    <x v="0"/>
    <s v="54 CURTIS ST Somerville, MA"/>
    <x v="1"/>
    <x v="1"/>
    <x v="1"/>
    <s v="TRAFFIC CONGESTION RELATED"/>
    <x v="3"/>
    <s v="FOUR WAY INTERSECTION"/>
    <s v="ONE-WAY, NOT DIVIDED"/>
    <s v="REAR-END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405099999999997"/>
    <n v="-71.126400000000004"/>
    <n v="7"/>
    <n v="250000000000000"/>
  </r>
  <r>
    <x v="1015"/>
    <x v="1015"/>
    <x v="0"/>
    <s v="1161 BROADWAY Somerville, MA"/>
    <x v="1"/>
    <x v="1"/>
    <x v="1"/>
    <s v="NONE"/>
    <x v="0"/>
    <s v="NOT AT INTERSECTION"/>
    <s v="TWO-WAY, NOT DIVIDED"/>
    <s v="SIDESWIPE, SAME DIRECTION"/>
    <s v="COLLISION WITH PEDALCYCLE"/>
    <x v="0"/>
    <x v="1"/>
    <n v="0"/>
    <n v="0"/>
    <n v="0"/>
    <n v="1"/>
    <n v="0"/>
    <n v="1"/>
    <n v="0"/>
    <n v="0"/>
    <n v="1"/>
    <n v="0"/>
    <n v="1"/>
    <n v="0"/>
    <n v="0"/>
    <n v="42.403599999999997"/>
    <n v="-71.127499999999998"/>
    <n v="7"/>
    <n v="250000000000000"/>
  </r>
  <r>
    <x v="1016"/>
    <x v="1016"/>
    <x v="0"/>
    <s v="1153 BROADWAY Somerville, MA"/>
    <x v="1"/>
    <x v="1"/>
    <x v="1"/>
    <s v="NONE"/>
    <x v="3"/>
    <s v="FOUR WAY INTERSECTION"/>
    <s v="TWO-WAY, NOT DIVIDED"/>
    <s v="SINGLE VEHICLE CRASH"/>
    <s v="COLLISION WITH PEDESTRIAN"/>
    <x v="0"/>
    <x v="0"/>
    <n v="0"/>
    <n v="0"/>
    <n v="0"/>
    <n v="1"/>
    <n v="0"/>
    <n v="5"/>
    <n v="0"/>
    <n v="0"/>
    <n v="2"/>
    <n v="1"/>
    <n v="0"/>
    <n v="0"/>
    <n v="0"/>
    <n v="42.403500000000001"/>
    <n v="-71.127300000000005"/>
    <n v="7"/>
    <n v="250000000000000"/>
  </r>
  <r>
    <x v="1017"/>
    <x v="1017"/>
    <x v="2"/>
    <s v="1153 BROADWAY Somerville, MA"/>
    <x v="1"/>
    <x v="1"/>
    <x v="1"/>
    <s v="NONE"/>
    <x v="3"/>
    <s v="NOT AT INTERSECTION"/>
    <s v="TWO-WAY, NOT DIVIDED"/>
    <s v="HEAD ON"/>
    <s v="COLLISION WITH PEDESTRIAN"/>
    <x v="0"/>
    <x v="0"/>
    <n v="0"/>
    <n v="0"/>
    <n v="0"/>
    <n v="0"/>
    <n v="0"/>
    <n v="2"/>
    <n v="0"/>
    <n v="0"/>
    <n v="1"/>
    <n v="1"/>
    <n v="0"/>
    <n v="0"/>
    <n v="0"/>
    <n v="42.403500000000001"/>
    <n v="-71.127300000000005"/>
    <n v="7"/>
    <n v="250000000000000"/>
  </r>
  <r>
    <x v="1018"/>
    <x v="1018"/>
    <x v="1"/>
    <s v="1155 BROADWAY Somerville, MA"/>
    <x v="1"/>
    <x v="1"/>
    <x v="1"/>
    <s v="NONE"/>
    <x v="0"/>
    <s v="NOT AT INTERSECTION"/>
    <s v="TWO-WAY, NOT DIVIDED"/>
    <s v="HEAD ON"/>
    <s v="COLLISION WITH PARKED MOTOR VEHICLE"/>
    <x v="0"/>
    <x v="0"/>
    <n v="0"/>
    <n v="0"/>
    <n v="0"/>
    <n v="0"/>
    <n v="0"/>
    <n v="4"/>
    <n v="0"/>
    <n v="0"/>
    <n v="0"/>
    <n v="0"/>
    <n v="0"/>
    <n v="0"/>
    <n v="0"/>
    <n v="42.403500000000001"/>
    <n v="-71.127300000000005"/>
    <n v="7"/>
    <n v="250000000000000"/>
  </r>
  <r>
    <x v="1019"/>
    <x v="1019"/>
    <x v="1"/>
    <s v="36 FAIRMOUNT AV Somerville, MA"/>
    <x v="1"/>
    <x v="1"/>
    <x v="1"/>
    <s v="NONE"/>
    <x v="0"/>
    <s v="T-INTERSECTION"/>
    <s v="ONE-WAY, NOT DIVIDED"/>
    <s v="ANGLE"/>
    <s v="OTHER"/>
    <x v="0"/>
    <x v="3"/>
    <n v="0"/>
    <n v="0"/>
    <n v="0"/>
    <n v="0"/>
    <n v="0"/>
    <n v="2"/>
    <n v="0"/>
    <n v="0"/>
    <n v="0"/>
    <n v="0"/>
    <n v="0"/>
    <n v="0"/>
    <n v="0"/>
    <n v="42.404699999999998"/>
    <n v="-71.128299999999996"/>
    <n v="7"/>
    <n v="250000000000000"/>
  </r>
  <r>
    <x v="1020"/>
    <x v="1020"/>
    <x v="0"/>
    <s v="115 W QUINCY ST Somerville, MA"/>
    <x v="0"/>
    <x v="3"/>
    <x v="0"/>
    <s v="UNKNOWN"/>
    <x v="0"/>
    <s v="NOT AT INTERSECTION"/>
    <s v="TWO-WAY, NOT DIVIDED"/>
    <s v="SIDESWIPE, OPPOSITE DIRECTION"/>
    <s v="COLLISION WITH PARKED MOTOR VEHICLE"/>
    <x v="0"/>
    <x v="0"/>
    <n v="0"/>
    <n v="0"/>
    <n v="0"/>
    <n v="1"/>
    <n v="0"/>
    <n v="3"/>
    <n v="0"/>
    <n v="0"/>
    <n v="0"/>
    <n v="0"/>
    <n v="0"/>
    <n v="0"/>
    <n v="0"/>
    <n v="42.4099"/>
    <n v="-71.127899999999997"/>
    <n v="7"/>
    <n v="250000000000000"/>
  </r>
  <r>
    <x v="1021"/>
    <x v="1021"/>
    <x v="2"/>
    <s v="81 CONWELL AV Somerville, MA"/>
    <x v="1"/>
    <x v="2"/>
    <x v="1"/>
    <s v="NONE"/>
    <x v="0"/>
    <s v="NOT AT INTERSECTION"/>
    <s v="TWO-WAY, NOT DIVIDED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408299999999997"/>
    <n v="-71.128299999999996"/>
    <n v="7"/>
    <n v="250000000000000"/>
  </r>
  <r>
    <x v="1022"/>
    <x v="1022"/>
    <x v="0"/>
    <s v="26 BAILEY ST Somerville, MA"/>
    <x v="1"/>
    <x v="1"/>
    <x v="1"/>
    <s v="NONE"/>
    <x v="0"/>
    <s v="NOT AT INTERSECTION"/>
    <s v="TWO-WAY, NOT DIVIDED"/>
    <s v="SINGLE VEHICLE CRASH"/>
    <s v="COLLISION WITH LIGHT POLE OR OTHER POST/SUPPORT"/>
    <x v="4"/>
    <x v="0"/>
    <n v="0"/>
    <n v="0"/>
    <n v="0"/>
    <n v="0"/>
    <n v="0"/>
    <n v="1"/>
    <n v="0"/>
    <n v="0"/>
    <n v="0"/>
    <n v="0"/>
    <n v="0"/>
    <n v="0"/>
    <n v="0"/>
    <n v="42.409500000000001"/>
    <n v="-71.128399999999999"/>
    <n v="7"/>
    <n v="250000000000000"/>
  </r>
  <r>
    <x v="1023"/>
    <x v="1023"/>
    <x v="0"/>
    <s v="17 COLLEGE HILL RD Somerville, MA"/>
    <x v="1"/>
    <x v="1"/>
    <x v="1"/>
    <s v="NONE"/>
    <x v="0"/>
    <s v="NOT AT INTERSECTION"/>
    <s v="TWO-WAY, NOT DIVIDED"/>
    <s v="SIDESWIPE, SAME DIRECTION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408799999999999"/>
    <n v="-71.128200000000007"/>
    <n v="7"/>
    <n v="250000000000000"/>
  </r>
  <r>
    <x v="1024"/>
    <x v="1024"/>
    <x v="0"/>
    <s v="58 CONWELL AVE Somerville, MA"/>
    <x v="0"/>
    <x v="1"/>
    <x v="1"/>
    <s v="NONE"/>
    <x v="0"/>
    <s v="NOT AT INTERSECTION"/>
    <s v="TWO-WAY, NOT DIVIDED"/>
    <s v="SIDESWIPE, SAME DIRECTION"/>
    <s v="COLLISION WITH PARKED MOTOR VEHICLE"/>
    <x v="1"/>
    <x v="3"/>
    <n v="0"/>
    <n v="0"/>
    <n v="0"/>
    <n v="0"/>
    <n v="0"/>
    <n v="3"/>
    <n v="0"/>
    <n v="0"/>
    <n v="0"/>
    <n v="0"/>
    <n v="0"/>
    <n v="0"/>
    <n v="0"/>
    <n v="42.407600000000002"/>
    <n v="-71.127499999999998"/>
    <n v="7"/>
    <n v="250000000000000"/>
  </r>
  <r>
    <x v="1025"/>
    <x v="1025"/>
    <x v="1"/>
    <s v="35 RAYMOND AV Somerville, MA"/>
    <x v="1"/>
    <x v="1"/>
    <x v="1"/>
    <s v="NONE"/>
    <x v="0"/>
    <s v="NOT AT INTERSECTION"/>
    <s v="TWO-WAY, NOT DIVIDED"/>
    <s v="SIDESWIPE, SAM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406999999999996"/>
    <n v="-71.126800000000003"/>
    <n v="7"/>
    <n v="250000000000000"/>
  </r>
  <r>
    <x v="1026"/>
    <x v="1026"/>
    <x v="0"/>
    <s v="81 NORTH ST Somerville, MA"/>
    <x v="1"/>
    <x v="1"/>
    <x v="1"/>
    <s v="NONE"/>
    <x v="1"/>
    <s v="T-INTERSECTION"/>
    <s v="TWO-WAY, NOT DIVIDED"/>
    <s v="ANGLE"/>
    <s v="COLLISION WITH MOTOR VEHICLE IN TRAFFIC"/>
    <x v="0"/>
    <x v="0"/>
    <n v="0"/>
    <n v="0"/>
    <n v="0"/>
    <n v="1"/>
    <n v="0"/>
    <n v="2"/>
    <n v="0"/>
    <n v="0"/>
    <n v="0"/>
    <n v="0"/>
    <n v="0"/>
    <n v="0"/>
    <n v="0"/>
    <n v="42.408200000000001"/>
    <n v="-71.129599999999996"/>
    <n v="7"/>
    <n v="250000000000000"/>
  </r>
  <r>
    <x v="1027"/>
    <x v="1027"/>
    <x v="1"/>
    <s v="59 NORTH STREET Somerville, MA"/>
    <x v="1"/>
    <x v="1"/>
    <x v="1"/>
    <s v="NONE"/>
    <x v="3"/>
    <s v="FOUR WAY INTERSECTION"/>
    <s v="TWO-WAY, NOT DIVIDED"/>
    <s v="REAR-END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407699999999998"/>
    <n v="-71.129900000000006"/>
    <n v="7"/>
    <n v="250000000000000"/>
  </r>
  <r>
    <x v="1028"/>
    <x v="1028"/>
    <x v="2"/>
    <s v="177 POWDER HOUSE BLVD Somerville, MA"/>
    <x v="1"/>
    <x v="1"/>
    <x v="1"/>
    <s v="NONE"/>
    <x v="0"/>
    <s v="NOT AT INTERSECTION"/>
    <s v="TWO-WAY, DIVIDED, UNPROTECTED MEDIAN"/>
    <s v="SIDESWIPE, SAME DIRECTION"/>
    <s v="COLLISION WITH PARKED MOTOR VEHICLE"/>
    <x v="1"/>
    <x v="0"/>
    <n v="0"/>
    <n v="0"/>
    <n v="0"/>
    <n v="0"/>
    <n v="0"/>
    <n v="1"/>
    <n v="1"/>
    <n v="0"/>
    <n v="0"/>
    <n v="0"/>
    <n v="0"/>
    <n v="0"/>
    <n v="0"/>
    <n v="42.406199999999998"/>
    <n v="-71.126499999999993"/>
    <n v="7"/>
    <n v="250000000000000"/>
  </r>
  <r>
    <x v="1029"/>
    <x v="1029"/>
    <x v="1"/>
    <s v="177 POWDER HOUSE BLVD Somerville, MA"/>
    <x v="1"/>
    <x v="1"/>
    <x v="1"/>
    <s v="NONE"/>
    <x v="8"/>
    <s v="NOT AT INTERSECTION"/>
    <s v="TWO-WAY, NOT DIVIDED"/>
    <s v="SIDESWIPE, SAME DIRECTION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406199999999998"/>
    <n v="-71.126499999999993"/>
    <n v="7"/>
    <n v="250000000000000"/>
  </r>
  <r>
    <x v="1030"/>
    <x v="1030"/>
    <x v="1"/>
    <s v="177 POWDER HOUSE BLVD -REAR Somerville, MA"/>
    <x v="1"/>
    <x v="1"/>
    <x v="1"/>
    <s v="NONE"/>
    <x v="0"/>
    <s v="NOT AT INTERSECTION"/>
    <s v="TWO-WAY, NOT DIVIDED"/>
    <s v="ANGLE"/>
    <s v="COLLISION WITH MOTOR VEHICLE IN TRAFFIC"/>
    <x v="2"/>
    <x v="4"/>
    <n v="0"/>
    <n v="0"/>
    <n v="0"/>
    <n v="0"/>
    <n v="0"/>
    <n v="2"/>
    <n v="0"/>
    <n v="0"/>
    <n v="0"/>
    <n v="0"/>
    <n v="0"/>
    <n v="0"/>
    <n v="0"/>
    <n v="42.406199999999998"/>
    <n v="-71.126499999999993"/>
    <n v="7"/>
    <n v="250000000000000"/>
  </r>
  <r>
    <x v="1031"/>
    <x v="1031"/>
    <x v="1"/>
    <s v="BARTON ST &amp; BROADWAY Somerville, MA"/>
    <x v="1"/>
    <x v="1"/>
    <x v="1"/>
    <s v="NONE"/>
    <x v="1"/>
    <s v="T-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405500000000004"/>
    <n v="-71.130700000000004"/>
    <n v="7"/>
    <n v="250000000000000"/>
  </r>
  <r>
    <x v="1032"/>
    <x v="1032"/>
    <x v="0"/>
    <s v="1284 BROADWAY Somerville, MA"/>
    <x v="0"/>
    <x v="0"/>
    <x v="0"/>
    <s v="NONE"/>
    <x v="0"/>
    <s v="NOT AT INTERSECTION"/>
    <s v="TWO-WAY, DIVIDED, UNPROTECTED MEDIAN"/>
    <s v="HEAD 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405299999999997"/>
    <n v="-71.130899999999997"/>
    <n v="7"/>
    <n v="250000000000000"/>
  </r>
  <r>
    <x v="1033"/>
    <x v="1033"/>
    <x v="0"/>
    <s v="1284 BROADWAY Somerville, MA"/>
    <x v="1"/>
    <x v="1"/>
    <x v="1"/>
    <s v="NONE"/>
    <x v="0"/>
    <s v="NOT AT INTERSECTION"/>
    <s v="UNKNOWN"/>
    <s v="ANGLE"/>
    <s v="COLLISION WITH MOTOR VEHICLE IN TRAFFIC"/>
    <x v="2"/>
    <x v="5"/>
    <n v="0"/>
    <n v="0"/>
    <n v="0"/>
    <n v="0"/>
    <n v="0"/>
    <n v="3"/>
    <n v="0"/>
    <n v="0"/>
    <n v="0"/>
    <n v="0"/>
    <n v="0"/>
    <n v="0"/>
    <n v="0"/>
    <n v="42.405299999999997"/>
    <n v="-71.130899999999997"/>
    <n v="7"/>
    <n v="250000000000000"/>
  </r>
  <r>
    <x v="1034"/>
    <x v="1034"/>
    <x v="0"/>
    <s v="45 GARRISON AV Somerville, MA"/>
    <x v="1"/>
    <x v="1"/>
    <x v="2"/>
    <s v="NONE"/>
    <x v="0"/>
    <s v="NOT AT INTERSECTION"/>
    <s v="UNKNOWN"/>
    <s v="UNKNOWN"/>
    <s v="COLLISION WITH PEDESTRIAN"/>
    <x v="4"/>
    <x v="0"/>
    <n v="0"/>
    <n v="0"/>
    <n v="0"/>
    <n v="1"/>
    <n v="0"/>
    <n v="0"/>
    <n v="0"/>
    <n v="0"/>
    <n v="0"/>
    <n v="0"/>
    <n v="0"/>
    <n v="0"/>
    <n v="0"/>
    <n v="42.404200000000003"/>
    <n v="-71.132000000000005"/>
    <n v="7"/>
    <n v="250000000000000"/>
  </r>
  <r>
    <x v="1035"/>
    <x v="1035"/>
    <x v="0"/>
    <s v="44 VICTORIA ST Somerville, MA"/>
    <x v="0"/>
    <x v="1"/>
    <x v="1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404299999999999"/>
    <n v="-71.132300000000001"/>
    <n v="7"/>
    <n v="250000000000000"/>
  </r>
  <r>
    <x v="1036"/>
    <x v="1036"/>
    <x v="2"/>
    <s v="26 VICTORIA ST Somerville, MA"/>
    <x v="0"/>
    <x v="1"/>
    <x v="1"/>
    <s v="NONE"/>
    <x v="0"/>
    <s v="NOT AT INTERSECTION"/>
    <s v="ONE-WAY, NOT DIVIDED"/>
    <s v="REAR-END"/>
    <s v="COLLISION WITH PARKED MOTOR VEHICLE"/>
    <x v="0"/>
    <x v="0"/>
    <n v="0"/>
    <n v="0"/>
    <n v="0"/>
    <n v="0"/>
    <n v="0"/>
    <n v="5"/>
    <n v="0"/>
    <n v="0"/>
    <n v="0"/>
    <n v="0"/>
    <n v="0"/>
    <n v="0"/>
    <n v="1"/>
    <n v="42.404800000000002"/>
    <n v="-71.131699999999995"/>
    <n v="7"/>
    <n v="250000000000000"/>
  </r>
  <r>
    <x v="1037"/>
    <x v="1037"/>
    <x v="2"/>
    <s v="1260 BROADWAY Somerville, MA"/>
    <x v="1"/>
    <x v="1"/>
    <x v="1"/>
    <s v="NONE"/>
    <x v="0"/>
    <s v="NOT AT INTERSECTION"/>
    <s v="TWO-WAY, NOT DIVIDED"/>
    <s v="ANGLE"/>
    <s v="COLLISION WITH MOTOR VEHICLE IN TRAFFIC"/>
    <x v="0"/>
    <x v="0"/>
    <n v="0"/>
    <n v="0"/>
    <n v="0"/>
    <n v="1"/>
    <n v="0"/>
    <n v="1"/>
    <n v="0"/>
    <n v="0"/>
    <n v="0"/>
    <n v="0"/>
    <n v="0"/>
    <n v="0"/>
    <n v="0"/>
    <n v="42.405000000000001"/>
    <n v="-71.130399999999995"/>
    <n v="7"/>
    <n v="250000000000000"/>
  </r>
  <r>
    <x v="1038"/>
    <x v="1038"/>
    <x v="1"/>
    <s v="15 WESTON AV Somerville, MA"/>
    <x v="1"/>
    <x v="1"/>
    <x v="1"/>
    <s v="NONE"/>
    <x v="0"/>
    <s v="DRIVEWAY"/>
    <s v="TWO-WAY, NOT DIVIDED"/>
    <s v="SINGLE VEHICLE CRASH"/>
    <s v="OTHER"/>
    <x v="2"/>
    <x v="0"/>
    <n v="0"/>
    <n v="0"/>
    <n v="0"/>
    <n v="0"/>
    <n v="0"/>
    <n v="1"/>
    <n v="0"/>
    <n v="0"/>
    <n v="0"/>
    <n v="0"/>
    <n v="0"/>
    <n v="0"/>
    <n v="0"/>
    <n v="42.403599999999997"/>
    <n v="-71.129300000000001"/>
    <n v="7"/>
    <n v="250000000000000"/>
  </r>
  <r>
    <x v="1039"/>
    <x v="1039"/>
    <x v="1"/>
    <s v="34 HOOKER AV Somerville, MA"/>
    <x v="7"/>
    <x v="4"/>
    <x v="5"/>
    <s v="UNKNOWN"/>
    <x v="0"/>
    <s v="NOT AT INTERSECTION"/>
    <s v="ONE-WAY, NOT DIVIDED"/>
    <s v="UNKNOWN"/>
    <s v="COLLISION WITH PARKED MOTOR VEHICLE"/>
    <x v="0"/>
    <x v="3"/>
    <n v="0"/>
    <n v="0"/>
    <n v="0"/>
    <n v="0"/>
    <n v="0"/>
    <n v="0"/>
    <n v="1"/>
    <n v="0"/>
    <n v="0"/>
    <n v="0"/>
    <n v="0"/>
    <n v="0"/>
    <n v="1"/>
    <n v="42.402299999999997"/>
    <n v="-71.131600000000006"/>
    <n v="7"/>
    <n v="250000000000000"/>
  </r>
  <r>
    <x v="1040"/>
    <x v="1040"/>
    <x v="0"/>
    <s v="74 ENDICOTT AV Somerville, MA"/>
    <x v="0"/>
    <x v="5"/>
    <x v="2"/>
    <s v="OTHER"/>
    <x v="0"/>
    <s v="NOT AT INTERSECTION"/>
    <s v="TWO-WAY, NOT DIVIDED"/>
    <s v="SIDESWIPE, OPPOSIT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4024"/>
    <n v="-71.131200000000007"/>
    <n v="7"/>
    <n v="250000000000000"/>
  </r>
  <r>
    <x v="1041"/>
    <x v="1041"/>
    <x v="1"/>
    <s v="10 ENDICOTT AV Somerville, MA"/>
    <x v="1"/>
    <x v="1"/>
    <x v="1"/>
    <s v="NONE"/>
    <x v="0"/>
    <s v="NOT AT INTERSECTION"/>
    <s v="TWO-WAY, NOT DIVIDED"/>
    <s v="ANGLE"/>
    <s v="COLLISION WITH PARKED MOTOR VEHICLE"/>
    <x v="1"/>
    <x v="0"/>
    <n v="0"/>
    <n v="0"/>
    <n v="0"/>
    <n v="0"/>
    <n v="0"/>
    <n v="4"/>
    <n v="0"/>
    <n v="0"/>
    <n v="0"/>
    <n v="0"/>
    <n v="0"/>
    <n v="0"/>
    <n v="0"/>
    <n v="42.4039"/>
    <n v="-71.129300000000001"/>
    <n v="7"/>
    <n v="250000000000000"/>
  </r>
  <r>
    <x v="1042"/>
    <x v="1042"/>
    <x v="1"/>
    <s v="188 BOSTON AV Somerville, MA"/>
    <x v="1"/>
    <x v="1"/>
    <x v="1"/>
    <s v="NONE"/>
    <x v="0"/>
    <s v="NOT AT INTERSECTION"/>
    <s v="TWO-WAY, DIVIDED, UNPROTECTED MEDIAN"/>
    <s v="ANGLE"/>
    <s v="COLLISION WITH PARKED MOTOR VEHICLE"/>
    <x v="0"/>
    <x v="0"/>
    <n v="0"/>
    <n v="0"/>
    <n v="0"/>
    <n v="1"/>
    <n v="0"/>
    <n v="0"/>
    <n v="0"/>
    <n v="0"/>
    <n v="0"/>
    <n v="0"/>
    <n v="0"/>
    <n v="0"/>
    <n v="0"/>
    <n v="42.415900000000001"/>
    <n v="-71.128100000000003"/>
    <n v="7"/>
    <n v="250000000000000"/>
  </r>
  <r>
    <x v="1043"/>
    <x v="1043"/>
    <x v="0"/>
    <s v="BOSTON AV &amp; MYSTIC VALLEY PKWY Somerville, MA"/>
    <x v="1"/>
    <x v="1"/>
    <x v="1"/>
    <s v="NONE"/>
    <x v="3"/>
    <s v="T-INTERSECTION"/>
    <s v="TWO-WAY, DIVIDED, UNPROTECTED MEDIAN"/>
    <s v="REAR-END"/>
    <s v="COLLISION WITH MOTOR VEHICLE IN TRAFFIC"/>
    <x v="4"/>
    <x v="0"/>
    <n v="0"/>
    <n v="0"/>
    <n v="0"/>
    <n v="0"/>
    <n v="1"/>
    <n v="0"/>
    <n v="1"/>
    <n v="0"/>
    <n v="0"/>
    <n v="0"/>
    <n v="0"/>
    <n v="0"/>
    <n v="1"/>
    <n v="42.416600000000003"/>
    <n v="-71.129400000000004"/>
    <n v="7"/>
    <n v="250000000000000"/>
  </r>
  <r>
    <x v="1044"/>
    <x v="1044"/>
    <x v="2"/>
    <s v="183 BOSTON AV Somerville, MA"/>
    <x v="0"/>
    <x v="1"/>
    <x v="0"/>
    <s v="NONE"/>
    <x v="0"/>
    <s v="NOT AT INTERSECTION"/>
    <s v="TWO-WAY, NOT DIVIDED"/>
    <s v="SIDESWIPE, SAME DIRECTION"/>
    <s v="COLLISION WITH PARKED MOTOR VEHICLE"/>
    <x v="0"/>
    <x v="0"/>
    <n v="0"/>
    <n v="0"/>
    <n v="0"/>
    <n v="2"/>
    <n v="0"/>
    <n v="1"/>
    <n v="0"/>
    <n v="0"/>
    <n v="0"/>
    <n v="0"/>
    <n v="0"/>
    <n v="0"/>
    <n v="0"/>
    <n v="42.415700000000001"/>
    <n v="-71.128399999999999"/>
    <n v="7"/>
    <n v="250000000000000"/>
  </r>
  <r>
    <x v="1045"/>
    <x v="1045"/>
    <x v="0"/>
    <s v="67 GORDON ST Somerville, MA"/>
    <x v="0"/>
    <x v="1"/>
    <x v="1"/>
    <s v="NONE"/>
    <x v="0"/>
    <s v="NOT AT INTERSECTION"/>
    <s v="ONE-WAY, NOT DIVIDED"/>
    <s v="SINGLE VEHICLE CRASH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4133"/>
    <n v="-71.129800000000003"/>
    <n v="7"/>
    <n v="250000000000000"/>
  </r>
  <r>
    <x v="1046"/>
    <x v="1046"/>
    <x v="1"/>
    <s v="405 ALEWIFE BROOK PKWY Somerville, MA"/>
    <x v="1"/>
    <x v="1"/>
    <x v="1"/>
    <s v="NONE"/>
    <x v="0"/>
    <s v="DRIVEWAY"/>
    <s v="ONE-WAY, NOT DIVIDED"/>
    <s v="SINGLE VEHICLE CRASH"/>
    <s v="OTHER"/>
    <x v="2"/>
    <x v="5"/>
    <n v="0"/>
    <n v="0"/>
    <n v="0"/>
    <n v="0"/>
    <n v="0"/>
    <n v="2"/>
    <n v="0"/>
    <n v="0"/>
    <n v="0"/>
    <n v="0"/>
    <n v="0"/>
    <n v="0"/>
    <n v="0"/>
    <n v="42.414200000000001"/>
    <n v="-71.129900000000006"/>
    <n v="7"/>
    <n v="250000000000000"/>
  </r>
  <r>
    <x v="1047"/>
    <x v="1047"/>
    <x v="0"/>
    <s v="379 ALEWIFE BROOK PKWY Somerville, MA"/>
    <x v="0"/>
    <x v="0"/>
    <x v="0"/>
    <s v="NONE"/>
    <x v="0"/>
    <s v="NOT AT INTERSECTION"/>
    <s v="TWO-WAY, NOT DIVIDED"/>
    <s v="SINGLE VEHICLE CRASH"/>
    <s v="OTHER"/>
    <x v="0"/>
    <x v="1"/>
    <n v="0"/>
    <n v="0"/>
    <n v="0"/>
    <n v="0"/>
    <n v="0"/>
    <n v="2"/>
    <n v="0"/>
    <n v="0"/>
    <n v="0"/>
    <n v="0"/>
    <n v="0"/>
    <n v="0"/>
    <n v="0"/>
    <n v="42.413499999999999"/>
    <n v="-71.131"/>
    <n v="7"/>
    <n v="250000000000000"/>
  </r>
  <r>
    <x v="1048"/>
    <x v="1048"/>
    <x v="0"/>
    <s v="379 ALEWIFE BROOK PKWY Somerville, MA"/>
    <x v="4"/>
    <x v="1"/>
    <x v="1"/>
    <s v="NONE"/>
    <x v="0"/>
    <s v="T-INTERSECTION"/>
    <s v="TWO-WAY, NOT DIVIDED"/>
    <s v="ANGLE"/>
    <s v="COLLISION WITH MOTOR VEHICLE IN TRAFFIC"/>
    <x v="0"/>
    <x v="2"/>
    <n v="0"/>
    <n v="0"/>
    <n v="0"/>
    <n v="0"/>
    <n v="0"/>
    <n v="3"/>
    <n v="0"/>
    <n v="0"/>
    <n v="0"/>
    <n v="0"/>
    <n v="0"/>
    <n v="0"/>
    <n v="0"/>
    <n v="42.413499999999999"/>
    <n v="-71.131"/>
    <n v="7"/>
    <n v="250000000000000"/>
  </r>
  <r>
    <x v="1049"/>
    <x v="1049"/>
    <x v="0"/>
    <s v="35 WOODS AV Somerville, MA"/>
    <x v="0"/>
    <x v="1"/>
    <x v="1"/>
    <s v="NONE"/>
    <x v="0"/>
    <s v="NOT AT INTERSECTION"/>
    <s v="ONE-WAY, NOT DIVIDED"/>
    <s v="UNKNOWN"/>
    <s v="COLLISION WITH PARKED MOTOR VEHICLE"/>
    <x v="0"/>
    <x v="3"/>
    <n v="0"/>
    <n v="0"/>
    <n v="0"/>
    <n v="0"/>
    <n v="0"/>
    <n v="4"/>
    <n v="1"/>
    <n v="0"/>
    <n v="0"/>
    <n v="0"/>
    <n v="0"/>
    <n v="0"/>
    <n v="1"/>
    <n v="42.411999999999999"/>
    <n v="-71.128799999999998"/>
    <n v="7"/>
    <n v="250000000000000"/>
  </r>
  <r>
    <x v="1050"/>
    <x v="1050"/>
    <x v="0"/>
    <s v="379 ALEWIFE BROOK PKWY Somerville, MA"/>
    <x v="0"/>
    <x v="1"/>
    <x v="1"/>
    <s v="NONE"/>
    <x v="0"/>
    <s v="NOT AT INTERSECTION"/>
    <s v="TWO-WAY, NOT DIVIDED"/>
    <s v="REAR-END"/>
    <s v="COLLISION WITH MOTOR VEHICLE IN TRAFFIC"/>
    <x v="0"/>
    <x v="1"/>
    <n v="0"/>
    <n v="0"/>
    <n v="0"/>
    <n v="0"/>
    <n v="1"/>
    <n v="2"/>
    <n v="1"/>
    <n v="0"/>
    <n v="0"/>
    <n v="0"/>
    <n v="0"/>
    <n v="0"/>
    <n v="0"/>
    <n v="42.413499999999999"/>
    <n v="-71.131"/>
    <n v="7"/>
    <n v="250000000000000"/>
  </r>
  <r>
    <x v="1051"/>
    <x v="1051"/>
    <x v="2"/>
    <s v="379 ALEWIFE BROOK PKWY Somerville, MA"/>
    <x v="4"/>
    <x v="1"/>
    <x v="1"/>
    <s v="NONE"/>
    <x v="0"/>
    <s v="NOT AT INTERSECTION"/>
    <s v="UNKNOWN"/>
    <s v="ANGLE"/>
    <s v="COLLISION WITH PARKED MOTOR VEHICLE"/>
    <x v="2"/>
    <x v="6"/>
    <n v="0"/>
    <n v="0"/>
    <n v="0"/>
    <n v="0"/>
    <n v="0"/>
    <n v="2"/>
    <n v="0"/>
    <n v="0"/>
    <n v="0"/>
    <n v="0"/>
    <n v="0"/>
    <n v="0"/>
    <n v="0"/>
    <n v="42.413499999999999"/>
    <n v="-71.131"/>
    <n v="7"/>
    <n v="250000000000000"/>
  </r>
  <r>
    <x v="1052"/>
    <x v="1052"/>
    <x v="1"/>
    <s v="ALEWIFE BROOK PKWY &amp; BROADWAY Somerville, MA"/>
    <x v="1"/>
    <x v="1"/>
    <x v="1"/>
    <s v="NONE"/>
    <x v="3"/>
    <s v="FOUR WAY INTERSECTION"/>
    <s v="TWO-WAY, NOT DIVIDED"/>
    <s v="ANGLE"/>
    <s v="COLLISION WITH MOTOR VEHICLE IN TRAFFIC"/>
    <x v="0"/>
    <x v="1"/>
    <n v="0"/>
    <n v="0"/>
    <n v="0"/>
    <n v="0"/>
    <n v="1"/>
    <n v="2"/>
    <n v="0"/>
    <n v="0"/>
    <n v="0"/>
    <n v="0"/>
    <n v="0"/>
    <n v="0"/>
    <n v="0"/>
    <n v="42.4069"/>
    <n v="-71.133600000000001"/>
    <n v="7"/>
    <n v="250000000000000"/>
  </r>
  <r>
    <x v="1053"/>
    <x v="1053"/>
    <x v="0"/>
    <s v="ALEWIFE BROOK PKWY &amp; BROADWAY Somerville, MA"/>
    <x v="0"/>
    <x v="1"/>
    <x v="1"/>
    <s v="UNKNOWN"/>
    <x v="3"/>
    <s v="FOUR WAY INTERSECTION"/>
    <s v="TWO-WAY, NOT DIVIDED"/>
    <s v="SIDESWIPE, SAME DIRECTION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4069"/>
    <n v="-71.133600000000001"/>
    <n v="7"/>
    <n v="250000000000000"/>
  </r>
  <r>
    <x v="1054"/>
    <x v="1054"/>
    <x v="0"/>
    <s v="ALEWIFE BROOK PKWY &amp; BROADWAY Somerville, MA"/>
    <x v="1"/>
    <x v="1"/>
    <x v="1"/>
    <s v="TRAFFIC CONGESTION RELATED"/>
    <x v="3"/>
    <s v="FOUR WAY INTERSECTION"/>
    <s v="TWO-WAY, DIVIDED, UNPROTECTED MEDIAN"/>
    <s v="SINGLE VEHICLE CRASH"/>
    <s v="COLLISION WITH LIGHT POLE OR OTHER POST/SUPPORT"/>
    <x v="0"/>
    <x v="0"/>
    <n v="0"/>
    <n v="0"/>
    <n v="0"/>
    <n v="0"/>
    <n v="0"/>
    <n v="2"/>
    <n v="0"/>
    <n v="0"/>
    <n v="0"/>
    <n v="0"/>
    <n v="0"/>
    <n v="0"/>
    <n v="0"/>
    <n v="42.4069"/>
    <n v="-71.133600000000001"/>
    <n v="7"/>
    <n v="250000000000000"/>
  </r>
  <r>
    <x v="1055"/>
    <x v="1055"/>
    <x v="1"/>
    <s v="1374 BROADWAY Somerville, MA"/>
    <x v="1"/>
    <x v="1"/>
    <x v="1"/>
    <s v="UNKNOWN"/>
    <x v="0"/>
    <s v="NOT AT INTERSECTION"/>
    <s v="TWO-WAY, NOT DIVIDED"/>
    <s v="SINGLE VEHICLE CRASH"/>
    <s v="COLLISION WITH PEDESTRIAN"/>
    <x v="0"/>
    <x v="1"/>
    <n v="0"/>
    <n v="0"/>
    <n v="0"/>
    <n v="0"/>
    <n v="1"/>
    <n v="2"/>
    <n v="0"/>
    <n v="0"/>
    <n v="1"/>
    <n v="1"/>
    <n v="0"/>
    <n v="0"/>
    <n v="0"/>
    <n v="42.406300000000002"/>
    <n v="-71.133300000000006"/>
    <n v="7"/>
    <n v="250000000000000"/>
  </r>
  <r>
    <x v="1056"/>
    <x v="1056"/>
    <x v="1"/>
    <s v="1370 BROADWAY Somerville, MA"/>
    <x v="1"/>
    <x v="1"/>
    <x v="1"/>
    <s v="NONE"/>
    <x v="3"/>
    <s v="NOT AT INTERSECTION"/>
    <s v="TWO-WAY, NOT DIVIDED"/>
    <s v="SINGLE VEHICLE CRASH"/>
    <s v="COLLISION WITH PEDESTRIAN"/>
    <x v="0"/>
    <x v="1"/>
    <n v="0"/>
    <n v="0"/>
    <n v="0"/>
    <n v="1"/>
    <n v="0"/>
    <n v="1"/>
    <n v="0"/>
    <n v="0"/>
    <n v="1"/>
    <n v="1"/>
    <n v="0"/>
    <n v="0"/>
    <n v="0"/>
    <n v="42.4054"/>
    <n v="-71.133700000000005"/>
    <n v="7"/>
    <n v="250000000000000"/>
  </r>
  <r>
    <x v="1057"/>
    <x v="1057"/>
    <x v="0"/>
    <s v="1338 BROADWAY Somerville, MA"/>
    <x v="2"/>
    <x v="0"/>
    <x v="0"/>
    <s v="UNKNOWN"/>
    <x v="0"/>
    <s v="NOT AT INTERSECTION"/>
    <s v="TWO-WAY, NOT DIVIDED"/>
    <s v="SIDESWIPE, SAME DIRECTION"/>
    <s v="COLLISION WITH MOTOR VEHICLE IN TRAFFIC"/>
    <x v="0"/>
    <x v="1"/>
    <n v="0"/>
    <n v="0"/>
    <n v="0"/>
    <n v="0"/>
    <n v="0"/>
    <n v="2"/>
    <n v="0"/>
    <n v="0"/>
    <n v="0"/>
    <n v="0"/>
    <n v="0"/>
    <n v="0"/>
    <n v="1"/>
    <n v="42.406100000000002"/>
    <n v="-71.132099999999994"/>
    <n v="7"/>
    <n v="250000000000000"/>
  </r>
  <r>
    <x v="1058"/>
    <x v="1058"/>
    <x v="1"/>
    <s v="1338 BROADWAY Somerville, MA"/>
    <x v="7"/>
    <x v="4"/>
    <x v="5"/>
    <s v="UNKNOWN"/>
    <x v="0"/>
    <s v="NOT AT INTERSECTION"/>
    <s v="TWO-WAY, NOT DIVIDED"/>
    <s v="UNKNOWN"/>
    <s v="UNKNOWN"/>
    <x v="2"/>
    <x v="1"/>
    <n v="0"/>
    <n v="0"/>
    <n v="0"/>
    <n v="0"/>
    <n v="0"/>
    <n v="1"/>
    <n v="1"/>
    <n v="0"/>
    <n v="0"/>
    <n v="0"/>
    <n v="0"/>
    <n v="0"/>
    <n v="1"/>
    <n v="42.406100000000002"/>
    <n v="-71.132099999999994"/>
    <n v="7"/>
    <n v="250000000000000"/>
  </r>
  <r>
    <x v="1059"/>
    <x v="1059"/>
    <x v="0"/>
    <s v="1370 BROADWAY Somerville, MA"/>
    <x v="1"/>
    <x v="1"/>
    <x v="1"/>
    <s v="NONE"/>
    <x v="0"/>
    <s v="NOT AT INTERSECTION"/>
    <s v="TWO-WAY, NOT DIVIDED"/>
    <s v="ANGLE"/>
    <s v="COLLISION WITH PARKED MOTOR VEHICLE"/>
    <x v="2"/>
    <x v="1"/>
    <n v="0"/>
    <n v="0"/>
    <n v="0"/>
    <n v="0"/>
    <n v="0"/>
    <n v="5"/>
    <n v="0"/>
    <n v="0"/>
    <n v="0"/>
    <n v="0"/>
    <n v="0"/>
    <n v="0"/>
    <n v="0"/>
    <n v="42.4054"/>
    <n v="-71.133700000000005"/>
    <n v="7"/>
    <n v="250000000000000"/>
  </r>
  <r>
    <x v="1060"/>
    <x v="1060"/>
    <x v="1"/>
    <s v="1366 BROADWAY Somerville, MA"/>
    <x v="1"/>
    <x v="2"/>
    <x v="1"/>
    <s v="NONE"/>
    <x v="0"/>
    <s v="NOT AT INTERSECTION"/>
    <s v="TWO-WAY, NOT DIVIDED"/>
    <s v="ANGLE"/>
    <s v="COLLISION WITH MOTOR VEHICLE IN TRAFFIC"/>
    <x v="0"/>
    <x v="0"/>
    <n v="0"/>
    <n v="0"/>
    <n v="0"/>
    <n v="0"/>
    <n v="2"/>
    <n v="3"/>
    <n v="0"/>
    <n v="0"/>
    <n v="0"/>
    <n v="0"/>
    <n v="0"/>
    <n v="0"/>
    <n v="0"/>
    <n v="42.4056"/>
    <n v="-71.132900000000006"/>
    <n v="7"/>
    <n v="250000000000000"/>
  </r>
  <r>
    <x v="1061"/>
    <x v="1061"/>
    <x v="1"/>
    <s v="1374 BROADWAY Somerville, MA"/>
    <x v="1"/>
    <x v="2"/>
    <x v="1"/>
    <s v="NONE"/>
    <x v="5"/>
    <s v="NOT AT INTERSECTION"/>
    <s v="TWO-WAY, NOT DIVIDED"/>
    <s v="SINGLE VEHICLE CRASH"/>
    <s v="COLLISION WITH LIGHT POLE OR OTHER POST/SUPPORT"/>
    <x v="2"/>
    <x v="1"/>
    <n v="0"/>
    <n v="0"/>
    <n v="0"/>
    <n v="0"/>
    <n v="0"/>
    <n v="2"/>
    <n v="1"/>
    <n v="0"/>
    <n v="0"/>
    <n v="0"/>
    <n v="0"/>
    <n v="0"/>
    <n v="1"/>
    <n v="42.406300000000002"/>
    <n v="-71.133300000000006"/>
    <n v="7"/>
    <n v="250000000000000"/>
  </r>
  <r>
    <x v="1062"/>
    <x v="1062"/>
    <x v="0"/>
    <s v="1336 BROADWAY Somerville, MA"/>
    <x v="1"/>
    <x v="1"/>
    <x v="1"/>
    <s v="NONE"/>
    <x v="0"/>
    <s v="NOT AT INTERSECTION"/>
    <s v="TWO-WAY, NOT DIVIDED"/>
    <s v="SINGLE VEHICLE CRASH"/>
    <s v="COLLISION WITH LIGHT POLE OR OTHER POST/SUPPORT"/>
    <x v="0"/>
    <x v="0"/>
    <n v="0"/>
    <n v="0"/>
    <n v="0"/>
    <n v="1"/>
    <n v="0"/>
    <n v="0"/>
    <n v="0"/>
    <n v="0"/>
    <n v="0"/>
    <n v="0"/>
    <n v="0"/>
    <n v="0"/>
    <n v="0"/>
    <n v="42.406100000000002"/>
    <n v="-71.132000000000005"/>
    <n v="7"/>
    <n v="250000000000000"/>
  </r>
  <r>
    <x v="1063"/>
    <x v="1063"/>
    <x v="0"/>
    <s v="34 WATERHOUSE ST Somerville, MA"/>
    <x v="0"/>
    <x v="1"/>
    <x v="1"/>
    <s v="NONE"/>
    <x v="0"/>
    <s v="NOT AT INTERSECTION"/>
    <s v="ONE-WAY, NOT DIVIDED"/>
    <s v="REAR-END"/>
    <s v="COLLISION WITH PARKED MOTOR VEHICLE"/>
    <x v="0"/>
    <x v="0"/>
    <n v="0"/>
    <n v="0"/>
    <n v="0"/>
    <n v="0"/>
    <n v="0"/>
    <n v="1"/>
    <n v="0"/>
    <n v="0"/>
    <n v="0"/>
    <n v="0"/>
    <n v="0"/>
    <n v="0"/>
    <n v="1"/>
    <n v="42.404899999999998"/>
    <n v="-71.132599999999996"/>
    <n v="7"/>
    <n v="250000000000000"/>
  </r>
  <r>
    <x v="1064"/>
    <x v="1064"/>
    <x v="1"/>
    <s v="BROADWAY &amp; NORTH ST Somerville, MA"/>
    <x v="1"/>
    <x v="1"/>
    <x v="1"/>
    <s v="NONE"/>
    <x v="3"/>
    <s v="T-INTERSECTION"/>
    <s v="TWO-WAY, NOT DIVIDED"/>
    <s v="SIDESWIPE, OPPOSIT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405799999999999"/>
    <n v="-71.131399999999999"/>
    <n v="7"/>
    <n v="250000000000000"/>
  </r>
  <r>
    <x v="1065"/>
    <x v="1065"/>
    <x v="0"/>
    <s v="BROADWAY &amp; NORTH ST Somerville, MA"/>
    <x v="0"/>
    <x v="2"/>
    <x v="1"/>
    <s v="NONE"/>
    <x v="0"/>
    <s v="T-INTERSECTION"/>
    <s v="TWO-WAY, NOT DIVIDED"/>
    <s v="SIDESWIPE, SAME DIRECTION"/>
    <s v="COLLISION WITH PEDALCYCLE"/>
    <x v="0"/>
    <x v="1"/>
    <n v="0"/>
    <n v="0"/>
    <n v="0"/>
    <n v="1"/>
    <n v="0"/>
    <n v="1"/>
    <n v="0"/>
    <n v="0"/>
    <n v="1"/>
    <n v="0"/>
    <n v="1"/>
    <n v="0"/>
    <n v="0"/>
    <n v="42.405799999999999"/>
    <n v="-71.131399999999999"/>
    <n v="7"/>
    <n v="250000000000000"/>
  </r>
  <r>
    <x v="1066"/>
    <x v="1066"/>
    <x v="1"/>
    <s v="BROADWAY &amp; NORTH ST Somerville, MA"/>
    <x v="1"/>
    <x v="1"/>
    <x v="1"/>
    <s v="NONE"/>
    <x v="3"/>
    <s v="T-INTERSECTION"/>
    <s v="TWO-WAY, NOT DIVIDED"/>
    <s v="REAR-END"/>
    <s v="COLLISION WITH MOTOR VEHICLE IN TRAFFIC"/>
    <x v="0"/>
    <x v="0"/>
    <n v="0"/>
    <n v="0"/>
    <n v="0"/>
    <n v="0"/>
    <n v="1"/>
    <n v="2"/>
    <n v="0"/>
    <n v="0"/>
    <n v="0"/>
    <n v="0"/>
    <n v="0"/>
    <n v="0"/>
    <n v="0"/>
    <n v="42.405799999999999"/>
    <n v="-71.131399999999999"/>
    <n v="7"/>
    <n v="250000000000000"/>
  </r>
  <r>
    <x v="1067"/>
    <x v="1067"/>
    <x v="0"/>
    <s v="BROADWAY &amp; NORTH ST Somerville, MA"/>
    <x v="2"/>
    <x v="1"/>
    <x v="1"/>
    <s v="NONE"/>
    <x v="3"/>
    <s v="T-INTERSECTION"/>
    <s v="TWO-WAY, NOT DIVIDED"/>
    <s v="SINGLE VEHICLE CRASH"/>
    <s v="COLLISION WITH PEDESTRIAN"/>
    <x v="0"/>
    <x v="0"/>
    <n v="0"/>
    <n v="0"/>
    <n v="0"/>
    <n v="1"/>
    <n v="0"/>
    <n v="1"/>
    <n v="0"/>
    <n v="0"/>
    <n v="1"/>
    <n v="1"/>
    <n v="0"/>
    <n v="0"/>
    <n v="0"/>
    <n v="42.405799999999999"/>
    <n v="-71.131399999999999"/>
    <n v="7"/>
    <n v="250000000000000"/>
  </r>
  <r>
    <x v="1068"/>
    <x v="1068"/>
    <x v="1"/>
    <s v="350 ALEWIFE BROOK PKWY Somerville, MA"/>
    <x v="1"/>
    <x v="1"/>
    <x v="1"/>
    <s v="NONE"/>
    <x v="0"/>
    <s v="NOT AT INTERSECTION"/>
    <s v="UNKNOWN"/>
    <s v="REAR TO REAR"/>
    <s v="COLLISION WITH PARKED MOTOR VEHICLE"/>
    <x v="2"/>
    <x v="6"/>
    <n v="0"/>
    <n v="0"/>
    <n v="0"/>
    <n v="0"/>
    <n v="0"/>
    <n v="3"/>
    <n v="0"/>
    <n v="0"/>
    <n v="0"/>
    <n v="0"/>
    <n v="0"/>
    <n v="0"/>
    <n v="0"/>
    <n v="42.411999999999999"/>
    <n v="-71.131"/>
    <n v="7"/>
    <n v="250000000000000"/>
  </r>
  <r>
    <x v="1069"/>
    <x v="1069"/>
    <x v="1"/>
    <s v="NORTH ST &amp; POWDERHOUSE BLVD Somerville, MA"/>
    <x v="1"/>
    <x v="2"/>
    <x v="0"/>
    <s v="TRAFFIC CONGESTION RELATED"/>
    <x v="3"/>
    <s v="FOUR WAY INTERSECTION"/>
    <s v="TWO-WAY, NOT DIVIDED"/>
    <s v="SIDESWIPE, SAME DIRECTION"/>
    <s v="COLLISION WITH PARKED MOTOR VEHICLE"/>
    <x v="1"/>
    <x v="3"/>
    <n v="0"/>
    <n v="0"/>
    <n v="0"/>
    <n v="0"/>
    <n v="0"/>
    <n v="4"/>
    <n v="0"/>
    <n v="0"/>
    <n v="0"/>
    <n v="0"/>
    <n v="0"/>
    <n v="0"/>
    <n v="1"/>
    <n v="42.407400000000003"/>
    <n v="-71.130300000000005"/>
    <n v="7"/>
    <n v="250000000000000"/>
  </r>
  <r>
    <x v="1070"/>
    <x v="1070"/>
    <x v="1"/>
    <s v="NORTH ST &amp; POWDER HOUSE BLVD Somerville, MA"/>
    <x v="1"/>
    <x v="1"/>
    <x v="1"/>
    <s v="NONE"/>
    <x v="3"/>
    <s v="FOUR WAY INTERSECTION"/>
    <s v="TWO-WAY, NOT DIVIDED"/>
    <s v="SINGLE VEHICLE CRASH"/>
    <s v="OTHER NON-COLLISION"/>
    <x v="0"/>
    <x v="0"/>
    <n v="0"/>
    <n v="0"/>
    <n v="0"/>
    <n v="0"/>
    <n v="1"/>
    <n v="1"/>
    <n v="0"/>
    <n v="0"/>
    <n v="0"/>
    <n v="0"/>
    <n v="0"/>
    <n v="0"/>
    <n v="0"/>
    <n v="42.407400000000003"/>
    <n v="-71.130300000000005"/>
    <n v="7"/>
    <n v="250000000000000"/>
  </r>
  <r>
    <x v="1071"/>
    <x v="1071"/>
    <x v="1"/>
    <s v="NORTH ST &amp; POWDER HOUSE BLVD Somerville, MA"/>
    <x v="1"/>
    <x v="5"/>
    <x v="3"/>
    <s v="NONE"/>
    <x v="0"/>
    <s v="FOUR WAY INTERSECTION"/>
    <s v="TWO-WAY, NOT DIVIDED"/>
    <s v="SIDESWIPE, SAME DIRECTION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407400000000003"/>
    <n v="-71.130300000000005"/>
    <n v="7"/>
    <n v="250000000000000"/>
  </r>
  <r>
    <x v="1072"/>
    <x v="1072"/>
    <x v="0"/>
    <s v="NORTH ST &amp; POWDER HOUSE BLVD Somerville, MA"/>
    <x v="1"/>
    <x v="1"/>
    <x v="1"/>
    <s v="NONE"/>
    <x v="3"/>
    <s v="FOUR WAY INTERSECTION"/>
    <s v="TWO-WAY, NOT DIVIDED"/>
    <s v="HEAD ON"/>
    <s v="COLLISION WITH MOTOR VEHICLE IN TRAFFIC"/>
    <x v="0"/>
    <x v="0"/>
    <n v="0"/>
    <n v="0"/>
    <n v="0"/>
    <n v="0"/>
    <n v="0"/>
    <n v="2"/>
    <n v="1"/>
    <n v="0"/>
    <n v="0"/>
    <n v="0"/>
    <n v="0"/>
    <n v="0"/>
    <n v="0"/>
    <n v="42.407400000000003"/>
    <n v="-71.130300000000005"/>
    <n v="7"/>
    <n v="250000000000000"/>
  </r>
  <r>
    <x v="1073"/>
    <x v="1073"/>
    <x v="1"/>
    <s v="257 POWDER HOUSE BLVD Somerville, MA"/>
    <x v="1"/>
    <x v="1"/>
    <x v="1"/>
    <s v="NONE"/>
    <x v="0"/>
    <s v="TRAFFIC CIRCLE"/>
    <s v="TWO-WAY, NOT DIVIDED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407800000000002"/>
    <n v="-71.130300000000005"/>
    <n v="7"/>
    <n v="250000000000000"/>
  </r>
  <r>
    <x v="1074"/>
    <x v="1074"/>
    <x v="0"/>
    <s v="NORTH ST &amp; RAYMOND AV Somerville, MA"/>
    <x v="1"/>
    <x v="1"/>
    <x v="1"/>
    <s v="NONE"/>
    <x v="0"/>
    <s v="T-INTERSECTION"/>
    <s v="TWO-WAY, NOT DIVIDED"/>
    <s v="SINGLE VEHICLE CRASH"/>
    <s v="COLLISION WITH PEDALCYCLE"/>
    <x v="0"/>
    <x v="0"/>
    <n v="0"/>
    <n v="0"/>
    <n v="0"/>
    <n v="0"/>
    <n v="0"/>
    <n v="2"/>
    <n v="0"/>
    <n v="0"/>
    <n v="1"/>
    <n v="0"/>
    <n v="1"/>
    <n v="0"/>
    <n v="0"/>
    <n v="42.407899999999998"/>
    <n v="-71.129900000000006"/>
    <n v="7"/>
    <n v="250000000000000"/>
  </r>
  <r>
    <x v="1075"/>
    <x v="1075"/>
    <x v="1"/>
    <s v="259 POWDER HOUSE BLVD Somerville, MA"/>
    <x v="1"/>
    <x v="1"/>
    <x v="1"/>
    <s v="NONE"/>
    <x v="0"/>
    <s v="NOT AT 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407800000000002"/>
    <n v="-71.130300000000005"/>
    <n v="7"/>
    <n v="250000000000000"/>
  </r>
  <r>
    <x v="1076"/>
    <x v="1076"/>
    <x v="1"/>
    <s v="NORTH ST &amp; POWDER HOUSE BLVD Somerville, MA"/>
    <x v="1"/>
    <x v="1"/>
    <x v="1"/>
    <s v="NONE"/>
    <x v="3"/>
    <s v="FOUR WAY INTERSECTION"/>
    <s v="TWO-WAY, NOT DIVIDED"/>
    <s v="ANGLE"/>
    <s v="COLLISION WITH MOTOR VEHICLE IN TRAFFIC"/>
    <x v="0"/>
    <x v="0"/>
    <n v="0"/>
    <n v="0"/>
    <n v="0"/>
    <n v="0"/>
    <n v="0"/>
    <n v="5"/>
    <n v="0"/>
    <n v="0"/>
    <n v="0"/>
    <n v="0"/>
    <n v="0"/>
    <n v="0"/>
    <n v="0"/>
    <n v="42.407400000000003"/>
    <n v="-71.130300000000005"/>
    <n v="7"/>
    <n v="250000000000000"/>
  </r>
  <r>
    <x v="1077"/>
    <x v="1077"/>
    <x v="2"/>
    <s v="ALEWIFE BROOK PKWY &amp; POWDER HOUSE BLVD Somerville, MA"/>
    <x v="0"/>
    <x v="3"/>
    <x v="0"/>
    <s v="UNKNOWN"/>
    <x v="5"/>
    <s v="Y-INTERSECTION"/>
    <s v="TWO-WAY, DIVIDED, POSITIVE MEDIAN BARRIER"/>
    <s v="SINGLE VEHICLE CRASH"/>
    <s v="COLLISION WITH LIGHT POLE OR OTHER POST/SUPPORT"/>
    <x v="0"/>
    <x v="1"/>
    <n v="0"/>
    <n v="0"/>
    <n v="0"/>
    <n v="0"/>
    <n v="0"/>
    <n v="2"/>
    <n v="1"/>
    <n v="0"/>
    <n v="0"/>
    <n v="0"/>
    <n v="0"/>
    <n v="0"/>
    <n v="1"/>
    <n v="42.408000000000001"/>
    <n v="-71.130700000000004"/>
    <n v="7"/>
    <n v="250000000000000"/>
  </r>
  <r>
    <x v="1078"/>
    <x v="1078"/>
    <x v="0"/>
    <s v="BROADWAY &amp; WATERHOUSE ST Somerville, MA"/>
    <x v="0"/>
    <x v="0"/>
    <x v="0"/>
    <s v="NONE"/>
    <x v="3"/>
    <s v="T-INTERSECTION"/>
    <s v="TWO-WAY, NOT DIVIDED"/>
    <s v="REAR-END"/>
    <s v="COLLISION WITH MOTOR VEHICLE IN TRAFFIC"/>
    <x v="0"/>
    <x v="1"/>
    <n v="0"/>
    <n v="0"/>
    <n v="0"/>
    <n v="0"/>
    <n v="1"/>
    <n v="1"/>
    <n v="0"/>
    <n v="0"/>
    <n v="0"/>
    <n v="0"/>
    <n v="0"/>
    <n v="0"/>
    <n v="0"/>
    <n v="42.405999999999999"/>
    <n v="-71.131600000000006"/>
    <n v="7"/>
    <n v="250000000000000"/>
  </r>
  <r>
    <x v="1079"/>
    <x v="1079"/>
    <x v="0"/>
    <s v="153 ALEWIFE BROOK PKWY Somerville, MA"/>
    <x v="1"/>
    <x v="1"/>
    <x v="1"/>
    <s v="NONE"/>
    <x v="5"/>
    <s v="TRAFFIC CIRCLE"/>
    <s v="TWO-WAY, DIVIDED, UNPROTECTED MEDIAN"/>
    <s v="ANGLE"/>
    <s v="COLLISION WITH MOTOR VEHICLE IN TRAFFIC"/>
    <x v="2"/>
    <x v="2"/>
    <n v="0"/>
    <n v="0"/>
    <n v="0"/>
    <n v="0"/>
    <n v="0"/>
    <n v="2"/>
    <n v="0"/>
    <n v="0"/>
    <n v="0"/>
    <n v="0"/>
    <n v="0"/>
    <n v="0"/>
    <n v="0"/>
    <n v="42.408200000000001"/>
    <n v="-71.131299999999996"/>
    <n v="7"/>
    <n v="250000000000000"/>
  </r>
  <r>
    <x v="1080"/>
    <x v="1080"/>
    <x v="1"/>
    <s v="268 POWDER HOUSE BLVD Somerville, MA"/>
    <x v="1"/>
    <x v="1"/>
    <x v="1"/>
    <s v="NONE"/>
    <x v="0"/>
    <s v="NOT AT INTERSECTION"/>
    <s v="TWO-WAY, DIVIDED, UNPROTECTED MEDIAN"/>
    <s v="ANGLE"/>
    <s v="COLLISION WITH MOTOR VEHICLE IN TRAFFIC"/>
    <x v="0"/>
    <x v="1"/>
    <n v="0"/>
    <n v="0"/>
    <n v="0"/>
    <n v="0"/>
    <n v="0"/>
    <n v="4"/>
    <n v="0"/>
    <n v="0"/>
    <n v="0"/>
    <n v="0"/>
    <n v="0"/>
    <n v="0"/>
    <n v="0"/>
    <n v="42.407400000000003"/>
    <n v="-71.131"/>
    <n v="7"/>
    <n v="250000000000000"/>
  </r>
  <r>
    <x v="1081"/>
    <x v="1081"/>
    <x v="1"/>
    <s v="139 ALEWIFE BROOK PKWY Somerville, MA"/>
    <x v="1"/>
    <x v="1"/>
    <x v="1"/>
    <s v="NONE"/>
    <x v="0"/>
    <s v="NOT AT INTERSECTION"/>
    <s v="TWO-WAY, NOT DIVIDED"/>
    <s v="REAR TO REAR"/>
    <s v="COLLISION WITH PARKED MOTOR VEHICLE"/>
    <x v="0"/>
    <x v="5"/>
    <n v="0"/>
    <n v="0"/>
    <n v="0"/>
    <n v="0"/>
    <n v="0"/>
    <n v="1"/>
    <n v="0"/>
    <n v="0"/>
    <n v="0"/>
    <n v="0"/>
    <n v="0"/>
    <n v="0"/>
    <n v="0"/>
    <n v="42.407800000000002"/>
    <n v="-71.131900000000002"/>
    <n v="7"/>
    <n v="250000000000000"/>
  </r>
  <r>
    <x v="1082"/>
    <x v="1082"/>
    <x v="1"/>
    <s v="26 NORTH ST Somerville, MA"/>
    <x v="1"/>
    <x v="5"/>
    <x v="3"/>
    <s v="ROAD SURFACE CONDITION"/>
    <x v="0"/>
    <s v="DRIVEWAY"/>
    <s v="TWO-WAY, NOT DIVIDED"/>
    <s v="SIDESWIPE, SAME DIRECTION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406999999999996"/>
    <n v="-71.130600000000001"/>
    <n v="7"/>
    <n v="250000000000000"/>
  </r>
  <r>
    <x v="1083"/>
    <x v="1083"/>
    <x v="1"/>
    <s v="105 ALEWIFE BROOK PKWY Somerville, MA"/>
    <x v="1"/>
    <x v="1"/>
    <x v="1"/>
    <s v="NONE"/>
    <x v="0"/>
    <s v="NOT AT INTERSECTION"/>
    <s v="TWO-WAY, NOT DIVIDED"/>
    <s v="SINGLE VEHICLE CRASH"/>
    <s v="COLLISION WITH PEDALCYCLE"/>
    <x v="1"/>
    <x v="0"/>
    <n v="0"/>
    <n v="0"/>
    <n v="0"/>
    <n v="0"/>
    <n v="1"/>
    <n v="2"/>
    <n v="0"/>
    <n v="0"/>
    <n v="1"/>
    <n v="0"/>
    <n v="1"/>
    <n v="0"/>
    <n v="0"/>
    <n v="42.406700000000001"/>
    <n v="-71.132300000000001"/>
    <n v="7"/>
    <n v="250000000000000"/>
  </r>
  <r>
    <x v="1084"/>
    <x v="1084"/>
    <x v="2"/>
    <s v="268 POWDER HOUSE BLVD Somerville, MA"/>
    <x v="0"/>
    <x v="1"/>
    <x v="1"/>
    <s v="UNKNOWN"/>
    <x v="2"/>
    <s v="NOT AT INTERSECTION"/>
    <s v="TWO-WAY, NOT DIVIDED"/>
    <s v="UNKNOWN"/>
    <s v="COLLISION WITH PARKED MOTOR VEHICLE"/>
    <x v="4"/>
    <x v="1"/>
    <n v="0"/>
    <n v="0"/>
    <n v="0"/>
    <n v="0"/>
    <n v="0"/>
    <n v="1"/>
    <n v="0"/>
    <n v="0"/>
    <n v="0"/>
    <n v="0"/>
    <n v="0"/>
    <n v="0"/>
    <n v="1"/>
    <n v="42.407400000000003"/>
    <n v="-71.131"/>
    <n v="7"/>
    <n v="250000000000000"/>
  </r>
  <r>
    <x v="1085"/>
    <x v="1085"/>
    <x v="1"/>
    <s v="105 ALEWIFE BROOK PKWY Somerville, MA"/>
    <x v="1"/>
    <x v="1"/>
    <x v="1"/>
    <s v="NONE"/>
    <x v="4"/>
    <s v="T-INTERSECTION"/>
    <s v="TWO-WAY, NOT DIVIDED"/>
    <s v="HEAD ON"/>
    <s v="COLLISION WITH MOTOR VEHICLE IN TRAFFIC"/>
    <x v="0"/>
    <x v="0"/>
    <n v="0"/>
    <n v="0"/>
    <n v="0"/>
    <n v="1"/>
    <n v="0"/>
    <n v="1"/>
    <n v="0"/>
    <n v="0"/>
    <n v="1"/>
    <n v="0"/>
    <n v="0"/>
    <n v="1"/>
    <n v="0"/>
    <n v="42.406700000000001"/>
    <n v="-71.132300000000001"/>
    <n v="7"/>
    <n v="250000000000000"/>
  </r>
  <r>
    <x v="1086"/>
    <x v="1086"/>
    <x v="1"/>
    <s v="2 NORTH ST Somerville, MA"/>
    <x v="1"/>
    <x v="2"/>
    <x v="0"/>
    <s v="NONE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406199999999998"/>
    <n v="-71.131299999999996"/>
    <n v="7"/>
    <n v="250000000000000"/>
  </r>
  <r>
    <x v="1087"/>
    <x v="1087"/>
    <x v="0"/>
    <s v="24 NORTH ST Somerville, MA"/>
    <x v="0"/>
    <x v="1"/>
    <x v="1"/>
    <s v="NONE"/>
    <x v="0"/>
    <s v="NOT AT INTERSECTION"/>
    <s v="TWO-WAY, NOT DIVIDED"/>
    <s v="REAR-END"/>
    <s v="COLLISION WITH PARKED MOTOR VEHICLE"/>
    <x v="0"/>
    <x v="3"/>
    <n v="0"/>
    <n v="0"/>
    <n v="0"/>
    <n v="0"/>
    <n v="0"/>
    <n v="2"/>
    <n v="0"/>
    <n v="0"/>
    <n v="0"/>
    <n v="0"/>
    <n v="0"/>
    <n v="0"/>
    <n v="0"/>
    <n v="42.406799999999997"/>
    <n v="-71.131100000000004"/>
    <n v="7"/>
    <n v="250000000000000"/>
  </r>
  <r>
    <x v="1088"/>
    <x v="1088"/>
    <x v="1"/>
    <s v="105 ALEWIFE BROOK PKWY Somerville, MA"/>
    <x v="1"/>
    <x v="1"/>
    <x v="1"/>
    <s v="NONE"/>
    <x v="0"/>
    <s v="NOT AT INTERSECTION"/>
    <s v="TWO-WAY, DIVIDED, UNPROTECTED MEDIAN"/>
    <s v="HEAD ON"/>
    <s v="OTHER"/>
    <x v="2"/>
    <x v="0"/>
    <n v="0"/>
    <n v="0"/>
    <n v="0"/>
    <n v="0"/>
    <n v="0"/>
    <n v="2"/>
    <n v="0"/>
    <n v="0"/>
    <n v="0"/>
    <n v="0"/>
    <n v="0"/>
    <n v="0"/>
    <n v="0"/>
    <n v="42.406700000000001"/>
    <n v="-71.132300000000001"/>
    <n v="7"/>
    <n v="250000000000000"/>
  </r>
  <r>
    <x v="1089"/>
    <x v="1089"/>
    <x v="0"/>
    <s v="105 ALEWIFE BROOK PKWY Somerville, MA"/>
    <x v="2"/>
    <x v="2"/>
    <x v="7"/>
    <s v="NONE"/>
    <x v="0"/>
    <s v="NOT AT INTERSECTION"/>
    <s v="TWO-WAY, NOT DIVIDED"/>
    <s v="ANGLE"/>
    <s v="COLLISION WITH MOTOR VEHICLE IN TRAFFIC"/>
    <x v="2"/>
    <x v="0"/>
    <n v="0"/>
    <n v="0"/>
    <n v="0"/>
    <n v="0"/>
    <n v="0"/>
    <n v="3"/>
    <n v="0"/>
    <n v="0"/>
    <n v="0"/>
    <n v="0"/>
    <n v="0"/>
    <n v="0"/>
    <n v="0"/>
    <n v="42.406700000000001"/>
    <n v="-71.132300000000001"/>
    <n v="7"/>
    <n v="250000000000000"/>
  </r>
  <r>
    <x v="1090"/>
    <x v="1090"/>
    <x v="1"/>
    <s v="105 ALEWIFE BROOK PKWY Somerville, MA"/>
    <x v="1"/>
    <x v="2"/>
    <x v="1"/>
    <s v="NONE"/>
    <x v="0"/>
    <s v="NOT AT INTERSECTION"/>
    <s v="TWO-WAY, NOT DIVIDED"/>
    <s v="ANGLE"/>
    <s v="COLLISION WITH PARKED MOTOR VEHICLE"/>
    <x v="2"/>
    <x v="3"/>
    <n v="0"/>
    <n v="0"/>
    <n v="0"/>
    <n v="0"/>
    <n v="0"/>
    <n v="1"/>
    <n v="1"/>
    <n v="0"/>
    <n v="0"/>
    <n v="0"/>
    <n v="0"/>
    <n v="0"/>
    <n v="0"/>
    <n v="42.406700000000001"/>
    <n v="-71.132300000000001"/>
    <n v="7"/>
    <n v="250000000000000"/>
  </r>
  <r>
    <x v="1091"/>
    <x v="1091"/>
    <x v="1"/>
    <s v="105 ALEWIFE BROOK PKWY Somerville, MA"/>
    <x v="1"/>
    <x v="1"/>
    <x v="1"/>
    <s v="NONE"/>
    <x v="0"/>
    <s v="NOT AT INTERSECTION"/>
    <s v="UNKNOWN"/>
    <s v="HEAD ON"/>
    <s v="COLLISION WITH PARKED MOTOR VEHICLE"/>
    <x v="2"/>
    <x v="3"/>
    <n v="0"/>
    <n v="0"/>
    <n v="0"/>
    <n v="0"/>
    <n v="0"/>
    <n v="3"/>
    <n v="0"/>
    <n v="0"/>
    <n v="0"/>
    <n v="0"/>
    <n v="0"/>
    <n v="0"/>
    <n v="0"/>
    <n v="42.406700000000001"/>
    <n v="-71.132300000000001"/>
    <n v="7"/>
    <n v="250000000000000"/>
  </r>
  <r>
    <x v="1092"/>
    <x v="1092"/>
    <x v="1"/>
    <s v="105 ALEWIFE BROOK PKWY Somerville, MA"/>
    <x v="1"/>
    <x v="1"/>
    <x v="1"/>
    <s v="OTHER"/>
    <x v="2"/>
    <s v="NOT AT INTERSECTION"/>
    <s v="UNKNOWN"/>
    <s v="ANGLE"/>
    <s v="COLLISION WITH PARKED MOTOR VEHICLE"/>
    <x v="4"/>
    <x v="6"/>
    <n v="0"/>
    <n v="0"/>
    <n v="0"/>
    <n v="0"/>
    <n v="0"/>
    <n v="4"/>
    <n v="0"/>
    <n v="0"/>
    <n v="0"/>
    <n v="0"/>
    <n v="0"/>
    <n v="0"/>
    <n v="0"/>
    <n v="42.406700000000001"/>
    <n v="-71.132300000000001"/>
    <n v="7"/>
    <n v="250000000000000"/>
  </r>
  <r>
    <x v="1093"/>
    <x v="1093"/>
    <x v="0"/>
    <s v="1170 BROADWAY Somerville, MA"/>
    <x v="6"/>
    <x v="1"/>
    <x v="1"/>
    <s v="NONE"/>
    <x v="0"/>
    <s v="NOT AT INTERSECTION"/>
    <s v="ONE-WAY, NOT DIVIDED"/>
    <s v="SIDESWIPE, OPPOSITE DIRECTION"/>
    <s v="COLLISION WITH PARKED MOTOR VEHICLE"/>
    <x v="0"/>
    <x v="0"/>
    <n v="0"/>
    <n v="0"/>
    <n v="0"/>
    <n v="0"/>
    <n v="0"/>
    <n v="4"/>
    <n v="0"/>
    <n v="0"/>
    <n v="0"/>
    <n v="0"/>
    <n v="0"/>
    <n v="0"/>
    <n v="0"/>
    <n v="42.403399999999998"/>
    <n v="-71.128100000000003"/>
    <n v="7"/>
    <n v="250000000000000"/>
  </r>
  <r>
    <x v="1094"/>
    <x v="1094"/>
    <x v="0"/>
    <s v="248 HOLLAND ST Somerville, MA"/>
    <x v="0"/>
    <x v="1"/>
    <x v="1"/>
    <s v="NONE"/>
    <x v="3"/>
    <s v="T-INTERSECTION"/>
    <s v="TWO-WAY, NOT DIVIDED"/>
    <s v="ANGLE"/>
    <s v="COLLISION WITH MOTOR VEHICLE IN TRAFFIC"/>
    <x v="0"/>
    <x v="0"/>
    <n v="0"/>
    <n v="0"/>
    <n v="0"/>
    <n v="0"/>
    <n v="0"/>
    <n v="5"/>
    <n v="0"/>
    <n v="0"/>
    <n v="0"/>
    <n v="0"/>
    <n v="0"/>
    <n v="0"/>
    <n v="0"/>
    <n v="42.403100000000002"/>
    <n v="-71.127300000000005"/>
    <n v="7"/>
    <n v="250000000000000"/>
  </r>
  <r>
    <x v="1095"/>
    <x v="1095"/>
    <x v="1"/>
    <s v="34 CLARENDON AV Somerville, MA"/>
    <x v="1"/>
    <x v="2"/>
    <x v="1"/>
    <s v="NONE"/>
    <x v="0"/>
    <s v="NOT AT INTERSECTION"/>
    <s v="ONE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4024"/>
    <n v="-71.128600000000006"/>
    <n v="7"/>
    <n v="250000000000000"/>
  </r>
  <r>
    <x v="1096"/>
    <x v="1096"/>
    <x v="0"/>
    <s v="14 CLARENDON AVE Somerville, MA"/>
    <x v="1"/>
    <x v="1"/>
    <x v="1"/>
    <s v="NONE"/>
    <x v="0"/>
    <s v="NOT AT INTERSECTION"/>
    <s v="ONE-WAY, NOT DIVIDED"/>
    <s v="HEAD ON"/>
    <s v="COLLISION WITH PEDESTRIAN"/>
    <x v="0"/>
    <x v="0"/>
    <n v="0"/>
    <n v="0"/>
    <n v="0"/>
    <n v="0"/>
    <n v="1"/>
    <n v="1"/>
    <n v="0"/>
    <n v="0"/>
    <n v="1"/>
    <n v="1"/>
    <n v="0"/>
    <n v="0"/>
    <n v="0"/>
    <n v="42.402900000000002"/>
    <n v="-71.128"/>
    <n v="7"/>
    <n v="250000000000000"/>
  </r>
  <r>
    <x v="1097"/>
    <x v="1097"/>
    <x v="1"/>
    <s v="BROADWAY &amp; CLARENDON AV Somerville, MA"/>
    <x v="1"/>
    <x v="1"/>
    <x v="1"/>
    <s v="NONE"/>
    <x v="3"/>
    <s v="T-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403399999999998"/>
    <n v="-71.127600000000001"/>
    <n v="7"/>
    <n v="250000000000000"/>
  </r>
  <r>
    <x v="1098"/>
    <x v="1098"/>
    <x v="1"/>
    <s v="CLARENDON AV &amp; WESTON AV Somerville, MA"/>
    <x v="1"/>
    <x v="1"/>
    <x v="1"/>
    <s v="NONE"/>
    <x v="0"/>
    <s v="T-INTERSECTION"/>
    <s v="ONE-WAY, NOT DIVIDED"/>
    <s v="ANGLE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402700000000003"/>
    <n v="-71.128500000000003"/>
    <n v="7"/>
    <n v="250000000000000"/>
  </r>
  <r>
    <x v="1099"/>
    <x v="1099"/>
    <x v="1"/>
    <s v="BROADWAY &amp; CLARENDON AV Somerville, MA"/>
    <x v="1"/>
    <x v="1"/>
    <x v="1"/>
    <s v="NONE"/>
    <x v="0"/>
    <s v="T-INTERSECTION"/>
    <s v="TWO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403399999999998"/>
    <n v="-71.127600000000001"/>
    <n v="7"/>
    <n v="250000000000000"/>
  </r>
  <r>
    <x v="1100"/>
    <x v="1100"/>
    <x v="1"/>
    <s v="248 HOLLAND ST Somerville, MA"/>
    <x v="1"/>
    <x v="1"/>
    <x v="1"/>
    <s v="NONE"/>
    <x v="3"/>
    <s v="Y-INTERSECTION"/>
    <s v="TWO-WAY, NOT DIVIDED"/>
    <s v="SIDESWIPE, SAME DIRECTION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403100000000002"/>
    <n v="-71.127300000000005"/>
    <n v="7"/>
    <n v="250000000000000"/>
  </r>
  <r>
    <x v="1101"/>
    <x v="1101"/>
    <x v="0"/>
    <s v="HOLLAND STREET &amp; BROADWAY Somerville, MA"/>
    <x v="0"/>
    <x v="1"/>
    <x v="1"/>
    <s v="NONE"/>
    <x v="3"/>
    <s v="Y-INTERSECTION"/>
    <s v="TWO-WAY, DIVIDED, UNPROTECTED MEDIAN"/>
    <s v="SINGLE VEHICLE CRASH"/>
    <s v="COLLISION WITH LIGHT POLE OR OTHER POST/SUPPORT"/>
    <x v="3"/>
    <x v="0"/>
    <n v="0"/>
    <n v="0"/>
    <n v="0"/>
    <n v="0"/>
    <n v="0"/>
    <n v="2"/>
    <n v="0"/>
    <n v="0"/>
    <n v="0"/>
    <n v="0"/>
    <n v="0"/>
    <n v="0"/>
    <n v="1"/>
    <n v="42.403199999999998"/>
    <n v="-71.127099999999999"/>
    <n v="7"/>
    <n v="250000000000000"/>
  </r>
  <r>
    <x v="1102"/>
    <x v="1102"/>
    <x v="1"/>
    <s v="BROADWAY &amp; HOLLAND ST Somerville, MA"/>
    <x v="1"/>
    <x v="1"/>
    <x v="1"/>
    <s v="NONE"/>
    <x v="3"/>
    <s v="T-INTERSECTION"/>
    <s v="TWO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403199999999998"/>
    <n v="-71.127099999999999"/>
    <n v="7"/>
    <n v="250000000000000"/>
  </r>
  <r>
    <x v="1103"/>
    <x v="1103"/>
    <x v="1"/>
    <s v="248 HOLLAND ST Somerville, MA"/>
    <x v="1"/>
    <x v="1"/>
    <x v="1"/>
    <s v="NONE"/>
    <x v="3"/>
    <s v="NOT AT INTERSECTION"/>
    <s v="TWO-WAY, NOT DIVIDED"/>
    <s v="REAR-END"/>
    <s v="COLLISION WITH MOTOR VEHICLE IN TRAFFIC"/>
    <x v="0"/>
    <x v="3"/>
    <n v="0"/>
    <n v="0"/>
    <n v="0"/>
    <n v="1"/>
    <n v="0"/>
    <n v="4"/>
    <n v="0"/>
    <n v="0"/>
    <n v="0"/>
    <n v="0"/>
    <n v="0"/>
    <n v="0"/>
    <n v="0"/>
    <n v="42.403100000000002"/>
    <n v="-71.127300000000005"/>
    <n v="7"/>
    <n v="250000000000000"/>
  </r>
  <r>
    <x v="1104"/>
    <x v="1104"/>
    <x v="1"/>
    <s v="BROADWAY &amp; HOLLAND ST Somerville, MA"/>
    <x v="1"/>
    <x v="1"/>
    <x v="1"/>
    <s v="NONE"/>
    <x v="3"/>
    <s v="Y-INTERSECTION"/>
    <s v="TWO-WAY, DIVIDED, UNPROTECTED MEDIAN"/>
    <s v="HEAD 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403199999999998"/>
    <n v="-71.127099999999999"/>
    <n v="7"/>
    <n v="250000000000000"/>
  </r>
  <r>
    <x v="1105"/>
    <x v="1105"/>
    <x v="1"/>
    <s v="BROADWAY &amp; HOLLAND ST Somerville, MA"/>
    <x v="1"/>
    <x v="1"/>
    <x v="1"/>
    <s v="NONE"/>
    <x v="3"/>
    <s v="FOUR WAY INTERSECTION"/>
    <s v="TWO-WAY, NOT DIVIDED"/>
    <s v="HEAD ON"/>
    <s v="COLLISION WITH MOTOR VEHICLE IN TRAFFIC"/>
    <x v="0"/>
    <x v="1"/>
    <n v="0"/>
    <n v="0"/>
    <n v="0"/>
    <n v="0"/>
    <n v="0"/>
    <n v="4"/>
    <n v="0"/>
    <n v="0"/>
    <n v="0"/>
    <n v="0"/>
    <n v="0"/>
    <n v="0"/>
    <n v="0"/>
    <n v="42.403199999999998"/>
    <n v="-71.127099999999999"/>
    <n v="7"/>
    <n v="250000000000000"/>
  </r>
  <r>
    <x v="1106"/>
    <x v="1106"/>
    <x v="2"/>
    <s v="78 CLARENDON AV Somerville, MA"/>
    <x v="0"/>
    <x v="1"/>
    <x v="1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401299999999999"/>
    <n v="-71.13"/>
    <n v="7"/>
    <n v="250000000000000"/>
  </r>
  <r>
    <x v="1107"/>
    <x v="1107"/>
    <x v="1"/>
    <s v="236 HOLLAND ST Somerville, MA"/>
    <x v="1"/>
    <x v="1"/>
    <x v="1"/>
    <s v="NONE"/>
    <x v="0"/>
    <s v="NOT AT INTERSECTION"/>
    <s v="TWO-WAY, NOT DIVIDED"/>
    <s v="SIDESWIPE, SAME DIRECTION"/>
    <s v="COLLISION WITH PARKED MOTOR VEHICLE"/>
    <x v="0"/>
    <x v="0"/>
    <n v="0"/>
    <n v="0"/>
    <n v="0"/>
    <n v="0"/>
    <n v="1"/>
    <n v="1"/>
    <n v="0"/>
    <n v="0"/>
    <n v="0"/>
    <n v="0"/>
    <n v="0"/>
    <n v="0"/>
    <n v="0"/>
    <n v="42.4026"/>
    <n v="-71.127099999999999"/>
    <n v="7"/>
    <n v="250000000000000"/>
  </r>
  <r>
    <x v="1108"/>
    <x v="1108"/>
    <x v="1"/>
    <s v="236 HOLLAND ST Somerville, MA"/>
    <x v="1"/>
    <x v="1"/>
    <x v="1"/>
    <s v="NONE"/>
    <x v="3"/>
    <s v="NOT AT INTERSECTION"/>
    <s v="TWO-WAY, NOT DIVIDED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4026"/>
    <n v="-71.127099999999999"/>
    <n v="7"/>
    <n v="250000000000000"/>
  </r>
  <r>
    <x v="1109"/>
    <x v="1109"/>
    <x v="0"/>
    <s v="238 HOLLAND ST Somerville, MA"/>
    <x v="1"/>
    <x v="1"/>
    <x v="1"/>
    <s v="NONE"/>
    <x v="0"/>
    <s v="T-INTERSECTION"/>
    <s v="TWO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402700000000003"/>
    <n v="-71.127200000000002"/>
    <n v="7"/>
    <n v="250000000000000"/>
  </r>
  <r>
    <x v="1110"/>
    <x v="1110"/>
    <x v="1"/>
    <s v="HOLLAND ST &amp; MOORE ST Somerville, MA"/>
    <x v="1"/>
    <x v="2"/>
    <x v="1"/>
    <s v="NONE"/>
    <x v="1"/>
    <s v="T-INTERSECTION"/>
    <s v="TWO-WAY, NOT DIVIDED"/>
    <s v="ANGLE"/>
    <s v="COLLISION WITH MOTOR VEHICLE IN TRAFFIC"/>
    <x v="0"/>
    <x v="1"/>
    <n v="0"/>
    <n v="0"/>
    <n v="0"/>
    <n v="0"/>
    <n v="0"/>
    <n v="3"/>
    <n v="0"/>
    <n v="0"/>
    <n v="0"/>
    <n v="0"/>
    <n v="0"/>
    <n v="0"/>
    <n v="0"/>
    <n v="42.4024"/>
    <n v="-71.126800000000003"/>
    <n v="7"/>
    <n v="250000000000000"/>
  </r>
  <r>
    <x v="1111"/>
    <x v="1111"/>
    <x v="1"/>
    <s v="HOLLAND ST &amp; MOORE ST Somerville, MA"/>
    <x v="1"/>
    <x v="2"/>
    <x v="1"/>
    <s v="NONE"/>
    <x v="0"/>
    <s v="T-INTERSECTION"/>
    <s v="TWO-WAY, NOT DIVIDED"/>
    <s v="SIDESWIPE, OPPOSITE DIRECTION"/>
    <s v="COLLISION WITH PEDALCYCLE"/>
    <x v="0"/>
    <x v="3"/>
    <n v="0"/>
    <n v="0"/>
    <n v="0"/>
    <n v="0"/>
    <n v="1"/>
    <n v="3"/>
    <n v="0"/>
    <n v="0"/>
    <n v="1"/>
    <n v="0"/>
    <n v="1"/>
    <n v="0"/>
    <n v="0"/>
    <n v="42.4024"/>
    <n v="-71.126800000000003"/>
    <n v="7"/>
    <n v="250000000000000"/>
  </r>
  <r>
    <x v="1112"/>
    <x v="1112"/>
    <x v="2"/>
    <s v="CAMERON AV &amp; GLENDALE AV Somerville, MA"/>
    <x v="1"/>
    <x v="2"/>
    <x v="1"/>
    <s v="NONE"/>
    <x v="0"/>
    <s v="T-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92"/>
    <n v="-71.128200000000007"/>
    <n v="7"/>
    <n v="250000000000000"/>
  </r>
  <r>
    <x v="1113"/>
    <x v="1113"/>
    <x v="1"/>
    <s v="CAMERON AV &amp; TANNERY BROOK ROW Somerville, MA"/>
    <x v="1"/>
    <x v="1"/>
    <x v="1"/>
    <s v="NONE"/>
    <x v="1"/>
    <s v="T-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8800000000001"/>
    <n v="-71.128600000000006"/>
    <n v="7"/>
    <n v="250000000000000"/>
  </r>
  <r>
    <x v="1114"/>
    <x v="1114"/>
    <x v="0"/>
    <s v="CAMERON AV &amp; HOLLAND ST Somerville, MA"/>
    <x v="0"/>
    <x v="0"/>
    <x v="0"/>
    <s v="NONE"/>
    <x v="0"/>
    <s v="T-INTERSECTION"/>
    <s v="TWO-WAY, DIVIDED, UNPROTECTED MEDIAN"/>
    <s v="SINGLE VEHICLE CRASH"/>
    <s v="COLLISION WITH PEDESTRIAN"/>
    <x v="0"/>
    <x v="1"/>
    <n v="0"/>
    <n v="0"/>
    <n v="0"/>
    <n v="0"/>
    <n v="1"/>
    <n v="1"/>
    <n v="0"/>
    <n v="0"/>
    <n v="1"/>
    <n v="1"/>
    <n v="0"/>
    <n v="0"/>
    <n v="0"/>
    <n v="42.401000000000003"/>
    <n v="-71.126099999999994"/>
    <n v="7"/>
    <n v="250000000000000"/>
  </r>
  <r>
    <x v="1115"/>
    <x v="1115"/>
    <x v="1"/>
    <s v="CAMERON AV &amp; GLENDALE AV Somerville, MA"/>
    <x v="1"/>
    <x v="1"/>
    <x v="0"/>
    <s v="OTHER"/>
    <x v="1"/>
    <s v="T-INTERSECTION"/>
    <s v="ONE-WAY, NOT DIVIDED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992"/>
    <n v="-71.128200000000007"/>
    <n v="7"/>
    <n v="250000000000000"/>
  </r>
  <r>
    <x v="1116"/>
    <x v="1116"/>
    <x v="1"/>
    <s v="164 HOLLAND ST Somerville, MA"/>
    <x v="1"/>
    <x v="2"/>
    <x v="1"/>
    <s v="NONE"/>
    <x v="0"/>
    <s v="NOT AT INTERSECTION"/>
    <s v="TWO-WAY, NOT DIVIDED"/>
    <s v="ANGLE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400700000000001"/>
    <n v="-71.126099999999994"/>
    <n v="7"/>
    <n v="250000000000000"/>
  </r>
  <r>
    <x v="1117"/>
    <x v="1117"/>
    <x v="1"/>
    <s v="GLENDALE AVE &amp; CAMERON AVE Somerville, MA"/>
    <x v="1"/>
    <x v="2"/>
    <x v="3"/>
    <s v="ROAD SURFACE CONDITION"/>
    <x v="1"/>
    <s v="T-INTERSECTION"/>
    <s v="TWO-WAY, NOT DIVIDED"/>
    <s v="ANGLE"/>
    <s v="COLLISION WITH MOTOR VEHICLE IN TRAFFIC"/>
    <x v="0"/>
    <x v="1"/>
    <n v="0"/>
    <n v="0"/>
    <n v="0"/>
    <n v="0"/>
    <n v="2"/>
    <n v="5"/>
    <n v="0"/>
    <n v="0"/>
    <n v="0"/>
    <n v="0"/>
    <n v="0"/>
    <n v="0"/>
    <n v="0"/>
    <n v="42.3992"/>
    <n v="-71.128200000000007"/>
    <n v="7"/>
    <n v="250000000000000"/>
  </r>
  <r>
    <x v="1118"/>
    <x v="1118"/>
    <x v="1"/>
    <s v="CAMERON AV &amp; GLENDALE AV Somerville, MA"/>
    <x v="1"/>
    <x v="1"/>
    <x v="1"/>
    <s v="NONE"/>
    <x v="1"/>
    <s v="T-INTERSECTION"/>
    <s v="TWO-WAY, NOT DIVIDED"/>
    <s v="ANGLE"/>
    <s v="COLLISION WITH MOTOR VEHICLE IN TRAFFIC"/>
    <x v="0"/>
    <x v="1"/>
    <n v="0"/>
    <n v="0"/>
    <n v="0"/>
    <n v="0"/>
    <n v="0"/>
    <n v="3"/>
    <n v="0"/>
    <n v="0"/>
    <n v="0"/>
    <n v="0"/>
    <n v="0"/>
    <n v="0"/>
    <n v="0"/>
    <n v="42.3992"/>
    <n v="-71.128200000000007"/>
    <n v="7"/>
    <n v="250000000000000"/>
  </r>
  <r>
    <x v="1119"/>
    <x v="1119"/>
    <x v="1"/>
    <s v="9 GORHAM ST Somerville, MA"/>
    <x v="1"/>
    <x v="1"/>
    <x v="1"/>
    <s v="NONE"/>
    <x v="0"/>
    <s v="NOT AT INTERSECTION"/>
    <s v="ONE-WAY, NOT DIVIDED"/>
    <s v="ANGLE"/>
    <s v="COLLISION WITH PARKED MOTOR VEHICLE"/>
    <x v="1"/>
    <x v="1"/>
    <n v="0"/>
    <n v="0"/>
    <n v="0"/>
    <n v="0"/>
    <n v="0"/>
    <n v="3"/>
    <n v="0"/>
    <n v="0"/>
    <n v="0"/>
    <n v="0"/>
    <n v="0"/>
    <n v="0"/>
    <n v="1"/>
    <n v="42.3996"/>
    <n v="-71.125799999999998"/>
    <n v="7"/>
    <n v="250000000000000"/>
  </r>
  <r>
    <x v="1120"/>
    <x v="1120"/>
    <x v="1"/>
    <s v="140 HOLLAND ST Somerville, MA"/>
    <x v="1"/>
    <x v="1"/>
    <x v="1"/>
    <s v="NONE"/>
    <x v="0"/>
    <s v="NOT AT INTERSECTION"/>
    <s v="TWO-WAY, NOT DIVIDED"/>
    <s v="ANGLE"/>
    <s v="COLLISION WITH MOTOR VEHICLE IN TRAFFIC"/>
    <x v="0"/>
    <x v="0"/>
    <n v="0"/>
    <n v="0"/>
    <n v="0"/>
    <n v="1"/>
    <n v="0"/>
    <n v="1"/>
    <n v="0"/>
    <n v="0"/>
    <n v="0"/>
    <n v="0"/>
    <n v="0"/>
    <n v="0"/>
    <n v="0"/>
    <n v="42.399900000000002"/>
    <n v="-71.125600000000006"/>
    <n v="7"/>
    <n v="250000000000000"/>
  </r>
  <r>
    <x v="1121"/>
    <x v="1121"/>
    <x v="1"/>
    <s v="118 HOLLAND ST Somerville, MA"/>
    <x v="1"/>
    <x v="2"/>
    <x v="1"/>
    <s v="NONE"/>
    <x v="0"/>
    <s v="NOT AT INTERSECTION"/>
    <s v="TWO-WAY, NOT DIVIDED"/>
    <s v="SINGLE VEHICLE CRASH"/>
    <s v="COLLISION WITH LIGHT POLE OR OTHER POST/SUPPORT"/>
    <x v="0"/>
    <x v="0"/>
    <n v="1"/>
    <n v="0"/>
    <n v="0"/>
    <n v="0"/>
    <n v="0"/>
    <n v="2"/>
    <n v="0"/>
    <n v="0"/>
    <n v="0"/>
    <n v="0"/>
    <n v="0"/>
    <n v="0"/>
    <n v="0"/>
    <n v="42.399299999999997"/>
    <n v="-71.125"/>
    <n v="7"/>
    <n v="250000000000000"/>
  </r>
  <r>
    <x v="1122"/>
    <x v="1122"/>
    <x v="1"/>
    <s v="HOLLAND ST &amp; SIMPSON AV Somerville, MA"/>
    <x v="1"/>
    <x v="1"/>
    <x v="1"/>
    <s v="NONE"/>
    <x v="1"/>
    <s v="T-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9000000000001"/>
    <n v="-71.124600000000001"/>
    <n v="7"/>
    <n v="250000000000000"/>
  </r>
  <r>
    <x v="1123"/>
    <x v="1123"/>
    <x v="0"/>
    <s v="HOLLAND ST &amp; SIMPSON AV Somerville, MA"/>
    <x v="2"/>
    <x v="1"/>
    <x v="1"/>
    <s v="OBSTRUCTION IN ROADWAY"/>
    <x v="1"/>
    <s v="T-INTERSECTION"/>
    <s v="TWO-WAY, NOT DIVIDED"/>
    <s v="ANGLE"/>
    <s v="COLLISION WITH MOTOR VEHICLE IN TRAFFIC"/>
    <x v="0"/>
    <x v="3"/>
    <n v="0"/>
    <n v="0"/>
    <n v="0"/>
    <n v="1"/>
    <n v="0"/>
    <n v="2"/>
    <n v="0"/>
    <n v="0"/>
    <n v="0"/>
    <n v="0"/>
    <n v="0"/>
    <n v="0"/>
    <n v="0"/>
    <n v="42.399000000000001"/>
    <n v="-71.124600000000001"/>
    <n v="7"/>
    <n v="250000000000000"/>
  </r>
  <r>
    <x v="1124"/>
    <x v="1124"/>
    <x v="1"/>
    <s v="12 JAY ST Somerville, MA"/>
    <x v="0"/>
    <x v="1"/>
    <x v="1"/>
    <s v="UNKNOWN"/>
    <x v="0"/>
    <s v="NOT AT INTERSECTION"/>
    <s v="ONE-WAY, NOT DIVIDED"/>
    <s v="SIDESWIPE, OPPOSITE DIRECTION"/>
    <s v="COLLISION WITH PARKED MOTOR VEHICLE"/>
    <x v="1"/>
    <x v="1"/>
    <n v="0"/>
    <n v="0"/>
    <n v="0"/>
    <n v="0"/>
    <n v="0"/>
    <n v="6"/>
    <n v="2"/>
    <n v="0"/>
    <n v="0"/>
    <n v="0"/>
    <n v="0"/>
    <n v="0"/>
    <n v="1"/>
    <n v="42.398699999999998"/>
    <n v="-71.124899999999997"/>
    <n v="7"/>
    <n v="250000000000000"/>
  </r>
  <r>
    <x v="1125"/>
    <x v="1125"/>
    <x v="1"/>
    <s v="1 BUENA VISTA RD Somerville, MA"/>
    <x v="1"/>
    <x v="1"/>
    <x v="1"/>
    <s v="NONE"/>
    <x v="0"/>
    <s v="NOT AT INTERSECTION"/>
    <s v="TWO-WAY, NOT DIVIDED"/>
    <s v="SINGLE VEHICLE CRASH"/>
    <s v="COLLISION WITH LIGHT POLE OR OTHER POST/SUPPORT"/>
    <x v="0"/>
    <x v="3"/>
    <n v="0"/>
    <n v="0"/>
    <n v="0"/>
    <n v="0"/>
    <n v="0"/>
    <n v="1"/>
    <n v="0"/>
    <n v="0"/>
    <n v="0"/>
    <n v="0"/>
    <n v="0"/>
    <n v="0"/>
    <n v="0"/>
    <n v="42.398200000000003"/>
    <n v="-71.123999999999995"/>
    <n v="6"/>
    <n v="250000000000000"/>
  </r>
  <r>
    <x v="1126"/>
    <x v="1126"/>
    <x v="0"/>
    <s v="1 BUENA VISTA RD Somerville, MA"/>
    <x v="0"/>
    <x v="1"/>
    <x v="1"/>
    <s v="NONE"/>
    <x v="0"/>
    <s v="NOT AT INTERSECTION"/>
    <s v="TWO-WAY, NOT DIVIDED"/>
    <s v="REAR-END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8200000000003"/>
    <n v="-71.123999999999995"/>
    <n v="6"/>
    <n v="250000000000000"/>
  </r>
  <r>
    <x v="1127"/>
    <x v="1127"/>
    <x v="1"/>
    <s v="10 THORNDIKE ST Somerville, MA"/>
    <x v="1"/>
    <x v="2"/>
    <x v="1"/>
    <s v="NONE"/>
    <x v="0"/>
    <s v="NOT AT INTERSECTION"/>
    <s v="TWO-WAY, NOT DIVIDED"/>
    <s v="REAR-END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8200000000003"/>
    <n v="-71.124399999999994"/>
    <n v="6"/>
    <n v="250000000000000"/>
  </r>
  <r>
    <x v="1128"/>
    <x v="1128"/>
    <x v="0"/>
    <s v="40 HOLLAND ST Somerville, MA"/>
    <x v="0"/>
    <x v="0"/>
    <x v="0"/>
    <s v="NONE"/>
    <x v="0"/>
    <s v="NOT AT INTERSECTION"/>
    <s v="TWO-WAY, DIVIDED, UNPROTECTED MEDIAN"/>
    <s v="SINGLE VEHICLE CRASH"/>
    <s v="COLLISION WITH PEDESTRIAN"/>
    <x v="0"/>
    <x v="3"/>
    <n v="0"/>
    <n v="0"/>
    <n v="0"/>
    <n v="1"/>
    <n v="0"/>
    <n v="2"/>
    <n v="0"/>
    <n v="0"/>
    <n v="1"/>
    <n v="0"/>
    <n v="0"/>
    <n v="1"/>
    <n v="0"/>
    <n v="42.397399999999998"/>
    <n v="-71.123699999999999"/>
    <n v="6"/>
    <n v="250000000000000"/>
  </r>
  <r>
    <x v="1129"/>
    <x v="1129"/>
    <x v="1"/>
    <s v="0 BUENA VISTA RD Somerville, MA"/>
    <x v="1"/>
    <x v="1"/>
    <x v="1"/>
    <s v="NONE"/>
    <x v="0"/>
    <s v="NOT AT INTERSECTION"/>
    <s v="TWO-WAY, NOT DIVIDED"/>
    <s v="SINGLE VEHICLE CRASH"/>
    <s v="COLLISION WITH PEDALCYCLE"/>
    <x v="4"/>
    <x v="3"/>
    <n v="0"/>
    <n v="0"/>
    <n v="0"/>
    <n v="0"/>
    <n v="1"/>
    <n v="3"/>
    <n v="0"/>
    <n v="0"/>
    <n v="1"/>
    <n v="0"/>
    <n v="1"/>
    <n v="0"/>
    <n v="0"/>
    <n v="42.3977"/>
    <n v="-71.124600000000001"/>
    <n v="6"/>
    <n v="250000000000000"/>
  </r>
  <r>
    <x v="1130"/>
    <x v="1130"/>
    <x v="1"/>
    <s v="20 HOLLAND ST Somerville, MA"/>
    <x v="1"/>
    <x v="1"/>
    <x v="1"/>
    <s v="NONE"/>
    <x v="0"/>
    <s v="NOT AT INTERSECTION"/>
    <s v="TWO-WAY, NOT DIVIDED"/>
    <s v="SINGLE VEHICLE CRASH"/>
    <s v="COLLISION WITH TREE"/>
    <x v="1"/>
    <x v="0"/>
    <n v="0"/>
    <n v="0"/>
    <n v="0"/>
    <n v="0"/>
    <n v="0"/>
    <n v="2"/>
    <n v="0"/>
    <n v="0"/>
    <n v="0"/>
    <n v="0"/>
    <n v="0"/>
    <n v="0"/>
    <n v="0"/>
    <n v="42.397199999999998"/>
    <n v="-71.1233"/>
    <n v="6"/>
    <n v="250000000000000"/>
  </r>
  <r>
    <x v="1131"/>
    <x v="1131"/>
    <x v="1"/>
    <s v="40 HOLLAND ST Somerville, MA"/>
    <x v="5"/>
    <x v="1"/>
    <x v="1"/>
    <s v="NONE"/>
    <x v="0"/>
    <s v="NOT AT INTERSECTION"/>
    <s v="UNKNOWN"/>
    <s v="UNKNOWN"/>
    <s v="COLLISION WITH PARKED MOTOR VEHICLE"/>
    <x v="0"/>
    <x v="5"/>
    <n v="0"/>
    <n v="0"/>
    <n v="0"/>
    <n v="0"/>
    <n v="0"/>
    <n v="2"/>
    <n v="0"/>
    <n v="0"/>
    <n v="0"/>
    <n v="0"/>
    <n v="0"/>
    <n v="0"/>
    <n v="0"/>
    <n v="42.397399999999998"/>
    <n v="-71.123699999999999"/>
    <n v="6"/>
    <n v="250000000000000"/>
  </r>
  <r>
    <x v="1132"/>
    <x v="1132"/>
    <x v="2"/>
    <s v="20 HOLLAND ST Somerville, MA"/>
    <x v="1"/>
    <x v="0"/>
    <x v="1"/>
    <s v="NONE"/>
    <x v="4"/>
    <s v="NOT AT INTERSECTION"/>
    <s v="TWO-WAY, NOT DIVIDED"/>
    <s v="UNKNOWN"/>
    <s v="COLLISION WITH PEDESTRIAN"/>
    <x v="4"/>
    <x v="5"/>
    <n v="0"/>
    <n v="0"/>
    <n v="0"/>
    <n v="1"/>
    <n v="0"/>
    <n v="1"/>
    <n v="0"/>
    <n v="0"/>
    <n v="1"/>
    <n v="1"/>
    <n v="0"/>
    <n v="0"/>
    <n v="0"/>
    <n v="42.397199999999998"/>
    <n v="-71.1233"/>
    <n v="6"/>
    <n v="250000000000000"/>
  </r>
  <r>
    <x v="1133"/>
    <x v="1133"/>
    <x v="1"/>
    <s v="CAMERON AV &amp; SEVEN PINES AV Somerville, MA"/>
    <x v="1"/>
    <x v="1"/>
    <x v="1"/>
    <s v="NONE"/>
    <x v="1"/>
    <s v="FOUR WAY 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8800000000001"/>
    <n v="-71.128699999999995"/>
    <n v="7"/>
    <n v="250000000000000"/>
  </r>
  <r>
    <x v="1134"/>
    <x v="1134"/>
    <x v="0"/>
    <s v="CAMERON AVE &amp; SEVEN PINES AVE Somerville, MA"/>
    <x v="0"/>
    <x v="1"/>
    <x v="1"/>
    <s v="NONE"/>
    <x v="1"/>
    <s v="T-INTERSECTION"/>
    <s v="TWO-WAY, NOT DIVIDED"/>
    <s v="SINGLE VEHICLE CRASH"/>
    <s v="COLLISION WITH MOTOR VEHICLE IN TRAFFIC"/>
    <x v="0"/>
    <x v="0"/>
    <n v="0"/>
    <n v="0"/>
    <n v="0"/>
    <n v="0"/>
    <n v="1"/>
    <n v="2"/>
    <n v="0"/>
    <n v="0"/>
    <n v="0"/>
    <n v="0"/>
    <n v="0"/>
    <n v="0"/>
    <n v="0"/>
    <n v="42.398800000000001"/>
    <n v="-71.128699999999995"/>
    <n v="7"/>
    <n v="250000000000000"/>
  </r>
  <r>
    <x v="1135"/>
    <x v="1135"/>
    <x v="0"/>
    <s v="CAMERON AV &amp; SEVEN PINES AV Somerville, MA"/>
    <x v="0"/>
    <x v="0"/>
    <x v="0"/>
    <s v="UNKNOWN"/>
    <x v="1"/>
    <s v="T-INTERSECTION"/>
    <s v="TWO-WAY, NOT DIVIDED"/>
    <s v="SINGLE VEHICLE CRASH"/>
    <s v="COLLISION WITH MOTOR VEHICLE IN TRAFFIC"/>
    <x v="0"/>
    <x v="1"/>
    <n v="0"/>
    <n v="0"/>
    <n v="0"/>
    <n v="0"/>
    <n v="0"/>
    <n v="5"/>
    <n v="0"/>
    <n v="0"/>
    <n v="0"/>
    <n v="0"/>
    <n v="0"/>
    <n v="0"/>
    <n v="0"/>
    <n v="42.398800000000001"/>
    <n v="-71.128699999999995"/>
    <n v="7"/>
    <n v="250000000000000"/>
  </r>
  <r>
    <x v="1136"/>
    <x v="1136"/>
    <x v="0"/>
    <s v="CAMERON AV &amp; SEVEN PINES AV Somerville, MA"/>
    <x v="0"/>
    <x v="1"/>
    <x v="1"/>
    <s v="NONE"/>
    <x v="1"/>
    <s v="T-INTERSECTION"/>
    <s v="TWO-WAY, DIVIDED, UNPROTECTED MEDIAN"/>
    <s v="ANGLE"/>
    <s v="COLLISION WITH MOTOR VEHICLE IN TRAFFIC"/>
    <x v="4"/>
    <x v="0"/>
    <n v="0"/>
    <n v="0"/>
    <n v="0"/>
    <n v="0"/>
    <n v="0"/>
    <n v="4"/>
    <n v="0"/>
    <n v="0"/>
    <n v="0"/>
    <n v="0"/>
    <n v="0"/>
    <n v="0"/>
    <n v="0"/>
    <n v="42.398800000000001"/>
    <n v="-71.128699999999995"/>
    <n v="7"/>
    <n v="250000000000000"/>
  </r>
  <r>
    <x v="1137"/>
    <x v="1137"/>
    <x v="2"/>
    <s v="115 WILLOW AVE Somerville, MA"/>
    <x v="1"/>
    <x v="1"/>
    <x v="1"/>
    <s v="NONE"/>
    <x v="0"/>
    <s v="NOT AT INTERSECTION"/>
    <s v="TWO-WAY, NOT DIVIDED"/>
    <s v="SINGLE VEHICLE CRASH"/>
    <s v="COLLISION WITH PEDESTRIAN"/>
    <x v="0"/>
    <x v="0"/>
    <n v="0"/>
    <n v="0"/>
    <n v="0"/>
    <n v="1"/>
    <n v="1"/>
    <n v="1"/>
    <n v="0"/>
    <n v="0"/>
    <n v="2"/>
    <n v="2"/>
    <n v="0"/>
    <n v="0"/>
    <n v="0"/>
    <n v="42.395000000000003"/>
    <n v="-71.115899999999996"/>
    <n v="6"/>
    <n v="250000000000000"/>
  </r>
  <r>
    <x v="1138"/>
    <x v="1138"/>
    <x v="0"/>
    <s v="CUTTER AV &amp; HIGHLAND AV Somerville, MA"/>
    <x v="0"/>
    <x v="0"/>
    <x v="0"/>
    <s v="NONE"/>
    <x v="0"/>
    <s v="Y-INTERSECTION"/>
    <s v="ONE-WAY, NOT DIVIDED"/>
    <s v="SIDESWIPE, SAM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5299999999999"/>
    <n v="-71.119399999999999"/>
    <n v="6"/>
    <n v="250000000000000"/>
  </r>
  <r>
    <x v="1139"/>
    <x v="1139"/>
    <x v="2"/>
    <s v="HIGHLAND AVENUE &amp; CUTTER AVENUE Somerville, MA"/>
    <x v="1"/>
    <x v="1"/>
    <x v="1"/>
    <s v="NONE"/>
    <x v="0"/>
    <s v="T-INTERSECTION"/>
    <s v="ONE-WAY, NOT DIVIDED"/>
    <s v="SIDESWIPE, SAME DIRECTION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5299999999999"/>
    <n v="-71.119399999999999"/>
    <n v="6"/>
    <n v="250000000000000"/>
  </r>
  <r>
    <x v="1140"/>
    <x v="1140"/>
    <x v="0"/>
    <s v="HIGHLAND AV &amp; WEST ST Somerville, MA"/>
    <x v="0"/>
    <x v="1"/>
    <x v="1"/>
    <s v="OTHER"/>
    <x v="1"/>
    <s v="T-INTERSECTION"/>
    <s v="TWO-WAY, NOT DIVIDED"/>
    <s v="ANGLE"/>
    <s v="COLLISION WITH MOTOR VEHICLE IN TRAFFIC"/>
    <x v="0"/>
    <x v="0"/>
    <n v="0"/>
    <n v="0"/>
    <n v="0"/>
    <n v="1"/>
    <n v="0"/>
    <n v="2"/>
    <n v="0"/>
    <n v="0"/>
    <n v="0"/>
    <n v="0"/>
    <n v="0"/>
    <n v="0"/>
    <n v="0"/>
    <n v="42.3949"/>
    <n v="-71.118600000000001"/>
    <n v="6"/>
    <n v="250000000000000"/>
  </r>
  <r>
    <x v="1141"/>
    <x v="1141"/>
    <x v="1"/>
    <s v="CUTTER AV &amp; HIGHLAND AV Somerville, MA"/>
    <x v="1"/>
    <x v="2"/>
    <x v="1"/>
    <s v="NONE"/>
    <x v="3"/>
    <s v="T-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5299999999999"/>
    <n v="-71.119399999999999"/>
    <n v="6"/>
    <n v="250000000000000"/>
  </r>
  <r>
    <x v="1142"/>
    <x v="1142"/>
    <x v="1"/>
    <s v="373 HIGHLAND AV Somerville, MA"/>
    <x v="1"/>
    <x v="1"/>
    <x v="1"/>
    <s v="NONE"/>
    <x v="0"/>
    <s v="NOT AT INTERSECTION"/>
    <s v="TWO-WAY, NOT DIVIDED"/>
    <s v="SINGLE VEHICLE CRASH"/>
    <s v="COLLISION WITH PEDESTRIAN"/>
    <x v="0"/>
    <x v="3"/>
    <n v="0"/>
    <n v="0"/>
    <n v="0"/>
    <n v="1"/>
    <n v="0"/>
    <n v="2"/>
    <n v="0"/>
    <n v="0"/>
    <n v="1"/>
    <n v="1"/>
    <n v="0"/>
    <n v="0"/>
    <n v="0"/>
    <n v="42.395499999999998"/>
    <n v="-71.118600000000001"/>
    <n v="6"/>
    <n v="250000000000000"/>
  </r>
  <r>
    <x v="1143"/>
    <x v="1143"/>
    <x v="1"/>
    <s v="ELLINGTON RD &amp; HIGHLAND AV Somerville, MA"/>
    <x v="1"/>
    <x v="1"/>
    <x v="1"/>
    <s v="NONE"/>
    <x v="3"/>
    <s v="T-INTERSECTION"/>
    <s v="ONE-WAY, NOT DIVIDED"/>
    <s v="SIDESWIPE, SAM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5299999999999"/>
    <n v="-71.119399999999999"/>
    <n v="6"/>
    <n v="250000000000000"/>
  </r>
  <r>
    <x v="1144"/>
    <x v="1144"/>
    <x v="1"/>
    <s v="389 HIGHLAND AV Somerville, MA"/>
    <x v="1"/>
    <x v="1"/>
    <x v="1"/>
    <s v="NONE"/>
    <x v="3"/>
    <s v="T-INTERSECTION"/>
    <s v="ONE-WAY, NOT DIVIDED"/>
    <s v="SIDESWIPE, SAM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5499999999998"/>
    <n v="-71.119699999999995"/>
    <n v="6"/>
    <n v="250000000000000"/>
  </r>
  <r>
    <x v="1145"/>
    <x v="1145"/>
    <x v="1"/>
    <s v="HIGHLAND AV &amp; WILLOW AV Somerville, MA"/>
    <x v="1"/>
    <x v="1"/>
    <x v="1"/>
    <s v="NONE"/>
    <x v="3"/>
    <s v="FOUR WAY INTERSECTION"/>
    <s v="ONE-WAY, NOT DIVIDED"/>
    <s v="SIDESWIPE, SAME DIRECTION"/>
    <s v="COLLISION WITH PEDALCYCLE"/>
    <x v="0"/>
    <x v="0"/>
    <n v="0"/>
    <n v="0"/>
    <n v="0"/>
    <n v="0"/>
    <n v="0"/>
    <n v="2"/>
    <n v="0"/>
    <n v="0"/>
    <n v="1"/>
    <n v="0"/>
    <n v="1"/>
    <n v="0"/>
    <n v="0"/>
    <n v="42.394100000000002"/>
    <n v="-71.116799999999998"/>
    <n v="6"/>
    <n v="250000000000000"/>
  </r>
  <r>
    <x v="1146"/>
    <x v="1146"/>
    <x v="0"/>
    <s v="HIGHLAND AV &amp; WILLOW AV Somerville, MA"/>
    <x v="0"/>
    <x v="1"/>
    <x v="1"/>
    <s v="NONE"/>
    <x v="3"/>
    <s v="FOUR WAY INTERSECTION"/>
    <s v="TWO-WAY, NOT DIVIDED"/>
    <s v="SINGLE VEHICLE CRASH"/>
    <s v="COLLISION WITH PEDESTRIAN"/>
    <x v="0"/>
    <x v="0"/>
    <n v="0"/>
    <n v="0"/>
    <n v="0"/>
    <n v="0"/>
    <n v="0"/>
    <n v="2"/>
    <n v="0"/>
    <n v="0"/>
    <n v="1"/>
    <n v="1"/>
    <n v="0"/>
    <n v="0"/>
    <n v="0"/>
    <n v="42.394100000000002"/>
    <n v="-71.116799999999998"/>
    <n v="6"/>
    <n v="250000000000000"/>
  </r>
  <r>
    <x v="1147"/>
    <x v="1147"/>
    <x v="1"/>
    <s v="HIGHLAND AVE &amp; WILLOW AVE Somerville, MA"/>
    <x v="1"/>
    <x v="1"/>
    <x v="1"/>
    <s v="NONE"/>
    <x v="3"/>
    <s v="NOT AT INTERSECTION"/>
    <s v="ONE-WAY, NOT DIVIDED"/>
    <s v="UNKNOW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4100000000002"/>
    <n v="-71.116799999999998"/>
    <n v="6"/>
    <n v="250000000000000"/>
  </r>
  <r>
    <x v="1148"/>
    <x v="1148"/>
    <x v="2"/>
    <s v="HIGHLAND AV &amp; WILLOW AV Somerville, MA"/>
    <x v="1"/>
    <x v="1"/>
    <x v="1"/>
    <s v="NONE"/>
    <x v="3"/>
    <s v="FOUR WAY INTERSECTION"/>
    <s v="TWO-WAY, NOT DIVIDED"/>
    <s v="SINGLE VEHICLE CRASH"/>
    <s v="COLLISION WITH MOTOR VEHICLE IN TRAFFIC"/>
    <x v="0"/>
    <x v="3"/>
    <n v="0"/>
    <n v="0"/>
    <n v="0"/>
    <n v="0"/>
    <n v="0"/>
    <n v="4"/>
    <n v="0"/>
    <n v="0"/>
    <n v="0"/>
    <n v="0"/>
    <n v="0"/>
    <n v="0"/>
    <n v="0"/>
    <n v="42.394100000000002"/>
    <n v="-71.116799999999998"/>
    <n v="6"/>
    <n v="250000000000000"/>
  </r>
  <r>
    <x v="1149"/>
    <x v="1149"/>
    <x v="1"/>
    <s v="96 WILLOW AV Somerville, MA"/>
    <x v="1"/>
    <x v="1"/>
    <x v="1"/>
    <s v="NONE"/>
    <x v="0"/>
    <s v="NOT AT INTERSECTION"/>
    <s v="TWO-WAY, NOT DIVIDED"/>
    <s v="SINGLE VEHICLE CRASH"/>
    <s v="COLLISION WITH TREE"/>
    <x v="0"/>
    <x v="0"/>
    <n v="0"/>
    <n v="0"/>
    <n v="0"/>
    <n v="0"/>
    <n v="0"/>
    <n v="2"/>
    <n v="0"/>
    <n v="0"/>
    <n v="0"/>
    <n v="0"/>
    <n v="0"/>
    <n v="0"/>
    <n v="0"/>
    <n v="42.394399999999997"/>
    <n v="-71.116900000000001"/>
    <n v="6"/>
    <n v="250000000000000"/>
  </r>
  <r>
    <x v="1150"/>
    <x v="1150"/>
    <x v="0"/>
    <s v="WHIPPLE ST &amp; WILLOW AV Somerville, MA"/>
    <x v="0"/>
    <x v="1"/>
    <x v="0"/>
    <s v="NONE"/>
    <x v="0"/>
    <s v="T-INTERSECTION"/>
    <s v="TWO-WAY, NOT DIVIDED"/>
    <s v="ANGLE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94599999999997"/>
    <n v="-71.116500000000002"/>
    <n v="6"/>
    <n v="250000000000000"/>
  </r>
  <r>
    <x v="1151"/>
    <x v="1151"/>
    <x v="2"/>
    <s v="HIGHLAND AV &amp; WILLOW AV Somerville, MA"/>
    <x v="1"/>
    <x v="1"/>
    <x v="1"/>
    <s v="NONE"/>
    <x v="3"/>
    <s v="FOUR WAY INTERSECTION"/>
    <s v="TWO-WAY, NOT DIVIDED"/>
    <s v="ANGLE"/>
    <s v="COLLISION WITH PEDALCYCLE"/>
    <x v="0"/>
    <x v="0"/>
    <n v="0"/>
    <n v="0"/>
    <n v="0"/>
    <n v="0"/>
    <n v="1"/>
    <n v="1"/>
    <n v="0"/>
    <n v="0"/>
    <n v="1"/>
    <n v="0"/>
    <n v="1"/>
    <n v="0"/>
    <n v="0"/>
    <n v="42.394100000000002"/>
    <n v="-71.116799999999998"/>
    <n v="6"/>
    <n v="250000000000000"/>
  </r>
  <r>
    <x v="1152"/>
    <x v="1152"/>
    <x v="2"/>
    <s v="HIGHLAND AV &amp; WILLOW AV Somerville, MA"/>
    <x v="0"/>
    <x v="1"/>
    <x v="1"/>
    <s v="NONE"/>
    <x v="3"/>
    <s v="FOUR WAY INTERSECTION"/>
    <s v="TWO-WAY, NOT DIVIDED"/>
    <s v="SIDESWIPE, SAME DIRECTION"/>
    <s v="COLLISION WITH MOTOR VEHICLE IN TRAFFIC"/>
    <x v="0"/>
    <x v="0"/>
    <n v="0"/>
    <n v="0"/>
    <n v="0"/>
    <n v="0"/>
    <n v="0"/>
    <n v="5"/>
    <n v="0"/>
    <n v="0"/>
    <n v="0"/>
    <n v="0"/>
    <n v="0"/>
    <n v="0"/>
    <n v="1"/>
    <n v="42.394100000000002"/>
    <n v="-71.116799999999998"/>
    <n v="6"/>
    <n v="250000000000000"/>
  </r>
  <r>
    <x v="1153"/>
    <x v="1153"/>
    <x v="0"/>
    <s v="HIGHLAND AV &amp; WILLOW AV Somerville, MA"/>
    <x v="3"/>
    <x v="1"/>
    <x v="1"/>
    <s v="UNKNOWN"/>
    <x v="3"/>
    <s v="FOUR WAY INTERSECTION"/>
    <s v="TWO-WAY, NOT DIVIDED"/>
    <s v="SINGLE VEHICLE CRASH"/>
    <s v="COLLISION WITH PEDALCYCLE"/>
    <x v="4"/>
    <x v="0"/>
    <n v="0"/>
    <n v="0"/>
    <n v="0"/>
    <n v="1"/>
    <n v="0"/>
    <n v="3"/>
    <n v="0"/>
    <n v="0"/>
    <n v="1"/>
    <n v="0"/>
    <n v="1"/>
    <n v="0"/>
    <n v="0"/>
    <n v="42.394100000000002"/>
    <n v="-71.116799999999998"/>
    <n v="6"/>
    <n v="250000000000000"/>
  </r>
  <r>
    <x v="1154"/>
    <x v="1154"/>
    <x v="2"/>
    <s v="109 WILLOW AV Somerville, MA"/>
    <x v="0"/>
    <x v="2"/>
    <x v="0"/>
    <s v="UNKNOWN"/>
    <x v="0"/>
    <s v="NOT AT INTERSECTION"/>
    <s v="TWO-WAY, NOT DIVIDED"/>
    <s v="SINGLE VEHICLE CRASH"/>
    <s v="COLLISION WITH PARKED MOTOR VEHICLE"/>
    <x v="5"/>
    <x v="0"/>
    <n v="0"/>
    <n v="0"/>
    <n v="0"/>
    <n v="0"/>
    <n v="0"/>
    <n v="3"/>
    <n v="0"/>
    <n v="0"/>
    <n v="0"/>
    <n v="0"/>
    <n v="0"/>
    <n v="0"/>
    <n v="0"/>
    <n v="42.3947"/>
    <n v="-71.116200000000006"/>
    <n v="6"/>
    <n v="250000000000000"/>
  </r>
  <r>
    <x v="1155"/>
    <x v="1155"/>
    <x v="0"/>
    <s v="101 WILLOW AV Somerville, MA"/>
    <x v="2"/>
    <x v="1"/>
    <x v="1"/>
    <s v="NONE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5"/>
    <n v="0"/>
    <n v="0"/>
    <n v="0"/>
    <n v="0"/>
    <n v="0"/>
    <n v="0"/>
    <n v="1"/>
    <n v="42.394399999999997"/>
    <n v="-71.116399999999999"/>
    <n v="6"/>
    <n v="250000000000000"/>
  </r>
  <r>
    <x v="1156"/>
    <x v="1156"/>
    <x v="1"/>
    <s v="324 HIGHLAND AVE Somerville, MA"/>
    <x v="1"/>
    <x v="2"/>
    <x v="1"/>
    <s v="NONE"/>
    <x v="0"/>
    <s v="NOT AT INTERSECTION"/>
    <s v="TWO-WAY, NOT DIVIDED"/>
    <s v="SIDESWIPE, OPPOSIT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32"/>
    <n v="-71.115200000000002"/>
    <n v="6"/>
    <n v="250000000000000"/>
  </r>
  <r>
    <x v="1157"/>
    <x v="1157"/>
    <x v="0"/>
    <s v="1 WINDSOR RD Somerville, MA"/>
    <x v="3"/>
    <x v="1"/>
    <x v="0"/>
    <s v="NONE"/>
    <x v="0"/>
    <s v="T-INTERSECTION"/>
    <s v="ONE-WAY, NOT DIVIDED"/>
    <s v="SIDESWIPE, SAME DIRECTION"/>
    <s v="COLLISION WITH PARKED MOTOR VEHICLE"/>
    <x v="0"/>
    <x v="0"/>
    <n v="0"/>
    <n v="0"/>
    <n v="0"/>
    <n v="0"/>
    <n v="0"/>
    <n v="4"/>
    <n v="0"/>
    <n v="0"/>
    <n v="0"/>
    <n v="0"/>
    <n v="0"/>
    <n v="0"/>
    <n v="0"/>
    <n v="42.393000000000001"/>
    <n v="-71.115300000000005"/>
    <n v="6"/>
    <n v="250000000000000"/>
  </r>
  <r>
    <x v="1158"/>
    <x v="1158"/>
    <x v="1"/>
    <s v="334 HIGHLAND AV Somerville, MA"/>
    <x v="1"/>
    <x v="2"/>
    <x v="1"/>
    <s v="NONE"/>
    <x v="1"/>
    <s v="T-INTERSECTION"/>
    <s v="TWO-WAY, NOT DIVIDED"/>
    <s v="ANGLE"/>
    <s v="COLLISION WITH MOTOR VEHICLE IN TRAFFIC"/>
    <x v="0"/>
    <x v="0"/>
    <n v="0"/>
    <n v="0"/>
    <n v="0"/>
    <n v="0"/>
    <n v="1"/>
    <n v="0"/>
    <n v="0"/>
    <n v="0"/>
    <n v="0"/>
    <n v="0"/>
    <n v="0"/>
    <n v="0"/>
    <n v="0"/>
    <n v="42.393599999999999"/>
    <n v="-71.116100000000003"/>
    <n v="6"/>
    <n v="250000000000000"/>
  </r>
  <r>
    <x v="1159"/>
    <x v="1159"/>
    <x v="0"/>
    <s v="324 HIGHLAND AV Somerville, MA"/>
    <x v="0"/>
    <x v="0"/>
    <x v="0"/>
    <s v="UNKNOWN"/>
    <x v="1"/>
    <s v="T-INTERSECTION"/>
    <s v="TWO-WAY, NOT DIVIDED"/>
    <s v="UNKNOWN"/>
    <s v="COLLISION WITH MOTOR VEHICLE IN TRAFFIC"/>
    <x v="0"/>
    <x v="0"/>
    <n v="0"/>
    <n v="0"/>
    <n v="0"/>
    <n v="0"/>
    <n v="0"/>
    <n v="1"/>
    <n v="1"/>
    <n v="0"/>
    <n v="0"/>
    <n v="0"/>
    <n v="0"/>
    <n v="0"/>
    <n v="1"/>
    <n v="42.3932"/>
    <n v="-71.115200000000002"/>
    <n v="6"/>
    <n v="250000000000000"/>
  </r>
  <r>
    <x v="1160"/>
    <x v="1160"/>
    <x v="0"/>
    <s v="332 HIGHLAND AV Somerville, MA"/>
    <x v="1"/>
    <x v="1"/>
    <x v="1"/>
    <s v="NONE"/>
    <x v="0"/>
    <s v="NOT AT INTERSECTION"/>
    <s v="UNKNOWN"/>
    <s v="SINGLE VEHICLE CRASH"/>
    <s v="OTHER"/>
    <x v="2"/>
    <x v="3"/>
    <n v="0"/>
    <n v="0"/>
    <n v="0"/>
    <n v="0"/>
    <n v="0"/>
    <n v="3"/>
    <n v="0"/>
    <n v="0"/>
    <n v="2"/>
    <n v="0"/>
    <n v="0"/>
    <n v="2"/>
    <n v="0"/>
    <n v="42.393500000000003"/>
    <n v="-71.116"/>
    <n v="6"/>
    <n v="250000000000000"/>
  </r>
  <r>
    <x v="1161"/>
    <x v="1161"/>
    <x v="1"/>
    <s v="HIGHLAND AV &amp; WHIPPLE ST Somerville, MA"/>
    <x v="1"/>
    <x v="1"/>
    <x v="6"/>
    <s v="ROAD SURFACE CONDITION"/>
    <x v="0"/>
    <s v="T-INTERSECTION"/>
    <s v="TWO-WAY, NOT DIVIDED"/>
    <s v="REAR-END"/>
    <s v="COLLISION WITH MOTOR VEHICLE IN TRAFFIC"/>
    <x v="0"/>
    <x v="0"/>
    <n v="0"/>
    <n v="0"/>
    <n v="0"/>
    <n v="0"/>
    <n v="1"/>
    <n v="2"/>
    <n v="0"/>
    <n v="0"/>
    <n v="0"/>
    <n v="0"/>
    <n v="0"/>
    <n v="0"/>
    <n v="0"/>
    <n v="42.394500000000001"/>
    <n v="-71.117699999999999"/>
    <n v="6"/>
    <n v="250000000000000"/>
  </r>
  <r>
    <x v="1162"/>
    <x v="1162"/>
    <x v="0"/>
    <s v="362 HIGHLAND AV Somerville, MA"/>
    <x v="0"/>
    <x v="1"/>
    <x v="1"/>
    <s v="NONE"/>
    <x v="0"/>
    <s v="NOT AT INTERSECTION"/>
    <s v="TWO-WAY, DIVIDED, UNPROTECTED MEDIAN"/>
    <s v="ANGLE"/>
    <s v="COLLISION WITH MOTOR VEHICLE IN TRAFFIC"/>
    <x v="0"/>
    <x v="0"/>
    <n v="0"/>
    <n v="0"/>
    <n v="0"/>
    <n v="0"/>
    <n v="1"/>
    <n v="1"/>
    <n v="0"/>
    <n v="0"/>
    <n v="0"/>
    <n v="0"/>
    <n v="0"/>
    <n v="0"/>
    <n v="0"/>
    <n v="42.394399999999997"/>
    <n v="-71.117900000000006"/>
    <n v="6"/>
    <n v="250000000000000"/>
  </r>
  <r>
    <x v="1163"/>
    <x v="1163"/>
    <x v="1"/>
    <s v="360 HIGHLAND AV Somerville, MA"/>
    <x v="1"/>
    <x v="2"/>
    <x v="0"/>
    <s v="NONE"/>
    <x v="0"/>
    <s v="NOT AT INTERSECTION"/>
    <s v="TWO-WAY, NOT DIVIDED"/>
    <s v="REAR-END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4300000000001"/>
    <n v="-71.117699999999999"/>
    <n v="6"/>
    <n v="250000000000000"/>
  </r>
  <r>
    <x v="1164"/>
    <x v="1164"/>
    <x v="1"/>
    <s v="378 HIGHLAND AV Somerville, MA"/>
    <x v="1"/>
    <x v="1"/>
    <x v="1"/>
    <s v="NONE"/>
    <x v="0"/>
    <s v="NOT AT INTERSECTION"/>
    <s v="TWO-WAY, NOT DIVIDED"/>
    <s v="SIDESWIPE, SAME DIRECTION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95000000000003"/>
    <n v="-71.119299999999996"/>
    <n v="6"/>
    <n v="250000000000000"/>
  </r>
  <r>
    <x v="1165"/>
    <x v="1165"/>
    <x v="1"/>
    <s v="351 SUMMER ST Somerville, MA"/>
    <x v="1"/>
    <x v="1"/>
    <x v="1"/>
    <s v="NONE"/>
    <x v="0"/>
    <s v="DRIVEWAY"/>
    <s v="UNKNOWN"/>
    <s v="SINGLE VEHICLE CRASH"/>
    <s v="COLLISION WITH UNKNOWN FIXED OBJECT"/>
    <x v="4"/>
    <x v="6"/>
    <n v="0"/>
    <n v="0"/>
    <n v="0"/>
    <n v="0"/>
    <n v="0"/>
    <n v="2"/>
    <n v="0"/>
    <n v="0"/>
    <n v="0"/>
    <n v="0"/>
    <n v="0"/>
    <n v="0"/>
    <n v="0"/>
    <n v="42.393799999999999"/>
    <n v="-71.119399999999999"/>
    <n v="6"/>
    <n v="250000000000000"/>
  </r>
  <r>
    <x v="1166"/>
    <x v="1166"/>
    <x v="1"/>
    <s v="187 ELM ST Somerville, MA"/>
    <x v="1"/>
    <x v="0"/>
    <x v="0"/>
    <s v="NONE"/>
    <x v="0"/>
    <s v="NOT AT INTERSECTION"/>
    <s v="TWO-WAY, NOT DIVIDED"/>
    <s v="HEAD 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3099999999997"/>
    <n v="-71.1203"/>
    <n v="6"/>
    <n v="250000000000000"/>
  </r>
  <r>
    <x v="1167"/>
    <x v="1167"/>
    <x v="0"/>
    <s v="ELM ST &amp; RUSSELL ST Somerville, MA"/>
    <x v="0"/>
    <x v="1"/>
    <x v="1"/>
    <s v="NONE"/>
    <x v="3"/>
    <s v="T-INTERSECTION"/>
    <s v="ONE-WAY, NOT DIVIDED"/>
    <s v="SINGLE VEHICLE CRASH"/>
    <s v="COLLISION WITH PEDESTRIAN"/>
    <x v="4"/>
    <x v="0"/>
    <n v="0"/>
    <n v="0"/>
    <n v="1"/>
    <n v="0"/>
    <n v="0"/>
    <n v="3"/>
    <n v="0"/>
    <n v="0"/>
    <n v="1"/>
    <n v="1"/>
    <n v="0"/>
    <n v="0"/>
    <n v="0"/>
    <n v="42.393799999999999"/>
    <n v="-71.120900000000006"/>
    <n v="6"/>
    <n v="250000000000000"/>
  </r>
  <r>
    <x v="1168"/>
    <x v="1168"/>
    <x v="1"/>
    <s v="197 ELM ST Somerville, MA"/>
    <x v="1"/>
    <x v="1"/>
    <x v="1"/>
    <s v="NONE"/>
    <x v="0"/>
    <s v="NOT AT INTERSECTION"/>
    <s v="TWO-WAY, NOT DIVIDED"/>
    <s v="ANGLE"/>
    <s v="COLLISION WITH MOTOR VEHICLE IN TRAFFIC"/>
    <x v="0"/>
    <x v="1"/>
    <n v="0"/>
    <n v="0"/>
    <n v="0"/>
    <n v="0"/>
    <n v="2"/>
    <n v="3"/>
    <n v="0"/>
    <n v="0"/>
    <n v="0"/>
    <n v="0"/>
    <n v="0"/>
    <n v="0"/>
    <n v="0"/>
    <n v="42.393500000000003"/>
    <n v="-71.120400000000004"/>
    <n v="6"/>
    <n v="250000000000000"/>
  </r>
  <r>
    <x v="1169"/>
    <x v="1169"/>
    <x v="1"/>
    <s v="195 ELM ST Somerville, MA"/>
    <x v="1"/>
    <x v="1"/>
    <x v="1"/>
    <s v="WORK ZONE"/>
    <x v="0"/>
    <s v="DRIVEWAY"/>
    <s v="TWO-WAY, NOT DIVIDED"/>
    <s v="REAR-END"/>
    <s v="COLLISION WITH PEDALCYCLE"/>
    <x v="0"/>
    <x v="0"/>
    <n v="1"/>
    <n v="0"/>
    <n v="0"/>
    <n v="0"/>
    <n v="0"/>
    <n v="3"/>
    <n v="0"/>
    <n v="0"/>
    <n v="1"/>
    <n v="0"/>
    <n v="1"/>
    <n v="0"/>
    <n v="0"/>
    <n v="42.3934"/>
    <n v="-71.120400000000004"/>
    <n v="6"/>
    <n v="250000000000000"/>
  </r>
  <r>
    <x v="1170"/>
    <x v="1170"/>
    <x v="0"/>
    <s v="187 ELM ST Somerville, MA"/>
    <x v="1"/>
    <x v="1"/>
    <x v="1"/>
    <s v="NONE"/>
    <x v="0"/>
    <s v="NOT AT INTERSECTION"/>
    <s v="TWO-WAY, NOT DIVIDED"/>
    <s v="SIDESWIPE, SAME DIRECTION"/>
    <s v="COLLISION WITH MOTOR VEHICLE IN TRAFFIC"/>
    <x v="0"/>
    <x v="3"/>
    <n v="0"/>
    <n v="0"/>
    <n v="0"/>
    <n v="0"/>
    <n v="0"/>
    <n v="2"/>
    <n v="1"/>
    <n v="0"/>
    <n v="0"/>
    <n v="0"/>
    <n v="0"/>
    <n v="0"/>
    <n v="0"/>
    <n v="42.393099999999997"/>
    <n v="-71.1203"/>
    <n v="6"/>
    <n v="250000000000000"/>
  </r>
  <r>
    <x v="1171"/>
    <x v="1171"/>
    <x v="1"/>
    <s v="ELM ST &amp; RUSSELL ST Somerville, MA"/>
    <x v="1"/>
    <x v="1"/>
    <x v="1"/>
    <s v="NONE"/>
    <x v="3"/>
    <s v="FOUR WAY INTERSECTION"/>
    <s v="ONE-WAY, NOT DIVIDED"/>
    <s v="SIDESWIPE, SAME DIRECTION"/>
    <s v="COLLISION WITH PEDALCYCLE"/>
    <x v="0"/>
    <x v="0"/>
    <n v="0"/>
    <n v="0"/>
    <n v="0"/>
    <n v="1"/>
    <n v="0"/>
    <n v="2"/>
    <n v="0"/>
    <n v="0"/>
    <n v="1"/>
    <n v="0"/>
    <n v="1"/>
    <n v="0"/>
    <n v="0"/>
    <n v="42.393799999999999"/>
    <n v="-71.120900000000006"/>
    <n v="6"/>
    <n v="250000000000000"/>
  </r>
  <r>
    <x v="1172"/>
    <x v="1172"/>
    <x v="1"/>
    <s v="197 ELM ST Somerville, MA"/>
    <x v="1"/>
    <x v="1"/>
    <x v="1"/>
    <s v="NONE"/>
    <x v="0"/>
    <s v="NOT AT INTERSECTION"/>
    <s v="TWO-WAY, NOT DIVIDED"/>
    <s v="REAR-END"/>
    <s v="COLLISION WITH MOTOR VEHICLE IN TRAFFIC"/>
    <x v="4"/>
    <x v="0"/>
    <n v="0"/>
    <n v="0"/>
    <n v="0"/>
    <n v="0"/>
    <n v="1"/>
    <n v="2"/>
    <n v="0"/>
    <n v="0"/>
    <n v="0"/>
    <n v="0"/>
    <n v="0"/>
    <n v="0"/>
    <n v="0"/>
    <n v="42.393500000000003"/>
    <n v="-71.120400000000004"/>
    <n v="6"/>
    <n v="250000000000000"/>
  </r>
  <r>
    <x v="1173"/>
    <x v="1173"/>
    <x v="1"/>
    <s v="201 ELM ST Somerville, MA"/>
    <x v="1"/>
    <x v="1"/>
    <x v="1"/>
    <s v="NONE"/>
    <x v="3"/>
    <s v="FOUR WAY INTERSECTION"/>
    <s v="ONE-WAY, NOT DIVIDED"/>
    <s v="HEAD 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3799999999999"/>
    <n v="-71.120500000000007"/>
    <n v="6"/>
    <n v="250000000000000"/>
  </r>
  <r>
    <x v="1174"/>
    <x v="1174"/>
    <x v="0"/>
    <s v="RUSSEL ST &amp; ELM ST Somerville, MA"/>
    <x v="0"/>
    <x v="1"/>
    <x v="1"/>
    <s v="NONE"/>
    <x v="3"/>
    <s v="FOUR WAY INTERSECTION"/>
    <s v="TWO-WAY, NOT DIVIDED"/>
    <s v="ANGLE"/>
    <s v="COLLISION WITH LIGHT POLE OR OTHER POST/SUPPORT"/>
    <x v="1"/>
    <x v="3"/>
    <n v="0"/>
    <n v="0"/>
    <n v="0"/>
    <n v="0"/>
    <n v="0"/>
    <n v="1"/>
    <n v="0"/>
    <n v="0"/>
    <n v="0"/>
    <n v="0"/>
    <n v="0"/>
    <n v="0"/>
    <n v="0"/>
    <n v="42.393799999999999"/>
    <n v="-71.120900000000006"/>
    <n v="6"/>
    <n v="250000000000000"/>
  </r>
  <r>
    <x v="1175"/>
    <x v="1175"/>
    <x v="0"/>
    <s v="201 ELM ST Somerville, MA"/>
    <x v="1"/>
    <x v="1"/>
    <x v="1"/>
    <s v="NONE"/>
    <x v="3"/>
    <s v="FOUR WAY INTERSECTION"/>
    <s v="TWO-WAY, NOT DIVIDED"/>
    <s v="SINGLE VEHICLE CRASH"/>
    <s v="OTHER"/>
    <x v="2"/>
    <x v="0"/>
    <n v="0"/>
    <n v="0"/>
    <n v="0"/>
    <n v="0"/>
    <n v="0"/>
    <n v="2"/>
    <n v="0"/>
    <n v="0"/>
    <n v="0"/>
    <n v="0"/>
    <n v="0"/>
    <n v="0"/>
    <n v="0"/>
    <n v="42.393799999999999"/>
    <n v="-71.120500000000007"/>
    <n v="6"/>
    <n v="250000000000000"/>
  </r>
  <r>
    <x v="1176"/>
    <x v="1176"/>
    <x v="0"/>
    <s v="195 ELM ST Somerville, MA"/>
    <x v="2"/>
    <x v="1"/>
    <x v="1"/>
    <s v="NONE"/>
    <x v="0"/>
    <s v="NOT AT INTERSECTION"/>
    <s v="TWO-WAY, DIVIDED, UNPROTECTED MEDIAN"/>
    <s v="SINGLE VEHICLE CRASH"/>
    <s v="COLLISION WITH PEDALCYCLE"/>
    <x v="0"/>
    <x v="0"/>
    <n v="0"/>
    <n v="0"/>
    <n v="0"/>
    <n v="1"/>
    <n v="0"/>
    <n v="1"/>
    <n v="0"/>
    <n v="0"/>
    <n v="1"/>
    <n v="0"/>
    <n v="1"/>
    <n v="0"/>
    <n v="0"/>
    <n v="42.3934"/>
    <n v="-71.120400000000004"/>
    <n v="6"/>
    <n v="250000000000000"/>
  </r>
  <r>
    <x v="1177"/>
    <x v="1177"/>
    <x v="2"/>
    <s v="ELM ST &amp; CUTTER AVE Somerville, MA"/>
    <x v="1"/>
    <x v="1"/>
    <x v="1"/>
    <s v="NONE"/>
    <x v="3"/>
    <s v="FOUR WAY INTERSECTION"/>
    <s v="TWO-WAY, NOT DIVIDED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3799999999999"/>
    <n v="-71.120900000000006"/>
    <n v="6"/>
    <n v="250000000000000"/>
  </r>
  <r>
    <x v="1178"/>
    <x v="1178"/>
    <x v="1"/>
    <s v="ELM ST &amp; WINDOM ST Somerville, MA"/>
    <x v="1"/>
    <x v="1"/>
    <x v="1"/>
    <s v="NONE"/>
    <x v="0"/>
    <s v="NOT AT INTERSECTION"/>
    <s v="TWO-WAY, NOT DIVIDED"/>
    <s v="SIDESWIPE, SAME DIRECTION"/>
    <s v="COLLISION WITH PEDALCYCLE"/>
    <x v="0"/>
    <x v="0"/>
    <n v="0"/>
    <n v="0"/>
    <n v="0"/>
    <n v="1"/>
    <n v="0"/>
    <n v="2"/>
    <n v="0"/>
    <n v="0"/>
    <n v="1"/>
    <n v="0"/>
    <n v="1"/>
    <n v="0"/>
    <n v="0"/>
    <n v="42.392800000000001"/>
    <n v="-71.1203"/>
    <n v="6"/>
    <n v="250000000000000"/>
  </r>
  <r>
    <x v="1179"/>
    <x v="1179"/>
    <x v="0"/>
    <s v="201 ELM ST Somerville, MA"/>
    <x v="0"/>
    <x v="1"/>
    <x v="1"/>
    <s v="NONE"/>
    <x v="3"/>
    <s v="NOT AT INTERSECTION"/>
    <s v="TWO-WAY, NOT DIVIDED"/>
    <s v="SIDESWIPE, SAME DIRECTION"/>
    <s v="COLLISION WITH PEDALCYCLE"/>
    <x v="0"/>
    <x v="0"/>
    <n v="0"/>
    <n v="0"/>
    <n v="0"/>
    <n v="1"/>
    <n v="0"/>
    <n v="4"/>
    <n v="0"/>
    <n v="0"/>
    <n v="1"/>
    <n v="0"/>
    <n v="0"/>
    <n v="1"/>
    <n v="0"/>
    <n v="42.393799999999999"/>
    <n v="-71.120500000000007"/>
    <n v="6"/>
    <n v="250000000000000"/>
  </r>
  <r>
    <x v="1180"/>
    <x v="1180"/>
    <x v="0"/>
    <s v="201 ELM ST Somerville, MA"/>
    <x v="1"/>
    <x v="1"/>
    <x v="1"/>
    <s v="NONE"/>
    <x v="0"/>
    <s v="NOT AT INTERSECTION"/>
    <s v="TWO-WAY, NOT DIVIDED"/>
    <s v="SIDESWIPE, SAM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3799999999999"/>
    <n v="-71.120500000000007"/>
    <n v="6"/>
    <n v="250000000000000"/>
  </r>
  <r>
    <x v="1181"/>
    <x v="1181"/>
    <x v="2"/>
    <s v="332 SUMMER ST Somerville, MA"/>
    <x v="0"/>
    <x v="1"/>
    <x v="1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1"/>
    <n v="0"/>
    <n v="0"/>
    <n v="0"/>
    <n v="0"/>
    <n v="0"/>
    <n v="0"/>
    <n v="0"/>
    <n v="42.393000000000001"/>
    <n v="-71.118300000000005"/>
    <n v="6"/>
    <n v="250000000000000"/>
  </r>
  <r>
    <x v="1182"/>
    <x v="1182"/>
    <x v="1"/>
    <s v="SUMMER ST &amp; WILLOW AV Somerville, MA"/>
    <x v="1"/>
    <x v="1"/>
    <x v="1"/>
    <s v="NONE"/>
    <x v="3"/>
    <s v="T-INTERSECTION"/>
    <s v="ONE-WAY, NOT DIVIDED"/>
    <s v="SIDESWIPE, SAME DIRECTION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92899999999997"/>
    <n v="-71.117699999999999"/>
    <n v="6"/>
    <n v="250000000000000"/>
  </r>
  <r>
    <x v="1183"/>
    <x v="1183"/>
    <x v="0"/>
    <s v="330 SUMMER ST Somerville, MA"/>
    <x v="0"/>
    <x v="1"/>
    <x v="7"/>
    <s v="NONE"/>
    <x v="0"/>
    <s v="NOT AT INTERSECTION"/>
    <s v="ONE-WAY, NOT DIVIDED"/>
    <s v="REAR-END"/>
    <s v="COLLISION WITH PARKED MOTOR VEHICLE"/>
    <x v="2"/>
    <x v="0"/>
    <n v="0"/>
    <n v="0"/>
    <n v="0"/>
    <n v="0"/>
    <n v="0"/>
    <n v="3"/>
    <n v="0"/>
    <n v="0"/>
    <n v="0"/>
    <n v="0"/>
    <n v="0"/>
    <n v="0"/>
    <n v="0"/>
    <n v="42.392899999999997"/>
    <n v="-71.118200000000002"/>
    <n v="6"/>
    <n v="250000000000000"/>
  </r>
  <r>
    <x v="1184"/>
    <x v="1184"/>
    <x v="1"/>
    <s v="ELM ST &amp; WILLOW AV Somerville, MA"/>
    <x v="1"/>
    <x v="2"/>
    <x v="1"/>
    <s v="NONE"/>
    <x v="2"/>
    <s v="T-INTERSECTION"/>
    <s v="TWO-WAY, NOT DIVIDED"/>
    <s v="UNKNOW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1300000000001"/>
    <n v="-71.118799999999993"/>
    <n v="6"/>
    <n v="250000000000000"/>
  </r>
  <r>
    <x v="1185"/>
    <x v="1185"/>
    <x v="1"/>
    <s v="145 ELM ST Somerville, MA"/>
    <x v="1"/>
    <x v="1"/>
    <x v="1"/>
    <s v="NONE"/>
    <x v="0"/>
    <s v="FOUR WAY INTERSECTION"/>
    <s v="ONE-WAY, NOT DIVIDED"/>
    <s v="HEAD ON"/>
    <s v="OTHER"/>
    <x v="0"/>
    <x v="3"/>
    <n v="0"/>
    <n v="0"/>
    <n v="0"/>
    <n v="0"/>
    <n v="1"/>
    <n v="1"/>
    <n v="0"/>
    <n v="0"/>
    <n v="1"/>
    <n v="0"/>
    <n v="1"/>
    <n v="0"/>
    <n v="0"/>
    <n v="42.391300000000001"/>
    <n v="-71.118499999999997"/>
    <n v="6"/>
    <n v="250000000000000"/>
  </r>
  <r>
    <x v="1186"/>
    <x v="1186"/>
    <x v="1"/>
    <s v="318 SUMMER ST Somerville, MA"/>
    <x v="1"/>
    <x v="5"/>
    <x v="3"/>
    <s v="ROAD SURFACE CONDITION"/>
    <x v="3"/>
    <s v="FOUR WAY 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2600000000002"/>
    <n v="-71.117400000000004"/>
    <n v="6"/>
    <n v="250000000000000"/>
  </r>
  <r>
    <x v="1187"/>
    <x v="1187"/>
    <x v="1"/>
    <s v="22 BANKS ST Somerville, MA"/>
    <x v="1"/>
    <x v="2"/>
    <x v="1"/>
    <s v="NONE"/>
    <x v="0"/>
    <s v="NOT AT INTERSECTION"/>
    <s v="ONE-WAY, NOT DIVIDED"/>
    <s v="SIDESWIPE, SAME DIRECTION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91599999999997"/>
    <n v="-71.117900000000006"/>
    <n v="6"/>
    <n v="250000000000000"/>
  </r>
  <r>
    <x v="1188"/>
    <x v="1188"/>
    <x v="2"/>
    <s v="ELM ST &amp; WILLOW AV Somerville, MA"/>
    <x v="1"/>
    <x v="1"/>
    <x v="1"/>
    <s v="NONE"/>
    <x v="0"/>
    <s v="T-INTERSECTION"/>
    <s v="TWO-WAY, DIVIDED, UNPROTECTED MEDIAN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91300000000001"/>
    <n v="-71.118799999999993"/>
    <n v="6"/>
    <n v="250000000000000"/>
  </r>
  <r>
    <x v="1189"/>
    <x v="1189"/>
    <x v="0"/>
    <s v="HANCOCK ST &amp; SUMMER ST Somerville, MA"/>
    <x v="1"/>
    <x v="0"/>
    <x v="0"/>
    <s v="NONE"/>
    <x v="0"/>
    <s v="FOUR WAY INTERSECTION"/>
    <s v="TWO-WAY, NOT DIVIDED"/>
    <s v="SINGLE VEHICLE CRASH"/>
    <s v="COLLISION WITH PEDALCYCLE"/>
    <x v="0"/>
    <x v="0"/>
    <n v="0"/>
    <n v="0"/>
    <n v="0"/>
    <n v="1"/>
    <n v="0"/>
    <n v="1"/>
    <n v="0"/>
    <n v="0"/>
    <n v="1"/>
    <n v="0"/>
    <n v="1"/>
    <n v="0"/>
    <n v="0"/>
    <n v="42.391800000000003"/>
    <n v="-71.115700000000004"/>
    <n v="6"/>
    <n v="250000000000000"/>
  </r>
  <r>
    <x v="1190"/>
    <x v="1190"/>
    <x v="1"/>
    <s v="303 SUMMER ST Somerville, MA"/>
    <x v="1"/>
    <x v="1"/>
    <x v="1"/>
    <s v="NONE"/>
    <x v="0"/>
    <s v="NOT AT INTERSECTION"/>
    <s v="TWO-WAY, NOT DIVIDED"/>
    <s v="ANGLE"/>
    <s v="COLLISION WITH PARKED MOTOR VEHICLE"/>
    <x v="0"/>
    <x v="0"/>
    <n v="0"/>
    <n v="0"/>
    <n v="0"/>
    <n v="2"/>
    <n v="0"/>
    <n v="2"/>
    <n v="0"/>
    <n v="0"/>
    <n v="0"/>
    <n v="0"/>
    <n v="0"/>
    <n v="0"/>
    <n v="0"/>
    <n v="42.392400000000002"/>
    <n v="-71.116399999999999"/>
    <n v="6"/>
    <n v="250000000000000"/>
  </r>
  <r>
    <x v="1191"/>
    <x v="1191"/>
    <x v="1"/>
    <s v="307 SUMMER ST Somerville, MA"/>
    <x v="1"/>
    <x v="1"/>
    <x v="1"/>
    <s v="NONE"/>
    <x v="0"/>
    <s v="NOT AT INTERSECTION"/>
    <s v="TWO-WAY, NOT DIVIDED"/>
    <s v="ANGLE"/>
    <s v="COLLISION WITH MOTOR VEHICLE IN TRAFFIC"/>
    <x v="0"/>
    <x v="0"/>
    <n v="0"/>
    <n v="0"/>
    <n v="0"/>
    <n v="0"/>
    <n v="2"/>
    <n v="2"/>
    <n v="0"/>
    <n v="0"/>
    <n v="0"/>
    <n v="0"/>
    <n v="0"/>
    <n v="0"/>
    <n v="0"/>
    <n v="42.392499999999998"/>
    <n v="-71.116699999999994"/>
    <n v="6"/>
    <n v="250000000000000"/>
  </r>
  <r>
    <x v="1192"/>
    <x v="1192"/>
    <x v="1"/>
    <s v="BURNSIDE AV &amp; SUMMER ST Somerville, MA"/>
    <x v="1"/>
    <x v="1"/>
    <x v="1"/>
    <s v="NONE"/>
    <x v="0"/>
    <s v="T-INTERSECTION"/>
    <s v="TWO-WAY, NOT DIVIDED"/>
    <s v="HEAD 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2200000000003"/>
    <n v="-71.116299999999995"/>
    <n v="6"/>
    <n v="250000000000000"/>
  </r>
  <r>
    <x v="1193"/>
    <x v="1193"/>
    <x v="0"/>
    <s v="BANKS ST &amp; ELM ST Somerville, MA"/>
    <x v="0"/>
    <x v="1"/>
    <x v="1"/>
    <s v="NONE"/>
    <x v="0"/>
    <s v="T-INTERSECTION"/>
    <s v="TWO-WAY, DIVIDED, UNPROTECTED MEDIAN"/>
    <s v="SINGLE VEHICLE CRASH"/>
    <s v="COLLISION WITH PARKED MOTOR VEHICLE"/>
    <x v="0"/>
    <x v="0"/>
    <n v="0"/>
    <n v="0"/>
    <n v="0"/>
    <n v="0"/>
    <n v="2"/>
    <n v="1"/>
    <n v="0"/>
    <n v="0"/>
    <n v="0"/>
    <n v="0"/>
    <n v="0"/>
    <n v="0"/>
    <n v="0"/>
    <n v="42.390900000000002"/>
    <n v="-71.118300000000005"/>
    <n v="6"/>
    <n v="250000000000000"/>
  </r>
  <r>
    <x v="1194"/>
    <x v="1194"/>
    <x v="1"/>
    <s v="BANKS ST &amp; ELM ST Somerville, MA"/>
    <x v="1"/>
    <x v="1"/>
    <x v="1"/>
    <s v="NONE"/>
    <x v="0"/>
    <s v="FOUR WAY INTERSECTION"/>
    <s v="TWO-WAY, NOT DIVIDED"/>
    <s v="SIDESWIPE, SAM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0900000000002"/>
    <n v="-71.118300000000005"/>
    <n v="6"/>
    <n v="250000000000000"/>
  </r>
  <r>
    <x v="1195"/>
    <x v="1195"/>
    <x v="0"/>
    <s v="DAVENPORT &amp; ELM Somerville, MA"/>
    <x v="1"/>
    <x v="1"/>
    <x v="1"/>
    <s v="NONE"/>
    <x v="0"/>
    <s v="T-INTERSECTION"/>
    <s v="TWO-WAY, NOT DIVIDED"/>
    <s v="SIDESWIPE, SAME DIRECTION"/>
    <s v="OTHER"/>
    <x v="0"/>
    <x v="3"/>
    <n v="0"/>
    <n v="0"/>
    <n v="0"/>
    <n v="0"/>
    <n v="0"/>
    <n v="2"/>
    <n v="0"/>
    <n v="0"/>
    <n v="0"/>
    <n v="0"/>
    <n v="0"/>
    <n v="0"/>
    <n v="0"/>
    <n v="42.390599999999999"/>
    <n v="-71.117900000000006"/>
    <n v="6"/>
    <n v="250000000000000"/>
  </r>
  <r>
    <x v="1196"/>
    <x v="1196"/>
    <x v="1"/>
    <s v="117 ELM ST Somerville, MA"/>
    <x v="1"/>
    <x v="1"/>
    <x v="1"/>
    <s v="NONE"/>
    <x v="0"/>
    <s v="NOT AT INTERSECTION"/>
    <s v="TWO-WAY, DIVIDED, UNPROTECTED MEDIAN"/>
    <s v="SIDESWIPE, SAME DIRECTION"/>
    <s v="COLLISION WITH PEDALCYCLE"/>
    <x v="0"/>
    <x v="0"/>
    <n v="0"/>
    <n v="0"/>
    <n v="0"/>
    <n v="1"/>
    <n v="0"/>
    <n v="0"/>
    <n v="1"/>
    <n v="0"/>
    <n v="1"/>
    <n v="0"/>
    <n v="1"/>
    <n v="0"/>
    <n v="1"/>
    <n v="42.390300000000003"/>
    <n v="-71.117400000000004"/>
    <n v="6"/>
    <n v="250000000000000"/>
  </r>
  <r>
    <x v="1197"/>
    <x v="1197"/>
    <x v="0"/>
    <s v="BURNSIDE AV &amp; ELM ST Somerville, MA"/>
    <x v="0"/>
    <x v="1"/>
    <x v="1"/>
    <s v="NONE"/>
    <x v="1"/>
    <s v="T-INTERSECTION"/>
    <s v="TWO-WAY, NOT DIVIDED"/>
    <s v="ANGLE"/>
    <s v="COLLISION WITH MOTOR VEHICLE IN TRAFFIC"/>
    <x v="0"/>
    <x v="1"/>
    <n v="0"/>
    <n v="0"/>
    <n v="0"/>
    <n v="0"/>
    <n v="0"/>
    <n v="3"/>
    <n v="0"/>
    <n v="0"/>
    <n v="0"/>
    <n v="0"/>
    <n v="0"/>
    <n v="0"/>
    <n v="0"/>
    <n v="42.3902"/>
    <n v="-71.117599999999996"/>
    <n v="6"/>
    <n v="250000000000000"/>
  </r>
  <r>
    <x v="1198"/>
    <x v="1198"/>
    <x v="0"/>
    <s v="BURNSIDE AV &amp; ELM ST Somerville, MA"/>
    <x v="0"/>
    <x v="1"/>
    <x v="1"/>
    <s v="NONE"/>
    <x v="1"/>
    <s v="T-INTERSECTION"/>
    <s v="TWO-WAY, DIVIDED, UNPROTECTED MEDIAN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02"/>
    <n v="-71.117599999999996"/>
    <n v="6"/>
    <n v="250000000000000"/>
  </r>
  <r>
    <x v="1199"/>
    <x v="1199"/>
    <x v="0"/>
    <s v="BURNSIDE AV &amp; ELM ST Somerville, MA"/>
    <x v="0"/>
    <x v="1"/>
    <x v="1"/>
    <s v="NONE"/>
    <x v="0"/>
    <s v="T-INTERSECTION"/>
    <s v="TWO-WAY, DIVIDED, UNPROTECTED MEDIAN"/>
    <s v="UNKNOWN"/>
    <s v="COLLISION WITH MOTOR VEHICLE IN TRAFFIC"/>
    <x v="0"/>
    <x v="0"/>
    <n v="0"/>
    <n v="0"/>
    <n v="0"/>
    <n v="0"/>
    <n v="1"/>
    <n v="0"/>
    <n v="0"/>
    <n v="0"/>
    <n v="1"/>
    <n v="0"/>
    <n v="1"/>
    <n v="0"/>
    <n v="1"/>
    <n v="42.3902"/>
    <n v="-71.117599999999996"/>
    <n v="6"/>
    <n v="250000000000000"/>
  </r>
  <r>
    <x v="1200"/>
    <x v="1200"/>
    <x v="1"/>
    <s v="403 HIGHLAND AV Somerville, MA"/>
    <x v="1"/>
    <x v="2"/>
    <x v="1"/>
    <s v="NONE"/>
    <x v="0"/>
    <s v="NOT AT INTERSECTION"/>
    <s v="ONE-WAY, NOT DIVIDED"/>
    <s v="SINGLE VEHICLE CRASH"/>
    <s v="COLLISION WITH PEDESTRIAN"/>
    <x v="0"/>
    <x v="0"/>
    <n v="0"/>
    <n v="0"/>
    <n v="0"/>
    <n v="1"/>
    <n v="0"/>
    <n v="1"/>
    <n v="0"/>
    <n v="0"/>
    <n v="1"/>
    <n v="1"/>
    <n v="0"/>
    <n v="0"/>
    <n v="1"/>
    <n v="42.3962"/>
    <n v="-71.120900000000006"/>
    <n v="6"/>
    <n v="250000000000000"/>
  </r>
  <r>
    <x v="1201"/>
    <x v="1201"/>
    <x v="0"/>
    <s v="GROVE ST &amp; HIGHLAND AV Somerville, MA"/>
    <x v="1"/>
    <x v="1"/>
    <x v="1"/>
    <s v="NONE"/>
    <x v="5"/>
    <s v="FOUR WAY INTERSECTION"/>
    <s v="TWO-WAY, DIVIDED, UNPROTECTED MEDIAN"/>
    <s v="SINGLE VEHICLE CRASH"/>
    <s v="COLLISION WITH PEDESTRIAN"/>
    <x v="0"/>
    <x v="3"/>
    <n v="0"/>
    <n v="0"/>
    <n v="0"/>
    <n v="1"/>
    <n v="0"/>
    <n v="1"/>
    <n v="0"/>
    <n v="0"/>
    <n v="1"/>
    <n v="1"/>
    <n v="0"/>
    <n v="0"/>
    <n v="0"/>
    <n v="42.395699999999998"/>
    <n v="-71.120500000000007"/>
    <n v="6"/>
    <n v="250000000000000"/>
  </r>
  <r>
    <x v="1202"/>
    <x v="1202"/>
    <x v="0"/>
    <s v="GROVE ST &amp; HIGHLAND AV Somerville, MA"/>
    <x v="0"/>
    <x v="1"/>
    <x v="1"/>
    <s v="NONE"/>
    <x v="0"/>
    <s v="T-INTERSECTION"/>
    <s v="ONE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5699999999998"/>
    <n v="-71.120500000000007"/>
    <n v="6"/>
    <n v="250000000000000"/>
  </r>
  <r>
    <x v="1203"/>
    <x v="1203"/>
    <x v="1"/>
    <s v="421 HIGHLAND AVE Somerville, MA"/>
    <x v="1"/>
    <x v="1"/>
    <x v="1"/>
    <s v="NONE"/>
    <x v="3"/>
    <s v="NOT AT INTERSECTION"/>
    <s v="ONE-WAY, NOT DIVIDED"/>
    <s v="UNKNOWN"/>
    <s v="OTHER"/>
    <x v="4"/>
    <x v="0"/>
    <n v="1"/>
    <n v="0"/>
    <n v="0"/>
    <n v="0"/>
    <n v="0"/>
    <n v="2"/>
    <n v="0"/>
    <n v="0"/>
    <n v="0"/>
    <n v="0"/>
    <n v="0"/>
    <n v="0"/>
    <n v="0"/>
    <n v="42.396500000000003"/>
    <n v="-71.121799999999993"/>
    <n v="6"/>
    <n v="250000000000000"/>
  </r>
  <r>
    <x v="1204"/>
    <x v="1204"/>
    <x v="1"/>
    <s v="COLLEGE AV &amp; HIGHLAND AV Somerville, MA"/>
    <x v="1"/>
    <x v="1"/>
    <x v="1"/>
    <s v="NONE"/>
    <x v="3"/>
    <s v="T-INTERSECTION"/>
    <s v="TWO-WAY, NOT DIVIDED"/>
    <s v="ANGLE"/>
    <s v="COLLISION WITH OTHER MOVABLE OBJECT"/>
    <x v="0"/>
    <x v="3"/>
    <n v="0"/>
    <n v="0"/>
    <n v="0"/>
    <n v="0"/>
    <n v="0"/>
    <n v="3"/>
    <n v="0"/>
    <n v="0"/>
    <n v="1"/>
    <n v="0"/>
    <n v="1"/>
    <n v="0"/>
    <n v="0"/>
    <n v="42.396500000000003"/>
    <n v="-71.122299999999996"/>
    <n v="6"/>
    <n v="250000000000000"/>
  </r>
  <r>
    <x v="1205"/>
    <x v="1205"/>
    <x v="2"/>
    <s v="399 HIGHLAND AV Somerville, MA"/>
    <x v="0"/>
    <x v="1"/>
    <x v="1"/>
    <s v="NONE"/>
    <x v="1"/>
    <s v="UNKNOWN"/>
    <s v="UNKNOWN"/>
    <s v="SIDESWIPE, SAME DIRECTION"/>
    <s v="COLLISION WITH MOTOR VEHICLE IN TRAFFIC"/>
    <x v="4"/>
    <x v="0"/>
    <n v="0"/>
    <n v="0"/>
    <n v="0"/>
    <n v="2"/>
    <n v="0"/>
    <n v="2"/>
    <n v="0"/>
    <n v="0"/>
    <n v="0"/>
    <n v="0"/>
    <n v="0"/>
    <n v="0"/>
    <n v="0"/>
    <n v="42.395899999999997"/>
    <n v="-71.120500000000007"/>
    <n v="6"/>
    <n v="250000000000000"/>
  </r>
  <r>
    <x v="1206"/>
    <x v="1206"/>
    <x v="1"/>
    <s v="403 HIGHLAND AV Somerville, MA"/>
    <x v="1"/>
    <x v="1"/>
    <x v="0"/>
    <s v="NONE"/>
    <x v="0"/>
    <s v="NOT AT INTERSECTION"/>
    <s v="TWO-WAY, NOT DIVIDED"/>
    <s v="SIDESWIPE, SAME DIRECTION"/>
    <s v="COLLISION WITH MOTOR VEHICLE IN TRAFFIC"/>
    <x v="0"/>
    <x v="3"/>
    <n v="0"/>
    <n v="0"/>
    <n v="0"/>
    <n v="0"/>
    <n v="0"/>
    <n v="4"/>
    <n v="0"/>
    <n v="0"/>
    <n v="0"/>
    <n v="0"/>
    <n v="0"/>
    <n v="0"/>
    <n v="0"/>
    <n v="42.3962"/>
    <n v="-71.120900000000006"/>
    <n v="6"/>
    <n v="250000000000000"/>
  </r>
  <r>
    <x v="1207"/>
    <x v="1207"/>
    <x v="1"/>
    <s v="GROVE ST &amp; HIGHLAND AV Somerville, MA"/>
    <x v="1"/>
    <x v="2"/>
    <x v="1"/>
    <s v="NONE"/>
    <x v="0"/>
    <s v="FOUR WAY INTERSECTION"/>
    <s v="ONE-WAY, NOT DIVIDED"/>
    <s v="SIDESWIPE, SAME DIRECTION"/>
    <s v="COLLISION WITH MOTOR VEHICLE IN TRAFFIC"/>
    <x v="0"/>
    <x v="0"/>
    <n v="0"/>
    <n v="0"/>
    <n v="0"/>
    <n v="0"/>
    <n v="3"/>
    <n v="3"/>
    <n v="1"/>
    <n v="0"/>
    <n v="0"/>
    <n v="0"/>
    <n v="0"/>
    <n v="0"/>
    <n v="0"/>
    <n v="42.395699999999998"/>
    <n v="-71.120500000000007"/>
    <n v="6"/>
    <n v="250000000000000"/>
  </r>
  <r>
    <x v="1208"/>
    <x v="1208"/>
    <x v="1"/>
    <s v="COLLEGE AV &amp; HIGHLAND AV Somerville, MA"/>
    <x v="4"/>
    <x v="1"/>
    <x v="1"/>
    <s v="NONE"/>
    <x v="3"/>
    <s v="FIVE-POINT OR MORE"/>
    <s v="UNKNOWN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6500000000003"/>
    <n v="-71.122299999999996"/>
    <n v="6"/>
    <n v="250000000000000"/>
  </r>
  <r>
    <x v="1209"/>
    <x v="1209"/>
    <x v="1"/>
    <s v="403 HIGHLAND AV Somerville, MA"/>
    <x v="0"/>
    <x v="1"/>
    <x v="1"/>
    <s v="NONE"/>
    <x v="0"/>
    <s v="NOT AT INTERSECTION"/>
    <s v="ONE-WAY, NOT DIVIDED"/>
    <s v="SIDESWIPE, SAME DIRECTION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62"/>
    <n v="-71.120900000000006"/>
    <n v="6"/>
    <n v="250000000000000"/>
  </r>
  <r>
    <x v="1210"/>
    <x v="1210"/>
    <x v="1"/>
    <s v="GROVE ST &amp; HIGHLAND AV Somerville, MA"/>
    <x v="1"/>
    <x v="1"/>
    <x v="3"/>
    <s v="NONE"/>
    <x v="1"/>
    <s v="T-INTERSECTION"/>
    <s v="TWO-WAY, NOT DIVIDED"/>
    <s v="SIDESWIPE, SAME DIRECTION"/>
    <s v="COLLISION WITH LIGHT POLE OR OTHER POST/SUPPORT"/>
    <x v="0"/>
    <x v="3"/>
    <n v="0"/>
    <n v="0"/>
    <n v="0"/>
    <n v="0"/>
    <n v="0"/>
    <n v="2"/>
    <n v="0"/>
    <n v="0"/>
    <n v="0"/>
    <n v="0"/>
    <n v="0"/>
    <n v="0"/>
    <n v="0"/>
    <n v="42.395699999999998"/>
    <n v="-71.120500000000007"/>
    <n v="6"/>
    <n v="250000000000000"/>
  </r>
  <r>
    <x v="1211"/>
    <x v="1211"/>
    <x v="0"/>
    <s v="HIGHLAND AVE. &amp; GROVE ST. Somerville, MA"/>
    <x v="0"/>
    <x v="1"/>
    <x v="1"/>
    <s v="NONE"/>
    <x v="0"/>
    <s v="NOT AT INTERSECTION"/>
    <s v="ONE-WAY, NOT DIVIDED"/>
    <s v="ANGLE"/>
    <s v="COLLISION WITH MOTOR VEHICLE IN TRAFFIC"/>
    <x v="0"/>
    <x v="3"/>
    <n v="0"/>
    <n v="0"/>
    <n v="0"/>
    <n v="0"/>
    <n v="0"/>
    <n v="2"/>
    <n v="0"/>
    <n v="0"/>
    <n v="0"/>
    <n v="0"/>
    <n v="0"/>
    <n v="0"/>
    <n v="1"/>
    <n v="42.395699999999998"/>
    <n v="-71.120500000000007"/>
    <n v="6"/>
    <n v="250000000000000"/>
  </r>
  <r>
    <x v="1212"/>
    <x v="1212"/>
    <x v="0"/>
    <s v="421 HIGHLAND AVE Somerville, MA"/>
    <x v="1"/>
    <x v="1"/>
    <x v="1"/>
    <s v="NONE"/>
    <x v="0"/>
    <s v="NOT AT INTERSECTION"/>
    <s v="ONE-WAY, NOT DIVIDED"/>
    <s v="REAR-END"/>
    <s v="COLLISION WITH MOTOR VEHICLE IN TRAFFIC"/>
    <x v="0"/>
    <x v="0"/>
    <n v="0"/>
    <n v="0"/>
    <n v="0"/>
    <n v="0"/>
    <n v="1"/>
    <n v="4"/>
    <n v="0"/>
    <n v="0"/>
    <n v="0"/>
    <n v="0"/>
    <n v="0"/>
    <n v="0"/>
    <n v="0"/>
    <n v="42.396500000000003"/>
    <n v="-71.121799999999993"/>
    <n v="6"/>
    <n v="250000000000000"/>
  </r>
  <r>
    <x v="1213"/>
    <x v="1213"/>
    <x v="1"/>
    <s v="421 HIGHLAND AVE Somerville, MA"/>
    <x v="1"/>
    <x v="2"/>
    <x v="1"/>
    <s v="NONE"/>
    <x v="3"/>
    <s v="T-INTERSECTION"/>
    <s v="ONE-WAY, NOT DIVIDED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6500000000003"/>
    <n v="-71.121799999999993"/>
    <n v="6"/>
    <n v="250000000000000"/>
  </r>
  <r>
    <x v="1214"/>
    <x v="1214"/>
    <x v="0"/>
    <s v="GROVE ST &amp; HIGHLAND AV Somerville, MA"/>
    <x v="0"/>
    <x v="1"/>
    <x v="1"/>
    <s v="NONE"/>
    <x v="1"/>
    <s v="T-INTERSECTION"/>
    <s v="TWO-WAY, DIVIDED, UNPROTECTED MEDIAN"/>
    <s v="ANGLE"/>
    <s v="COLLISION WITH MOTOR VEHICLE IN TRAFFIC"/>
    <x v="0"/>
    <x v="3"/>
    <n v="0"/>
    <n v="0"/>
    <n v="0"/>
    <n v="0"/>
    <n v="0"/>
    <n v="6"/>
    <n v="0"/>
    <n v="0"/>
    <n v="0"/>
    <n v="0"/>
    <n v="0"/>
    <n v="0"/>
    <n v="0"/>
    <n v="42.395699999999998"/>
    <n v="-71.120500000000007"/>
    <n v="6"/>
    <n v="250000000000000"/>
  </r>
  <r>
    <x v="1215"/>
    <x v="1215"/>
    <x v="0"/>
    <s v="417 HIGHLAND AV Somerville, MA"/>
    <x v="1"/>
    <x v="1"/>
    <x v="1"/>
    <s v="NONE"/>
    <x v="0"/>
    <s v="NOT AT INTERSECTION"/>
    <s v="ONE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6500000000003"/>
    <n v="-71.121799999999993"/>
    <n v="6"/>
    <n v="250000000000000"/>
  </r>
  <r>
    <x v="1216"/>
    <x v="1216"/>
    <x v="1"/>
    <s v="415 HIGHLAND AV Somerville, MA"/>
    <x v="1"/>
    <x v="1"/>
    <x v="1"/>
    <s v="TRAFFIC CONGESTION RELATED"/>
    <x v="0"/>
    <s v="NOT AT INTERSECTION"/>
    <s v="ONE-WAY, NOT DIVIDED"/>
    <s v="SINGLE VEHICLE CRASH"/>
    <s v="COLLISION WITH PEDALCYCLE"/>
    <x v="0"/>
    <x v="0"/>
    <n v="0"/>
    <n v="0"/>
    <n v="0"/>
    <n v="1"/>
    <n v="0"/>
    <n v="1"/>
    <n v="0"/>
    <n v="0"/>
    <n v="1"/>
    <n v="0"/>
    <n v="1"/>
    <n v="0"/>
    <n v="0"/>
    <n v="42.396500000000003"/>
    <n v="-71.121799999999993"/>
    <n v="6"/>
    <n v="250000000000000"/>
  </r>
  <r>
    <x v="1217"/>
    <x v="1217"/>
    <x v="0"/>
    <s v="GROVE ST &amp; HIGHLAND AV Somerville, MA"/>
    <x v="1"/>
    <x v="2"/>
    <x v="1"/>
    <s v="NONE"/>
    <x v="0"/>
    <s v="FOUR WAY INTERSECTION"/>
    <s v="TWO-WAY, NOT DIVIDED"/>
    <s v="ANGLE"/>
    <s v="COLLISION WITH PEDALCYCLE"/>
    <x v="0"/>
    <x v="1"/>
    <n v="0"/>
    <n v="0"/>
    <n v="0"/>
    <n v="1"/>
    <n v="0"/>
    <n v="1"/>
    <n v="0"/>
    <n v="0"/>
    <n v="1"/>
    <n v="0"/>
    <n v="1"/>
    <n v="0"/>
    <n v="0"/>
    <n v="42.395699999999998"/>
    <n v="-71.120500000000007"/>
    <n v="6"/>
    <n v="250000000000000"/>
  </r>
  <r>
    <x v="1218"/>
    <x v="1218"/>
    <x v="1"/>
    <s v="GROVE ST &amp; HIGHLAND AV Somerville, MA"/>
    <x v="1"/>
    <x v="2"/>
    <x v="0"/>
    <s v="UNKNOWN"/>
    <x v="0"/>
    <s v="NOT AT INTERSECTION"/>
    <s v="ONE-WAY, NOT DIVIDED"/>
    <s v="HEAD ON"/>
    <s v="COLLISION WITH PEDESTRIAN"/>
    <x v="0"/>
    <x v="3"/>
    <n v="0"/>
    <n v="0"/>
    <n v="0"/>
    <n v="0"/>
    <n v="1"/>
    <n v="3"/>
    <n v="0"/>
    <n v="0"/>
    <n v="1"/>
    <n v="1"/>
    <n v="0"/>
    <n v="0"/>
    <n v="1"/>
    <n v="42.395699999999998"/>
    <n v="-71.120500000000007"/>
    <n v="6"/>
    <n v="250000000000000"/>
  </r>
  <r>
    <x v="1219"/>
    <x v="1219"/>
    <x v="1"/>
    <s v="COLLEGE AV &amp; HIGHLAND AV Somerville, MA"/>
    <x v="1"/>
    <x v="1"/>
    <x v="1"/>
    <s v="NONE"/>
    <x v="3"/>
    <s v="FOUR WAY INTERSECTION"/>
    <s v="TWO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6500000000003"/>
    <n v="-71.122299999999996"/>
    <n v="6"/>
    <n v="250000000000000"/>
  </r>
  <r>
    <x v="1220"/>
    <x v="1220"/>
    <x v="2"/>
    <s v="239 ELM ST Somerville, MA"/>
    <x v="0"/>
    <x v="1"/>
    <x v="1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5299999999999"/>
    <n v="-71.121600000000001"/>
    <n v="6"/>
    <n v="250000000000000"/>
  </r>
  <r>
    <x v="1221"/>
    <x v="1221"/>
    <x v="0"/>
    <s v="255 ELM ST Somerville, MA"/>
    <x v="0"/>
    <x v="1"/>
    <x v="1"/>
    <s v="NONE"/>
    <x v="3"/>
    <s v="T-INTERSECTION"/>
    <s v="ONE-WAY, NOT DIVIDED"/>
    <s v="ANGLE"/>
    <s v="COLLISION WITH PARKED MOTOR VEHICLE"/>
    <x v="0"/>
    <x v="3"/>
    <n v="0"/>
    <n v="0"/>
    <n v="0"/>
    <n v="0"/>
    <n v="0"/>
    <n v="2"/>
    <n v="0"/>
    <n v="0"/>
    <n v="0"/>
    <n v="0"/>
    <n v="0"/>
    <n v="0"/>
    <n v="0"/>
    <n v="42.395699999999998"/>
    <n v="-71.121600000000001"/>
    <n v="6"/>
    <n v="250000000000000"/>
  </r>
  <r>
    <x v="1222"/>
    <x v="1222"/>
    <x v="1"/>
    <s v="416 HIGHLAND AV Somerville, MA"/>
    <x v="1"/>
    <x v="1"/>
    <x v="1"/>
    <s v="NONE"/>
    <x v="0"/>
    <s v="NOT AT INTERSECTION"/>
    <s v="ONE-WAY, NOT DIVIDED"/>
    <s v="REAR-END"/>
    <s v="COLLISION WITH PEDESTRIAN"/>
    <x v="0"/>
    <x v="3"/>
    <n v="0"/>
    <n v="0"/>
    <n v="0"/>
    <n v="1"/>
    <n v="0"/>
    <n v="2"/>
    <n v="0"/>
    <n v="0"/>
    <n v="0"/>
    <n v="0"/>
    <n v="0"/>
    <n v="0"/>
    <n v="0"/>
    <n v="42.396000000000001"/>
    <n v="-71.121600000000001"/>
    <n v="6"/>
    <n v="250000000000000"/>
  </r>
  <r>
    <x v="1223"/>
    <x v="1223"/>
    <x v="0"/>
    <s v="408 HIGHLAND AV Somerville, MA"/>
    <x v="1"/>
    <x v="2"/>
    <x v="1"/>
    <s v="NONE"/>
    <x v="0"/>
    <s v="NOT AT INTERSECTION"/>
    <s v="ONE-WAY, NOT DIVIDED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5899999999997"/>
    <n v="-71.121300000000005"/>
    <n v="6"/>
    <n v="250000000000000"/>
  </r>
  <r>
    <x v="1224"/>
    <x v="1224"/>
    <x v="1"/>
    <s v="CHESTER ST &amp; ELM ST Somerville, MA"/>
    <x v="1"/>
    <x v="1"/>
    <x v="1"/>
    <s v="NONE"/>
    <x v="0"/>
    <s v="T-INTERSECTION"/>
    <s v="ONE-WAY, NOT DIVIDED"/>
    <s v="ANGLE"/>
    <s v="COLLISION WITH MOTOR VEHICLE IN TRAFFIC"/>
    <x v="0"/>
    <x v="0"/>
    <n v="0"/>
    <n v="0"/>
    <n v="0"/>
    <n v="0"/>
    <n v="1"/>
    <n v="2"/>
    <n v="0"/>
    <n v="0"/>
    <n v="0"/>
    <n v="0"/>
    <n v="0"/>
    <n v="0"/>
    <n v="0"/>
    <n v="42.395400000000002"/>
    <n v="-71.121899999999997"/>
    <n v="6"/>
    <n v="250000000000000"/>
  </r>
  <r>
    <x v="1225"/>
    <x v="1225"/>
    <x v="0"/>
    <s v="406 HIGHLAND AV Somerville, MA"/>
    <x v="0"/>
    <x v="1"/>
    <x v="1"/>
    <s v="NONE"/>
    <x v="1"/>
    <s v="NOT AT INTERSECTION"/>
    <s v="ONE-WAY, NOT DIVIDED"/>
    <s v="REAR-END"/>
    <s v="COLLISION WITH MOTOR VEHICLE IN TRAFFIC"/>
    <x v="0"/>
    <x v="3"/>
    <n v="0"/>
    <n v="0"/>
    <n v="0"/>
    <n v="0"/>
    <n v="1"/>
    <n v="1"/>
    <n v="0"/>
    <n v="0"/>
    <n v="0"/>
    <n v="0"/>
    <n v="0"/>
    <n v="0"/>
    <n v="0"/>
    <n v="42.395899999999997"/>
    <n v="-71.121300000000005"/>
    <n v="6"/>
    <n v="250000000000000"/>
  </r>
  <r>
    <x v="1226"/>
    <x v="1226"/>
    <x v="2"/>
    <s v="406 HIGHLAND AV Somerville, MA"/>
    <x v="1"/>
    <x v="1"/>
    <x v="1"/>
    <s v="NONE"/>
    <x v="0"/>
    <s v="NOT AT INTERSECTION"/>
    <s v="ONE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5899999999997"/>
    <n v="-71.121300000000005"/>
    <n v="6"/>
    <n v="250000000000000"/>
  </r>
  <r>
    <x v="1227"/>
    <x v="1227"/>
    <x v="0"/>
    <s v="233A ELM ST Somerville, MA"/>
    <x v="6"/>
    <x v="2"/>
    <x v="0"/>
    <s v="NONE"/>
    <x v="1"/>
    <s v="T-INTERSECTION"/>
    <s v="TWO-WAY, DIVIDED, UNPROTECTED MEDIAN"/>
    <s v="ANGLE"/>
    <s v="COLLISION WITH PEDALCYCLE"/>
    <x v="0"/>
    <x v="0"/>
    <n v="0"/>
    <n v="0"/>
    <n v="0"/>
    <n v="0"/>
    <n v="0"/>
    <n v="1"/>
    <n v="0"/>
    <n v="0"/>
    <n v="1"/>
    <n v="0"/>
    <n v="1"/>
    <n v="0"/>
    <n v="1"/>
    <n v="42.395099999999999"/>
    <n v="-71.121399999999994"/>
    <n v="6"/>
    <n v="250000000000000"/>
  </r>
  <r>
    <x v="1228"/>
    <x v="1228"/>
    <x v="1"/>
    <s v="30 DAVIS SQ Somerville, MA"/>
    <x v="1"/>
    <x v="2"/>
    <x v="1"/>
    <s v="NONE"/>
    <x v="0"/>
    <s v="NOT AT INTERSECTION"/>
    <s v="TWO-WAY, NOT DIVIDED"/>
    <s v="SIDESWIPE, SAME DIRECTION"/>
    <s v="COLLISION WITH PARKED MOTOR VEHICLE"/>
    <x v="0"/>
    <x v="3"/>
    <n v="0"/>
    <n v="0"/>
    <n v="0"/>
    <n v="0"/>
    <n v="0"/>
    <n v="3"/>
    <n v="1"/>
    <n v="0"/>
    <n v="0"/>
    <n v="0"/>
    <n v="0"/>
    <n v="0"/>
    <n v="0"/>
    <n v="42.3962"/>
    <n v="-71.122200000000007"/>
    <n v="6"/>
    <n v="250000000000000"/>
  </r>
  <r>
    <x v="1229"/>
    <x v="1229"/>
    <x v="1"/>
    <s v="30 DAVIS SQ Somerville, MA"/>
    <x v="1"/>
    <x v="1"/>
    <x v="1"/>
    <s v="NONE"/>
    <x v="3"/>
    <s v="NOT AT INTERSECTION"/>
    <s v="TWO-WAY, DIVIDED, UNPROTECTED MEDIAN"/>
    <s v="SIDESWIPE, SAME DIRECTION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962"/>
    <n v="-71.122200000000007"/>
    <n v="6"/>
    <n v="250000000000000"/>
  </r>
  <r>
    <x v="1230"/>
    <x v="1230"/>
    <x v="1"/>
    <s v="400 HIGHLAND AV Somerville, MA"/>
    <x v="1"/>
    <x v="1"/>
    <x v="1"/>
    <s v="NONE"/>
    <x v="0"/>
    <s v="NOT AT INTERSECTION"/>
    <s v="ONE-WAY, NOT DIVIDED"/>
    <s v="REAR-END"/>
    <s v="COLLISION WITH MOTOR VEHICLE IN TRAFFIC"/>
    <x v="0"/>
    <x v="0"/>
    <n v="0"/>
    <n v="0"/>
    <n v="0"/>
    <n v="0"/>
    <n v="3"/>
    <n v="1"/>
    <n v="0"/>
    <n v="0"/>
    <n v="0"/>
    <n v="0"/>
    <n v="0"/>
    <n v="0"/>
    <n v="0"/>
    <n v="42.395699999999998"/>
    <n v="-71.120900000000006"/>
    <n v="6"/>
    <n v="250000000000000"/>
  </r>
  <r>
    <x v="1231"/>
    <x v="1231"/>
    <x v="1"/>
    <s v="257 ELM ST Somerville, MA"/>
    <x v="1"/>
    <x v="1"/>
    <x v="1"/>
    <s v="NONE"/>
    <x v="0"/>
    <s v="NOT AT INTERSECTION"/>
    <s v="ONE-WAY, NOT DIVIDED"/>
    <s v="HEAD ON"/>
    <s v="COLLISION WITH PEDESTRIAN"/>
    <x v="0"/>
    <x v="1"/>
    <n v="0"/>
    <n v="0"/>
    <n v="0"/>
    <n v="0"/>
    <n v="1"/>
    <n v="1"/>
    <n v="0"/>
    <n v="0"/>
    <n v="1"/>
    <n v="1"/>
    <n v="0"/>
    <n v="0"/>
    <n v="0"/>
    <n v="42.395699999999998"/>
    <n v="-71.121600000000001"/>
    <n v="6"/>
    <n v="250000000000000"/>
  </r>
  <r>
    <x v="1232"/>
    <x v="1232"/>
    <x v="1"/>
    <s v="406 HIGHLAND AV Somerville, MA"/>
    <x v="1"/>
    <x v="2"/>
    <x v="1"/>
    <s v="NONE"/>
    <x v="0"/>
    <s v="NOT AT INTERSECTION"/>
    <s v="ONE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5899999999997"/>
    <n v="-71.121300000000005"/>
    <n v="6"/>
    <n v="250000000000000"/>
  </r>
  <r>
    <x v="1233"/>
    <x v="1233"/>
    <x v="0"/>
    <s v="400 HIGHLAND AVE Somerville, MA"/>
    <x v="0"/>
    <x v="1"/>
    <x v="1"/>
    <s v="NONE"/>
    <x v="0"/>
    <s v="NOT AT INTERSECTION"/>
    <s v="ONE-WAY, NOT DIVIDED"/>
    <s v="ANGLE"/>
    <s v="COLLISION WITH MOTOR VEHICLE IN TRAFFIC"/>
    <x v="0"/>
    <x v="3"/>
    <n v="0"/>
    <n v="0"/>
    <n v="0"/>
    <n v="0"/>
    <n v="0"/>
    <n v="4"/>
    <n v="0"/>
    <n v="0"/>
    <n v="0"/>
    <n v="0"/>
    <n v="0"/>
    <n v="0"/>
    <n v="0"/>
    <n v="42.395699999999998"/>
    <n v="-71.120900000000006"/>
    <n v="6"/>
    <n v="250000000000000"/>
  </r>
  <r>
    <x v="1234"/>
    <x v="1234"/>
    <x v="1"/>
    <s v="2 HOLLAND ST Somerville, MA"/>
    <x v="1"/>
    <x v="1"/>
    <x v="1"/>
    <s v="NONE"/>
    <x v="4"/>
    <s v="NOT AT INTERSECTION"/>
    <s v="TWO-WAY, DIVIDED, UNPROTECTED MEDIAN"/>
    <s v="SINGLE VEHICLE CRASH"/>
    <s v="COLLISION WITH PEDESTRIAN"/>
    <x v="0"/>
    <x v="0"/>
    <n v="0"/>
    <n v="0"/>
    <n v="0"/>
    <n v="0"/>
    <n v="1"/>
    <n v="1"/>
    <n v="0"/>
    <n v="0"/>
    <n v="1"/>
    <n v="1"/>
    <n v="0"/>
    <n v="0"/>
    <n v="0"/>
    <n v="42.396500000000003"/>
    <n v="-71.122699999999995"/>
    <n v="6"/>
    <n v="250000000000000"/>
  </r>
  <r>
    <x v="1235"/>
    <x v="1235"/>
    <x v="1"/>
    <s v="55 DAVIS SQ Somerville, MA"/>
    <x v="1"/>
    <x v="2"/>
    <x v="1"/>
    <s v="NONE"/>
    <x v="0"/>
    <s v="NOT AT INTERSECTION"/>
    <s v="TWO-WAY, NOT DIVIDED"/>
    <s v="ANGLE"/>
    <s v="COLLISION WITH PEDALCYCLE"/>
    <x v="0"/>
    <x v="0"/>
    <n v="0"/>
    <n v="0"/>
    <n v="0"/>
    <n v="0"/>
    <n v="1"/>
    <n v="1"/>
    <n v="0"/>
    <n v="0"/>
    <n v="1"/>
    <n v="0"/>
    <n v="1"/>
    <n v="0"/>
    <n v="0"/>
    <n v="42.396599999999999"/>
    <n v="-71.123000000000005"/>
    <n v="6"/>
    <n v="250000000000000"/>
  </r>
  <r>
    <x v="1236"/>
    <x v="1236"/>
    <x v="1"/>
    <s v="55 DAVIS SQ Somerville, MA"/>
    <x v="1"/>
    <x v="2"/>
    <x v="1"/>
    <s v="NONE"/>
    <x v="3"/>
    <s v="NOT AT INTERSECTION"/>
    <s v="TWO-WAY, NOT DIVIDED"/>
    <s v="ANGLE"/>
    <s v="COLLISION WITH MOTOR VEHICLE IN TRAFFIC"/>
    <x v="0"/>
    <x v="0"/>
    <n v="0"/>
    <n v="0"/>
    <n v="0"/>
    <n v="1"/>
    <n v="0"/>
    <n v="2"/>
    <n v="0"/>
    <n v="0"/>
    <n v="1"/>
    <n v="0"/>
    <n v="1"/>
    <n v="0"/>
    <n v="0"/>
    <n v="42.396599999999999"/>
    <n v="-71.123000000000005"/>
    <n v="6"/>
    <n v="250000000000000"/>
  </r>
  <r>
    <x v="1237"/>
    <x v="1237"/>
    <x v="1"/>
    <s v="55 DAVIS SQ Somerville, MA"/>
    <x v="1"/>
    <x v="0"/>
    <x v="0"/>
    <s v="NONE"/>
    <x v="0"/>
    <s v="T-INTERSECTION"/>
    <s v="TWO-WAY, NOT DIVIDED"/>
    <s v="ANGLE"/>
    <s v="COLLISION WITH PARKED MOTOR VEHICLE"/>
    <x v="5"/>
    <x v="0"/>
    <n v="0"/>
    <n v="0"/>
    <n v="0"/>
    <n v="0"/>
    <n v="0"/>
    <n v="2"/>
    <n v="0"/>
    <n v="0"/>
    <n v="0"/>
    <n v="0"/>
    <n v="0"/>
    <n v="0"/>
    <n v="0"/>
    <n v="42.396599999999999"/>
    <n v="-71.123000000000005"/>
    <n v="6"/>
    <n v="250000000000000"/>
  </r>
  <r>
    <x v="1238"/>
    <x v="1238"/>
    <x v="1"/>
    <s v="2 HOLLAND ST Somerville, MA"/>
    <x v="1"/>
    <x v="1"/>
    <x v="3"/>
    <s v="NONE"/>
    <x v="4"/>
    <s v="NOT AT INTERSECTION"/>
    <s v="TWO-WAY, NOT DIVIDED"/>
    <s v="SINGLE VEHICLE CRASH"/>
    <s v="COLLISION WITH PEDESTRIAN"/>
    <x v="0"/>
    <x v="0"/>
    <n v="0"/>
    <n v="0"/>
    <n v="1"/>
    <n v="0"/>
    <n v="0"/>
    <n v="1"/>
    <n v="0"/>
    <n v="0"/>
    <n v="1"/>
    <n v="1"/>
    <n v="0"/>
    <n v="0"/>
    <n v="0"/>
    <n v="42.396500000000003"/>
    <n v="-71.122699999999995"/>
    <n v="6"/>
    <n v="250000000000000"/>
  </r>
  <r>
    <x v="1239"/>
    <x v="1239"/>
    <x v="1"/>
    <s v="55 DAVIS SQ Somerville, MA"/>
    <x v="1"/>
    <x v="2"/>
    <x v="1"/>
    <s v="NONE"/>
    <x v="3"/>
    <s v="NOT AT INTERSECTION"/>
    <s v="TWO-WAY, NOT DIVIDED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6599999999999"/>
    <n v="-71.123000000000005"/>
    <n v="6"/>
    <n v="250000000000000"/>
  </r>
  <r>
    <x v="1240"/>
    <x v="1240"/>
    <x v="1"/>
    <s v="31-99 BUENA VISTA RD Somerville, MA"/>
    <x v="1"/>
    <x v="2"/>
    <x v="1"/>
    <s v="NONE"/>
    <x v="0"/>
    <s v="NOT AT INTERSECTION"/>
    <s v="TWO-WAY, NOT DIVIDED"/>
    <s v="ANGLE"/>
    <s v="COLLISION WITH MOTOR VEHICLE IN TRAFFIC"/>
    <x v="0"/>
    <x v="3"/>
    <n v="0"/>
    <n v="0"/>
    <n v="0"/>
    <n v="0"/>
    <n v="0"/>
    <n v="4"/>
    <n v="0"/>
    <n v="0"/>
    <n v="0"/>
    <n v="0"/>
    <n v="0"/>
    <n v="0"/>
    <n v="0"/>
    <n v="42.396999999999998"/>
    <n v="-71.124600000000001"/>
    <n v="6"/>
    <n v="250000000000000"/>
  </r>
  <r>
    <x v="1241"/>
    <x v="1241"/>
    <x v="0"/>
    <s v="62 MEACHAM RD Somerville, MA"/>
    <x v="0"/>
    <x v="1"/>
    <x v="1"/>
    <s v="NONE"/>
    <x v="0"/>
    <s v="NOT AT INTERSECTION"/>
    <s v="ONE-WAY, NOT DIVIDED"/>
    <s v="SINGLE VEHICLE CRASH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96799999999999"/>
    <n v="-71.124499999999998"/>
    <n v="6"/>
    <n v="250000000000000"/>
  </r>
  <r>
    <x v="1242"/>
    <x v="1242"/>
    <x v="1"/>
    <s v="64 MEACHAM RD Somerville, MA"/>
    <x v="1"/>
    <x v="1"/>
    <x v="1"/>
    <s v="NONE"/>
    <x v="0"/>
    <s v="NOT AT INTERSECTION"/>
    <s v="UNKNOWN"/>
    <s v="SINGLE VEHICLE CRASH"/>
    <s v="COLLISION WITH UNKNOWN FIXED OBJECT"/>
    <x v="2"/>
    <x v="0"/>
    <n v="0"/>
    <n v="0"/>
    <n v="0"/>
    <n v="0"/>
    <n v="0"/>
    <n v="3"/>
    <n v="0"/>
    <n v="0"/>
    <n v="1"/>
    <n v="0"/>
    <n v="0"/>
    <n v="1"/>
    <n v="0"/>
    <n v="42.396799999999999"/>
    <n v="-71.124399999999994"/>
    <n v="6"/>
    <n v="250000000000000"/>
  </r>
  <r>
    <x v="1243"/>
    <x v="1243"/>
    <x v="2"/>
    <s v="61 DOVER ST Somerville, MA"/>
    <x v="1"/>
    <x v="1"/>
    <x v="1"/>
    <s v="NONE"/>
    <x v="0"/>
    <s v="NOT AT INTERSECTION"/>
    <s v="ONE-WAY, NOT DIVIDED"/>
    <s v="SIDESWIPE, SAME DIRECTION"/>
    <s v="COLLISION WITH PARKED MOTOR VEHICLE"/>
    <x v="0"/>
    <x v="3"/>
    <n v="0"/>
    <n v="0"/>
    <n v="0"/>
    <n v="0"/>
    <n v="0"/>
    <n v="4"/>
    <n v="0"/>
    <n v="0"/>
    <n v="0"/>
    <n v="0"/>
    <n v="0"/>
    <n v="0"/>
    <n v="0"/>
    <n v="42.395800000000001"/>
    <n v="-71.125299999999996"/>
    <n v="6"/>
    <n v="250000000000000"/>
  </r>
  <r>
    <x v="1244"/>
    <x v="1244"/>
    <x v="1"/>
    <s v="79 DOVER ST Somerville, MA"/>
    <x v="1"/>
    <x v="1"/>
    <x v="1"/>
    <s v="NONE"/>
    <x v="0"/>
    <s v="T-INTERSECTION"/>
    <s v="TWO-WAY, NOT DIVIDED"/>
    <s v="SIDESWIPE, SAME DIRECTION"/>
    <s v="COLLISION WITH PARKED MOTOR VEHICLE"/>
    <x v="0"/>
    <x v="0"/>
    <n v="0"/>
    <n v="0"/>
    <n v="0"/>
    <n v="0"/>
    <n v="0"/>
    <n v="0"/>
    <n v="0"/>
    <n v="0"/>
    <n v="0"/>
    <n v="0"/>
    <n v="0"/>
    <n v="0"/>
    <n v="0"/>
    <n v="42.3962"/>
    <n v="-71.124600000000001"/>
    <n v="6"/>
    <n v="250000000000000"/>
  </r>
  <r>
    <x v="1245"/>
    <x v="1245"/>
    <x v="1"/>
    <s v="KINGSTON ST &amp; MEACHAM RD Somerville, MA"/>
    <x v="1"/>
    <x v="5"/>
    <x v="3"/>
    <s v="ROAD SURFACE CONDITION"/>
    <x v="1"/>
    <s v="T-INTERSECTION"/>
    <s v="TWO-WAY, NOT DIVIDED"/>
    <s v="SIDESWIPE, OPPOSITE DIRECTION"/>
    <s v="COLLISION WITH PARKED MOTOR VEHICLE"/>
    <x v="0"/>
    <x v="0"/>
    <n v="0"/>
    <n v="0"/>
    <n v="0"/>
    <n v="0"/>
    <n v="0"/>
    <n v="4"/>
    <n v="0"/>
    <n v="0"/>
    <n v="0"/>
    <n v="0"/>
    <n v="0"/>
    <n v="0"/>
    <n v="0"/>
    <n v="42.396500000000003"/>
    <n v="-71.125299999999996"/>
    <n v="6"/>
    <n v="250000000000000"/>
  </r>
  <r>
    <x v="1246"/>
    <x v="1246"/>
    <x v="1"/>
    <s v="1 DAVIS SQ Somerville, MA"/>
    <x v="1"/>
    <x v="1"/>
    <x v="1"/>
    <s v="NONE"/>
    <x v="3"/>
    <s v="T-INTERSECTION"/>
    <s v="ONE-WAY, NOT DIVIDED"/>
    <s v="REAR-END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6299999999997"/>
    <n v="-71.122799999999998"/>
    <n v="6"/>
    <n v="250000000000000"/>
  </r>
  <r>
    <x v="1247"/>
    <x v="1247"/>
    <x v="1"/>
    <s v="1 DAVIS SQ Somerville, MA"/>
    <x v="1"/>
    <x v="1"/>
    <x v="1"/>
    <s v="NONE"/>
    <x v="3"/>
    <s v="FOUR WAY INTERSECTION"/>
    <s v="UNKNOWN"/>
    <s v="ANGLE"/>
    <s v="COLLISION WITH PEDESTRIAN"/>
    <x v="0"/>
    <x v="0"/>
    <n v="0"/>
    <n v="0"/>
    <n v="0"/>
    <n v="1"/>
    <n v="0"/>
    <n v="5"/>
    <n v="0"/>
    <n v="0"/>
    <n v="1"/>
    <n v="0"/>
    <n v="0"/>
    <n v="1"/>
    <n v="0"/>
    <n v="42.396299999999997"/>
    <n v="-71.122799999999998"/>
    <n v="6"/>
    <n v="250000000000000"/>
  </r>
  <r>
    <x v="1248"/>
    <x v="1248"/>
    <x v="2"/>
    <s v="1 DAVIS SQ Somerville, MA"/>
    <x v="1"/>
    <x v="2"/>
    <x v="0"/>
    <s v="NONE"/>
    <x v="3"/>
    <s v="T-INTERSECTION"/>
    <s v="TWO-WAY, NOT DIVIDED"/>
    <s v="ANGLE"/>
    <s v="COLLISION WITH MOTOR VEHICLE IN TRAFFIC"/>
    <x v="0"/>
    <x v="0"/>
    <n v="0"/>
    <n v="0"/>
    <n v="0"/>
    <n v="0"/>
    <n v="1"/>
    <n v="3"/>
    <n v="0"/>
    <n v="0"/>
    <n v="0"/>
    <n v="0"/>
    <n v="0"/>
    <n v="0"/>
    <n v="0"/>
    <n v="42.396299999999997"/>
    <n v="-71.122799999999998"/>
    <n v="6"/>
    <n v="250000000000000"/>
  </r>
  <r>
    <x v="1249"/>
    <x v="1249"/>
    <x v="0"/>
    <s v="1 DAVIS SQ Somerville, MA"/>
    <x v="0"/>
    <x v="1"/>
    <x v="1"/>
    <s v="NONE"/>
    <x v="0"/>
    <s v="Y-INTERSECTION"/>
    <s v="ONE-WAY, NOT DIVIDED"/>
    <s v="HEAD 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6299999999997"/>
    <n v="-71.122799999999998"/>
    <n v="6"/>
    <n v="250000000000000"/>
  </r>
  <r>
    <x v="1250"/>
    <x v="1250"/>
    <x v="0"/>
    <s v="1 DAVIS SQ Somerville, MA"/>
    <x v="0"/>
    <x v="0"/>
    <x v="0"/>
    <s v="NONE"/>
    <x v="3"/>
    <s v="Y-INTERSECTION"/>
    <s v="ONE-WAY, NOT DIVIDED"/>
    <s v="ANGLE"/>
    <s v="COLLISION WITH MOTOR VEHICLE IN TRAFFIC"/>
    <x v="0"/>
    <x v="0"/>
    <n v="0"/>
    <n v="0"/>
    <n v="0"/>
    <n v="0"/>
    <n v="1"/>
    <n v="1"/>
    <n v="0"/>
    <n v="0"/>
    <n v="0"/>
    <n v="0"/>
    <n v="0"/>
    <n v="0"/>
    <n v="0"/>
    <n v="42.396299999999997"/>
    <n v="-71.122799999999998"/>
    <n v="6"/>
    <n v="250000000000000"/>
  </r>
  <r>
    <x v="1251"/>
    <x v="1251"/>
    <x v="1"/>
    <s v="1 DAVIS SQ Somerville, MA"/>
    <x v="1"/>
    <x v="1"/>
    <x v="1"/>
    <s v="NONE"/>
    <x v="3"/>
    <s v="FOUR WAY INTERSECTION"/>
    <s v="TWO-WAY, NOT DIVIDED"/>
    <s v="HEAD ON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96299999999997"/>
    <n v="-71.122799999999998"/>
    <n v="6"/>
    <n v="250000000000000"/>
  </r>
  <r>
    <x v="1252"/>
    <x v="1252"/>
    <x v="0"/>
    <s v="1 DAVIS SQ Somerville, MA"/>
    <x v="1"/>
    <x v="1"/>
    <x v="1"/>
    <s v="NONE"/>
    <x v="3"/>
    <s v="FIVE-POINT OR MORE"/>
    <s v="TWO-WAY, NOT DIVIDED"/>
    <s v="ANGLE"/>
    <s v="COLLISION WITH MOTOR VEHICLE IN TRAFFIC"/>
    <x v="0"/>
    <x v="3"/>
    <n v="0"/>
    <n v="0"/>
    <n v="0"/>
    <n v="1"/>
    <n v="0"/>
    <n v="3"/>
    <n v="0"/>
    <n v="0"/>
    <n v="0"/>
    <n v="0"/>
    <n v="0"/>
    <n v="0"/>
    <n v="0"/>
    <n v="42.396299999999997"/>
    <n v="-71.122799999999998"/>
    <n v="6"/>
    <n v="250000000000000"/>
  </r>
  <r>
    <x v="1253"/>
    <x v="1253"/>
    <x v="1"/>
    <s v="1 DAVIS SQ Somerville, MA"/>
    <x v="1"/>
    <x v="1"/>
    <x v="1"/>
    <s v="NONE"/>
    <x v="3"/>
    <s v="T-INTERSECTION"/>
    <s v="ONE-WAY, NOT DIVIDED"/>
    <s v="SIDESWIPE, OPPOSITE DIRECTION"/>
    <s v="COLLISION WITH PEDALCYCLE"/>
    <x v="0"/>
    <x v="0"/>
    <n v="0"/>
    <n v="0"/>
    <n v="0"/>
    <n v="1"/>
    <n v="0"/>
    <n v="1"/>
    <n v="0"/>
    <n v="0"/>
    <n v="1"/>
    <n v="0"/>
    <n v="1"/>
    <n v="0"/>
    <n v="0"/>
    <n v="42.396299999999997"/>
    <n v="-71.122799999999998"/>
    <n v="6"/>
    <n v="250000000000000"/>
  </r>
  <r>
    <x v="1254"/>
    <x v="1254"/>
    <x v="1"/>
    <s v="145 ORCHARD ST Somerville, MA"/>
    <x v="1"/>
    <x v="2"/>
    <x v="1"/>
    <s v="NONE"/>
    <x v="1"/>
    <s v="NOT AT INTERSECTION"/>
    <s v="ONE-WAY, NOT DIVIDED"/>
    <s v="SIDESWIPE, SAM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95400000000002"/>
    <n v="-71.125200000000007"/>
    <n v="6"/>
    <n v="250000000000000"/>
  </r>
  <r>
    <x v="1255"/>
    <x v="1255"/>
    <x v="1"/>
    <s v="1 DAVIS SQ Somerville, MA"/>
    <x v="1"/>
    <x v="1"/>
    <x v="1"/>
    <s v="NONE"/>
    <x v="5"/>
    <s v="FIVE-POINT OR MORE"/>
    <s v="TWO-WAY, NOT DIVIDED"/>
    <s v="ANGLE"/>
    <s v="COLLISION WITH MOTOR VEHICLE IN TRAFFIC"/>
    <x v="0"/>
    <x v="0"/>
    <n v="0"/>
    <n v="0"/>
    <n v="0"/>
    <n v="1"/>
    <n v="0"/>
    <n v="1"/>
    <n v="0"/>
    <n v="0"/>
    <n v="0"/>
    <n v="0"/>
    <n v="0"/>
    <n v="0"/>
    <n v="0"/>
    <n v="42.396299999999997"/>
    <n v="-71.122799999999998"/>
    <n v="6"/>
    <n v="250000000000000"/>
  </r>
  <r>
    <x v="1256"/>
    <x v="1256"/>
    <x v="1"/>
    <s v="DOVER ST &amp; ORCHARD ST Somerville, MA"/>
    <x v="1"/>
    <x v="2"/>
    <x v="0"/>
    <s v="NONE"/>
    <x v="1"/>
    <s v="T-INTERSECTION"/>
    <s v="ONE-WAY, NOT DIVIDED"/>
    <s v="ANGLE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95499999999998"/>
    <n v="-71.125399999999999"/>
    <n v="6"/>
    <n v="250000000000000"/>
  </r>
  <r>
    <x v="1257"/>
    <x v="1257"/>
    <x v="0"/>
    <s v="1 DAVIS SQ Somerville, MA"/>
    <x v="0"/>
    <x v="1"/>
    <x v="1"/>
    <s v="NONE"/>
    <x v="3"/>
    <s v="FOUR WAY INTERSECTION"/>
    <s v="TWO-WAY, NOT DIVIDED"/>
    <s v="SIDESWIPE, OPPOSIT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6299999999997"/>
    <n v="-71.122799999999998"/>
    <n v="6"/>
    <n v="250000000000000"/>
  </r>
  <r>
    <x v="1258"/>
    <x v="1258"/>
    <x v="1"/>
    <s v="DOVER ST &amp; ORCHARD ST Somerville, MA"/>
    <x v="1"/>
    <x v="1"/>
    <x v="1"/>
    <s v="NONE"/>
    <x v="1"/>
    <s v="FOUR WAY INTERSECTION"/>
    <s v="ONE-WAY, NOT DIVIDED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95499999999998"/>
    <n v="-71.125399999999999"/>
    <n v="6"/>
    <n v="250000000000000"/>
  </r>
  <r>
    <x v="1259"/>
    <x v="1259"/>
    <x v="1"/>
    <s v="100 DOVER ST Somerville, MA"/>
    <x v="1"/>
    <x v="2"/>
    <x v="1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6299999999997"/>
    <n v="-71.123800000000003"/>
    <n v="6"/>
    <n v="250000000000000"/>
  </r>
  <r>
    <x v="1260"/>
    <x v="1260"/>
    <x v="1"/>
    <s v="1 DAVIS SQ Somerville, MA"/>
    <x v="1"/>
    <x v="1"/>
    <x v="1"/>
    <s v="NONE"/>
    <x v="0"/>
    <s v="NOT AT INTERSECTION"/>
    <s v="ONE-WAY, NOT DIVIDED"/>
    <s v="SIDESWIPE, SAME DIRECTION"/>
    <s v="COLLISION WITH MOTOR VEHICLE IN TRAFFIC"/>
    <x v="0"/>
    <x v="3"/>
    <n v="0"/>
    <n v="0"/>
    <n v="0"/>
    <n v="0"/>
    <n v="0"/>
    <n v="2"/>
    <n v="1"/>
    <n v="0"/>
    <n v="0"/>
    <n v="0"/>
    <n v="0"/>
    <n v="0"/>
    <n v="0"/>
    <n v="42.396299999999997"/>
    <n v="-71.122799999999998"/>
    <n v="6"/>
    <n v="250000000000000"/>
  </r>
  <r>
    <x v="1261"/>
    <x v="1261"/>
    <x v="1"/>
    <s v="55 CHESTER STREET Somerville, MA"/>
    <x v="1"/>
    <x v="1"/>
    <x v="1"/>
    <s v="OBSTRUCTION IN ROADWAY"/>
    <x v="0"/>
    <s v="NOT AT INTERSECTION"/>
    <s v="ONE-WAY, NOT DIVIDED"/>
    <s v="SINGLE VEHICLE CRASH"/>
    <s v="COLLISION WITH OTHER MOVABLE OBJECT"/>
    <x v="5"/>
    <x v="0"/>
    <n v="0"/>
    <n v="0"/>
    <n v="0"/>
    <n v="0"/>
    <n v="0"/>
    <n v="2"/>
    <n v="0"/>
    <n v="0"/>
    <n v="0"/>
    <n v="0"/>
    <n v="0"/>
    <n v="0"/>
    <n v="0"/>
    <n v="42.395200000000003"/>
    <n v="-71.122399999999999"/>
    <n v="6"/>
    <n v="250000000000000"/>
  </r>
  <r>
    <x v="1262"/>
    <x v="1262"/>
    <x v="1"/>
    <s v="260 ELM ST Somerville, MA"/>
    <x v="1"/>
    <x v="2"/>
    <x v="1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5600000000002"/>
    <n v="-71.122500000000002"/>
    <n v="6"/>
    <n v="250000000000000"/>
  </r>
  <r>
    <x v="1263"/>
    <x v="1263"/>
    <x v="0"/>
    <s v="282 ELM ST Somerville, MA"/>
    <x v="0"/>
    <x v="1"/>
    <x v="1"/>
    <s v="NONE"/>
    <x v="0"/>
    <s v="NOT AT INTERSECTION"/>
    <s v="ONE-WAY, NOT DIVIDED"/>
    <s v="SIDESWIPE, SAME DIRECTION"/>
    <s v="COLLISION WITH MOTOR VEHICLE IN TRAFFIC"/>
    <x v="0"/>
    <x v="0"/>
    <n v="0"/>
    <n v="0"/>
    <n v="0"/>
    <n v="0"/>
    <n v="0"/>
    <n v="3"/>
    <n v="1"/>
    <n v="0"/>
    <n v="0"/>
    <n v="0"/>
    <n v="0"/>
    <n v="0"/>
    <n v="1"/>
    <n v="42.396099999999997"/>
    <n v="-71.122399999999999"/>
    <n v="6"/>
    <n v="250000000000000"/>
  </r>
  <r>
    <x v="1264"/>
    <x v="1264"/>
    <x v="0"/>
    <s v="260 ELM ST Somerville, MA"/>
    <x v="1"/>
    <x v="1"/>
    <x v="1"/>
    <s v="OTHER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5600000000002"/>
    <n v="-71.122500000000002"/>
    <n v="6"/>
    <n v="250000000000000"/>
  </r>
  <r>
    <x v="1265"/>
    <x v="1265"/>
    <x v="2"/>
    <s v="278 ELM ST Somerville, MA"/>
    <x v="0"/>
    <x v="1"/>
    <x v="1"/>
    <s v="NONE"/>
    <x v="0"/>
    <s v="T-INTERSECTION"/>
    <s v="ONE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6000000000001"/>
    <n v="-71.122500000000002"/>
    <n v="6"/>
    <n v="250000000000000"/>
  </r>
  <r>
    <x v="1266"/>
    <x v="1266"/>
    <x v="1"/>
    <s v="55 CHESTER ST Somerville, MA"/>
    <x v="1"/>
    <x v="2"/>
    <x v="1"/>
    <s v="NONE"/>
    <x v="0"/>
    <s v="T-INTERSECTION"/>
    <s v="ONE-WAY, NOT DIVIDED"/>
    <s v="ANGLE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95200000000003"/>
    <n v="-71.122399999999999"/>
    <n v="6"/>
    <n v="250000000000000"/>
  </r>
  <r>
    <x v="1267"/>
    <x v="1267"/>
    <x v="1"/>
    <s v="274 ELM ST Somerville, MA"/>
    <x v="1"/>
    <x v="1"/>
    <x v="1"/>
    <s v="NONE"/>
    <x v="0"/>
    <s v="NOT AT INTERSECTION"/>
    <s v="ONE-WAY, NOT DIVIDED"/>
    <s v="REAR-END"/>
    <s v="COLLISION WITH MOTOR VEHICLE IN TRAFFIC"/>
    <x v="0"/>
    <x v="0"/>
    <n v="0"/>
    <n v="0"/>
    <n v="0"/>
    <n v="1"/>
    <n v="0"/>
    <n v="2"/>
    <n v="0"/>
    <n v="0"/>
    <n v="0"/>
    <n v="0"/>
    <n v="0"/>
    <n v="0"/>
    <n v="0"/>
    <n v="42.396000000000001"/>
    <n v="-71.122500000000002"/>
    <n v="6"/>
    <n v="250000000000000"/>
  </r>
  <r>
    <x v="1268"/>
    <x v="1268"/>
    <x v="1"/>
    <s v="HERBERT ST &amp; DAY ST Somerville, MA"/>
    <x v="1"/>
    <x v="2"/>
    <x v="7"/>
    <s v="WORK ZONE"/>
    <x v="0"/>
    <s v="DRIVEWAY"/>
    <s v="ONE-WAY, NOT DIVIDED"/>
    <s v="ANGLE"/>
    <s v="COLLISION WITH WORK ZONE MAINTENANCE EQUIPMENT"/>
    <x v="2"/>
    <x v="3"/>
    <n v="1"/>
    <n v="0"/>
    <n v="0"/>
    <n v="0"/>
    <n v="0"/>
    <n v="1"/>
    <n v="0"/>
    <n v="0"/>
    <n v="0"/>
    <n v="0"/>
    <n v="0"/>
    <n v="0"/>
    <n v="0"/>
    <n v="42.395800000000001"/>
    <n v="-71.123099999999994"/>
    <n v="6"/>
    <n v="250000000000000"/>
  </r>
  <r>
    <x v="1269"/>
    <x v="1269"/>
    <x v="1"/>
    <s v="58 DAY ST Somerville, MA"/>
    <x v="1"/>
    <x v="1"/>
    <x v="1"/>
    <s v="OBSTRUCTION IN ROADWAY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1"/>
    <n v="0"/>
    <n v="0"/>
    <n v="0"/>
    <n v="0"/>
    <n v="0"/>
    <n v="0"/>
    <n v="0"/>
    <n v="42.395800000000001"/>
    <n v="-71.122799999999998"/>
    <n v="6"/>
    <n v="250000000000000"/>
  </r>
  <r>
    <x v="1270"/>
    <x v="1270"/>
    <x v="1"/>
    <s v="53 CHESTER ST Somerville, MA"/>
    <x v="1"/>
    <x v="2"/>
    <x v="0"/>
    <s v="NONE"/>
    <x v="0"/>
    <s v="NOT AT INTERSECTION"/>
    <s v="ONE-WAY, NOT DIVIDED"/>
    <s v="SINGLE VEHICLE CRASH"/>
    <s v="COLLISION WITH UNKNOWN FIXED OBJECT"/>
    <x v="2"/>
    <x v="0"/>
    <n v="0"/>
    <n v="0"/>
    <n v="0"/>
    <n v="0"/>
    <n v="0"/>
    <n v="2"/>
    <n v="0"/>
    <n v="0"/>
    <n v="0"/>
    <n v="0"/>
    <n v="0"/>
    <n v="0"/>
    <n v="0"/>
    <n v="42.395099999999999"/>
    <n v="-71.122500000000002"/>
    <n v="6"/>
    <n v="250000000000000"/>
  </r>
  <r>
    <x v="1271"/>
    <x v="1271"/>
    <x v="0"/>
    <s v="DAY ST &amp; ORCHARD ST Somerville, MA"/>
    <x v="0"/>
    <x v="0"/>
    <x v="0"/>
    <s v="OTHER"/>
    <x v="1"/>
    <s v="FOUR WAY INTERSECTION"/>
    <s v="ONE-WAY, NOT DIVIDED"/>
    <s v="SINGLE VEHICLE CRASH"/>
    <s v="COLLISION WITH PEDESTRIAN"/>
    <x v="0"/>
    <x v="0"/>
    <n v="0"/>
    <n v="0"/>
    <n v="0"/>
    <n v="0"/>
    <n v="1"/>
    <n v="1"/>
    <n v="0"/>
    <n v="0"/>
    <n v="1"/>
    <n v="1"/>
    <n v="0"/>
    <n v="0"/>
    <n v="0"/>
    <n v="42.3949"/>
    <n v="-71.124799999999993"/>
    <n v="6"/>
    <n v="250000000000000"/>
  </r>
  <r>
    <x v="1272"/>
    <x v="1272"/>
    <x v="1"/>
    <s v="DAY ST &amp; ORCHARD ST Somerville, MA"/>
    <x v="6"/>
    <x v="2"/>
    <x v="0"/>
    <s v="NONE"/>
    <x v="1"/>
    <s v="FOUR WAY INTERSECTION"/>
    <s v="ONE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49"/>
    <n v="-71.124799999999993"/>
    <n v="6"/>
    <n v="250000000000000"/>
  </r>
  <r>
    <x v="1273"/>
    <x v="1273"/>
    <x v="2"/>
    <s v="156 ORCHARD ST Somerville, MA"/>
    <x v="1"/>
    <x v="1"/>
    <x v="1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5699999999998"/>
    <n v="-71.126000000000005"/>
    <n v="6"/>
    <n v="250000000000000"/>
  </r>
  <r>
    <x v="1274"/>
    <x v="1274"/>
    <x v="2"/>
    <s v="49 DOVER ST Somerville, MA"/>
    <x v="1"/>
    <x v="1"/>
    <x v="1"/>
    <s v="NONE"/>
    <x v="0"/>
    <s v="NOT AT INTERSECTION"/>
    <s v="ONE-WAY, NOT DIVIDED"/>
    <s v="SINGLE VEHICLE CRASH"/>
    <s v="COLLISION WITH PARKED MOTOR VEHICLE"/>
    <x v="0"/>
    <x v="0"/>
    <n v="0"/>
    <n v="0"/>
    <n v="0"/>
    <n v="0"/>
    <n v="0"/>
    <n v="5"/>
    <n v="0"/>
    <n v="0"/>
    <n v="0"/>
    <n v="0"/>
    <n v="0"/>
    <n v="0"/>
    <n v="0"/>
    <n v="42.395499999999998"/>
    <n v="-71.125900000000001"/>
    <n v="6"/>
    <n v="250000000000000"/>
  </r>
  <r>
    <x v="1275"/>
    <x v="1275"/>
    <x v="1"/>
    <s v="384 HIGHLAND AV Somerville, MA"/>
    <x v="1"/>
    <x v="2"/>
    <x v="1"/>
    <s v="NONE"/>
    <x v="3"/>
    <s v="T-INTERSECTION"/>
    <s v="ONE-WAY, NOT DIVIDED"/>
    <s v="SIDESWIPE, SAME DIRECTION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95099999999999"/>
    <n v="-71.119699999999995"/>
    <n v="6"/>
    <n v="250000000000000"/>
  </r>
  <r>
    <x v="1276"/>
    <x v="1276"/>
    <x v="0"/>
    <s v="1 CUTTER Somerville, MA"/>
    <x v="1"/>
    <x v="1"/>
    <x v="1"/>
    <s v="NONE"/>
    <x v="3"/>
    <s v="NOT AT INTERSECTION"/>
    <s v="ONE-WAY, NOT DIVIDED"/>
    <s v="SINGLE VEHICLE CRASH"/>
    <s v="COLLISION WITH TREE"/>
    <x v="4"/>
    <x v="0"/>
    <n v="0"/>
    <n v="0"/>
    <n v="0"/>
    <n v="0"/>
    <n v="1"/>
    <n v="0"/>
    <n v="0"/>
    <n v="0"/>
    <n v="0"/>
    <n v="0"/>
    <n v="0"/>
    <n v="0"/>
    <n v="0"/>
    <n v="42.3947"/>
    <n v="-71.1203"/>
    <n v="6"/>
    <n v="250000000000000"/>
  </r>
  <r>
    <x v="1277"/>
    <x v="1277"/>
    <x v="1"/>
    <s v="1 GROVE ST Somerville, MA"/>
    <x v="1"/>
    <x v="1"/>
    <x v="1"/>
    <s v="NONE"/>
    <x v="1"/>
    <s v="NOT AT INTERSECTION"/>
    <s v="TWO-WAY, DIVIDED, UNPROTECTED MEDIAN"/>
    <s v="REAR-END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947"/>
    <n v="-71.121300000000005"/>
    <n v="6"/>
    <n v="250000000000000"/>
  </r>
  <r>
    <x v="1278"/>
    <x v="1278"/>
    <x v="1"/>
    <s v="CHESTER ST &amp; ORCHARD ST Somerville, MA"/>
    <x v="2"/>
    <x v="2"/>
    <x v="6"/>
    <s v="TRAFFIC CONTROL DEVICE"/>
    <x v="1"/>
    <s v="FOUR WAY INTERSECTION"/>
    <s v="ONE-WAY, NOT DIVIDED"/>
    <s v="ANGLE"/>
    <s v="COLLISION WITH MOTOR VEHICLE IN TRAFFIC"/>
    <x v="0"/>
    <x v="0"/>
    <n v="0"/>
    <n v="0"/>
    <n v="0"/>
    <n v="0"/>
    <n v="0"/>
    <n v="2"/>
    <n v="1"/>
    <n v="0"/>
    <n v="0"/>
    <n v="0"/>
    <n v="0"/>
    <n v="0"/>
    <n v="0"/>
    <n v="42.393999999999998"/>
    <n v="-71.123800000000003"/>
    <n v="6"/>
    <n v="250000000000000"/>
  </r>
  <r>
    <x v="1279"/>
    <x v="1279"/>
    <x v="1"/>
    <s v="244 ELM ST Somerville, MA"/>
    <x v="1"/>
    <x v="1"/>
    <x v="1"/>
    <s v="NONE"/>
    <x v="0"/>
    <s v="NOT AT INTERSECTION"/>
    <s v="ONE-WAY, NOT DIVIDED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95000000000003"/>
    <n v="-71.122100000000003"/>
    <n v="6"/>
    <n v="250000000000000"/>
  </r>
  <r>
    <x v="1280"/>
    <x v="1280"/>
    <x v="0"/>
    <s v="244 ELM ST Somerville, MA"/>
    <x v="0"/>
    <x v="1"/>
    <x v="1"/>
    <s v="NONE"/>
    <x v="0"/>
    <s v="NOT AT INTERSECTION"/>
    <s v="ONE-WAY, NOT DIVIDED"/>
    <s v="REAR-END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95000000000003"/>
    <n v="-71.122100000000003"/>
    <n v="6"/>
    <n v="250000000000000"/>
  </r>
  <r>
    <x v="1281"/>
    <x v="1281"/>
    <x v="0"/>
    <s v="244 ELM ST Somerville, MA"/>
    <x v="6"/>
    <x v="1"/>
    <x v="1"/>
    <s v="NONE"/>
    <x v="0"/>
    <s v="T-INTERSECTION"/>
    <s v="ONE-WAY, NOT DIVIDED"/>
    <s v="HEAD ON"/>
    <s v="COLLISION WITH PEDESTRIAN"/>
    <x v="0"/>
    <x v="3"/>
    <n v="0"/>
    <n v="0"/>
    <n v="2"/>
    <n v="0"/>
    <n v="0"/>
    <n v="4"/>
    <n v="0"/>
    <n v="0"/>
    <n v="2"/>
    <n v="2"/>
    <n v="0"/>
    <n v="0"/>
    <n v="0"/>
    <n v="42.395000000000003"/>
    <n v="-71.122100000000003"/>
    <n v="6"/>
    <n v="250000000000000"/>
  </r>
  <r>
    <x v="1282"/>
    <x v="1282"/>
    <x v="2"/>
    <s v="48 CHESTER ST Somerville, MA"/>
    <x v="0"/>
    <x v="1"/>
    <x v="1"/>
    <s v="NONE"/>
    <x v="0"/>
    <s v="NOT AT INTERSECTION"/>
    <s v="ONE-WAY, NOT DIVIDED"/>
    <s v="REAR-END"/>
    <s v="COLLISION WITH PARKED MOTOR VEHICLE"/>
    <x v="0"/>
    <x v="3"/>
    <n v="0"/>
    <n v="0"/>
    <n v="0"/>
    <n v="1"/>
    <n v="0"/>
    <n v="2"/>
    <n v="0"/>
    <n v="0"/>
    <n v="0"/>
    <n v="0"/>
    <n v="0"/>
    <n v="0"/>
    <n v="0"/>
    <n v="42.394799999999996"/>
    <n v="-71.122399999999999"/>
    <n v="6"/>
    <n v="250000000000000"/>
  </r>
  <r>
    <x v="1283"/>
    <x v="1283"/>
    <x v="1"/>
    <s v="244 ELM ST Somerville, MA"/>
    <x v="1"/>
    <x v="2"/>
    <x v="0"/>
    <s v="NONE"/>
    <x v="0"/>
    <s v="NOT AT INTERSECTION"/>
    <s v="ONE-WAY, NOT DIVIDED"/>
    <s v="REAR-END"/>
    <s v="COLLISION WITH MOTOR VEHICLE IN TRAFFIC"/>
    <x v="0"/>
    <x v="1"/>
    <n v="0"/>
    <n v="0"/>
    <n v="1"/>
    <n v="0"/>
    <n v="0"/>
    <n v="4"/>
    <n v="0"/>
    <n v="0"/>
    <n v="0"/>
    <n v="0"/>
    <n v="0"/>
    <n v="0"/>
    <n v="0"/>
    <n v="42.395000000000003"/>
    <n v="-71.122100000000003"/>
    <n v="6"/>
    <n v="250000000000000"/>
  </r>
  <r>
    <x v="1284"/>
    <x v="1284"/>
    <x v="0"/>
    <s v="BOWERS AVE &amp; ELM ST Somerville, MA"/>
    <x v="1"/>
    <x v="1"/>
    <x v="1"/>
    <s v="NONE"/>
    <x v="0"/>
    <s v="FOUR WAY INTERSECTION"/>
    <s v="ONE-WAY, NOT DIVIDED"/>
    <s v="SIDESWIPE, SAME DIRECTION"/>
    <s v="COLLISION WITH PEDALCYCLE"/>
    <x v="0"/>
    <x v="0"/>
    <n v="0"/>
    <n v="0"/>
    <n v="0"/>
    <n v="1"/>
    <n v="0"/>
    <n v="1"/>
    <n v="0"/>
    <n v="0"/>
    <n v="1"/>
    <n v="0"/>
    <n v="1"/>
    <n v="0"/>
    <n v="0"/>
    <n v="42.3947"/>
    <n v="-71.121399999999994"/>
    <n v="6"/>
    <n v="250000000000000"/>
  </r>
  <r>
    <x v="1285"/>
    <x v="1285"/>
    <x v="1"/>
    <s v="230 ELM ST Somerville, MA"/>
    <x v="1"/>
    <x v="0"/>
    <x v="0"/>
    <s v="UNKNOWN"/>
    <x v="0"/>
    <s v="NOT AT INTERSECTION"/>
    <s v="ONE-WAY, NOT DIVIDED"/>
    <s v="REAR-END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947"/>
    <n v="-71.121799999999993"/>
    <n v="6"/>
    <n v="250000000000000"/>
  </r>
  <r>
    <x v="1286"/>
    <x v="1286"/>
    <x v="0"/>
    <s v="CHESTER ST &amp; COTTAGE AV Somerville, MA"/>
    <x v="1"/>
    <x v="1"/>
    <x v="1"/>
    <s v="NONE"/>
    <x v="0"/>
    <s v="FOUR WAY INTERSECTION"/>
    <s v="TWO-WAY, NOT DIVIDED"/>
    <s v="REAR-END"/>
    <s v="COLLISION WITH MOTOR VEHICLE IN TRAFFIC"/>
    <x v="0"/>
    <x v="0"/>
    <n v="0"/>
    <n v="0"/>
    <n v="0"/>
    <n v="0"/>
    <n v="0"/>
    <n v="1"/>
    <n v="2"/>
    <n v="0"/>
    <n v="0"/>
    <n v="0"/>
    <n v="0"/>
    <n v="0"/>
    <n v="0"/>
    <n v="42.394599999999997"/>
    <n v="-71.123000000000005"/>
    <n v="6"/>
    <n v="250000000000000"/>
  </r>
  <r>
    <x v="1287"/>
    <x v="1287"/>
    <x v="2"/>
    <s v="236 ELM ST Somerville, MA"/>
    <x v="1"/>
    <x v="0"/>
    <x v="0"/>
    <s v="NONE"/>
    <x v="2"/>
    <s v="NOT AT INTERSECTION"/>
    <s v="ONE-WAY, NOT DIVIDED"/>
    <s v="SIDESWIPE, SAME DIRECTION"/>
    <s v="COLLISION WITH PEDALCYCLE"/>
    <x v="0"/>
    <x v="0"/>
    <n v="0"/>
    <n v="0"/>
    <n v="0"/>
    <n v="0"/>
    <n v="0"/>
    <n v="2"/>
    <n v="0"/>
    <n v="0"/>
    <n v="1"/>
    <n v="0"/>
    <n v="1"/>
    <n v="0"/>
    <n v="0"/>
    <n v="42.3949"/>
    <n v="-71.121899999999997"/>
    <n v="6"/>
    <n v="250000000000000"/>
  </r>
  <r>
    <x v="1288"/>
    <x v="1288"/>
    <x v="0"/>
    <s v="236 ELM ST Somerville, MA"/>
    <x v="1"/>
    <x v="1"/>
    <x v="1"/>
    <s v="UNKNOWN"/>
    <x v="0"/>
    <s v="NOT AT INTERSECTION"/>
    <s v="ONE-WAY, NOT DIVIDED"/>
    <s v="SINGLE VEHICLE CRASH"/>
    <s v="COLLISION WITH PEDESTRIAN"/>
    <x v="0"/>
    <x v="0"/>
    <n v="0"/>
    <n v="0"/>
    <n v="0"/>
    <n v="0"/>
    <n v="1"/>
    <n v="2"/>
    <n v="0"/>
    <n v="0"/>
    <n v="1"/>
    <n v="1"/>
    <n v="0"/>
    <n v="0"/>
    <n v="0"/>
    <n v="42.3949"/>
    <n v="-71.121899999999997"/>
    <n v="6"/>
    <n v="250000000000000"/>
  </r>
  <r>
    <x v="1289"/>
    <x v="1289"/>
    <x v="1"/>
    <s v="230 ELM ST Somerville, MA"/>
    <x v="1"/>
    <x v="1"/>
    <x v="0"/>
    <s v="NONE"/>
    <x v="0"/>
    <s v="T-INTERSECTION"/>
    <s v="ONE-WAY, NOT DIVIDED"/>
    <s v="SINGLE VEHICLE CRASH"/>
    <s v="COLLISION WITH PEDESTRIAN"/>
    <x v="0"/>
    <x v="0"/>
    <n v="0"/>
    <n v="0"/>
    <n v="0"/>
    <n v="1"/>
    <n v="0"/>
    <n v="2"/>
    <n v="0"/>
    <n v="0"/>
    <n v="1"/>
    <n v="1"/>
    <n v="0"/>
    <n v="0"/>
    <n v="0"/>
    <n v="42.3947"/>
    <n v="-71.121799999999993"/>
    <n v="6"/>
    <n v="250000000000000"/>
  </r>
  <r>
    <x v="1290"/>
    <x v="1290"/>
    <x v="0"/>
    <s v="0 ELM ST. Somerville, MA"/>
    <x v="0"/>
    <x v="1"/>
    <x v="1"/>
    <s v="NONE"/>
    <x v="0"/>
    <s v="NOT AT INTERSECTION"/>
    <s v="TWO-WAY, DIVIDED, UNPROTECTED MEDIAN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47"/>
    <n v="-71.121399999999994"/>
    <n v="6"/>
    <n v="250000000000000"/>
  </r>
  <r>
    <x v="1291"/>
    <x v="1291"/>
    <x v="0"/>
    <s v="ELM ST &amp; NA Somerville, MA"/>
    <x v="1"/>
    <x v="0"/>
    <x v="0"/>
    <s v="UNKNOWN"/>
    <x v="2"/>
    <s v="NOT AT INTERSECTION"/>
    <s v="TWO-WAY, NOT DIVIDED"/>
    <s v="REAR-END"/>
    <s v="COLLISION WITH MOTOR VEHICLE IN TRAFFIC"/>
    <x v="0"/>
    <x v="1"/>
    <n v="0"/>
    <n v="0"/>
    <n v="0"/>
    <n v="0"/>
    <n v="0"/>
    <n v="0"/>
    <n v="1"/>
    <n v="0"/>
    <n v="0"/>
    <n v="0"/>
    <n v="0"/>
    <n v="0"/>
    <n v="1"/>
    <n v="42.3947"/>
    <n v="-71.121399999999994"/>
    <n v="6"/>
    <n v="250000000000000"/>
  </r>
  <r>
    <x v="1292"/>
    <x v="1292"/>
    <x v="0"/>
    <s v="166 ELM ST Somerville, MA"/>
    <x v="6"/>
    <x v="2"/>
    <x v="0"/>
    <s v="NONE"/>
    <x v="0"/>
    <s v="NOT AT INTERSECTION"/>
    <s v="TWO-WAY, DIVIDED, UNPROTECTED MEDIAN"/>
    <s v="SIDESWIPE, SAM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93999999999998"/>
    <n v="-71.121099999999998"/>
    <n v="6"/>
    <n v="250000000000000"/>
  </r>
  <r>
    <x v="1293"/>
    <x v="1293"/>
    <x v="2"/>
    <s v="212 ELM ST Somerville, MA"/>
    <x v="0"/>
    <x v="0"/>
    <x v="0"/>
    <s v="NONE"/>
    <x v="0"/>
    <s v="NOT AT INTERSECTION"/>
    <s v="ONE-WAY, NOT DIVIDED"/>
    <s v="SINGLE VEHICLE CRASH"/>
    <s v="COLLISION WITH LIGHT POLE OR OTHER POST/SUPPORT"/>
    <x v="1"/>
    <x v="3"/>
    <n v="0"/>
    <n v="0"/>
    <n v="0"/>
    <n v="0"/>
    <n v="0"/>
    <n v="2"/>
    <n v="3"/>
    <n v="0"/>
    <n v="0"/>
    <n v="0"/>
    <n v="0"/>
    <n v="0"/>
    <n v="1"/>
    <n v="42.394300000000001"/>
    <n v="-71.121499999999997"/>
    <n v="6"/>
    <n v="250000000000000"/>
  </r>
  <r>
    <x v="1294"/>
    <x v="1294"/>
    <x v="2"/>
    <s v="166 ELM STREET Somerville, MA"/>
    <x v="1"/>
    <x v="2"/>
    <x v="1"/>
    <s v="NONE"/>
    <x v="0"/>
    <s v="NOT AT INTERSECTION"/>
    <s v="TWO-WAY, NOT DIVIDED"/>
    <s v="SIDESWIPE, SAME DIRECTION"/>
    <s v="COLLISION WITH PEDALCYCLE"/>
    <x v="0"/>
    <x v="1"/>
    <n v="0"/>
    <n v="0"/>
    <n v="0"/>
    <n v="1"/>
    <n v="0"/>
    <n v="2"/>
    <n v="0"/>
    <n v="0"/>
    <n v="1"/>
    <n v="0"/>
    <n v="1"/>
    <n v="0"/>
    <n v="0"/>
    <n v="42.393999999999998"/>
    <n v="-71.121099999999998"/>
    <n v="6"/>
    <n v="250000000000000"/>
  </r>
  <r>
    <x v="1295"/>
    <x v="1295"/>
    <x v="1"/>
    <s v="212 ELM ST Somerville, MA"/>
    <x v="1"/>
    <x v="1"/>
    <x v="1"/>
    <s v="NONE"/>
    <x v="0"/>
    <s v="NOT AT INTERSECTION"/>
    <s v="ONE-WAY, NOT DIVIDED"/>
    <s v="SINGLE VEHICLE CRASH"/>
    <s v="OTHER"/>
    <x v="0"/>
    <x v="6"/>
    <n v="0"/>
    <n v="0"/>
    <n v="0"/>
    <n v="0"/>
    <n v="0"/>
    <n v="1"/>
    <n v="0"/>
    <n v="0"/>
    <n v="0"/>
    <n v="0"/>
    <n v="0"/>
    <n v="0"/>
    <n v="1"/>
    <n v="42.394300000000001"/>
    <n v="-71.121499999999997"/>
    <n v="6"/>
    <n v="250000000000000"/>
  </r>
  <r>
    <x v="1296"/>
    <x v="1296"/>
    <x v="0"/>
    <s v="196 ELM ST Somerville, MA"/>
    <x v="0"/>
    <x v="1"/>
    <x v="1"/>
    <s v="NONE"/>
    <x v="0"/>
    <s v="NOT AT INTERSECTION"/>
    <s v="TWO-WAY, NOT DIVIDED"/>
    <s v="REAR-END"/>
    <s v="COLLISION WITH MOTOR VEHICLE IN TRAFFIC"/>
    <x v="0"/>
    <x v="0"/>
    <n v="0"/>
    <n v="0"/>
    <n v="0"/>
    <n v="0"/>
    <n v="1"/>
    <n v="2"/>
    <n v="0"/>
    <n v="0"/>
    <n v="0"/>
    <n v="0"/>
    <n v="0"/>
    <n v="0"/>
    <n v="0"/>
    <n v="42.393999999999998"/>
    <n v="-71.121099999999998"/>
    <n v="6"/>
    <n v="250000000000000"/>
  </r>
  <r>
    <x v="1297"/>
    <x v="1297"/>
    <x v="1"/>
    <s v="CUTTER AV &amp; SUMMER ST Somerville, MA"/>
    <x v="1"/>
    <x v="1"/>
    <x v="1"/>
    <s v="NONE"/>
    <x v="0"/>
    <s v="T-INTERSECTION"/>
    <s v="ONE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4100000000002"/>
    <n v="-71.120599999999996"/>
    <n v="6"/>
    <n v="250000000000000"/>
  </r>
  <r>
    <x v="1298"/>
    <x v="1298"/>
    <x v="1"/>
    <s v="CUTTER AV &amp; SUMMER ST Somerville, MA"/>
    <x v="1"/>
    <x v="1"/>
    <x v="1"/>
    <s v="NONE"/>
    <x v="3"/>
    <s v="T-INTERSECTION"/>
    <s v="ONE-WAY, NOT DIVIDED"/>
    <s v="SIDESWIPE, OPPOSITE DIRECTION"/>
    <s v="COLLISION WITH MOTOR VEHICLE IN TRAFFIC"/>
    <x v="0"/>
    <x v="0"/>
    <n v="0"/>
    <n v="0"/>
    <n v="0"/>
    <n v="1"/>
    <n v="0"/>
    <n v="1"/>
    <n v="0"/>
    <n v="0"/>
    <n v="0"/>
    <n v="0"/>
    <n v="0"/>
    <n v="0"/>
    <n v="0"/>
    <n v="42.394100000000002"/>
    <n v="-71.120599999999996"/>
    <n v="6"/>
    <n v="250000000000000"/>
  </r>
  <r>
    <x v="1299"/>
    <x v="1299"/>
    <x v="1"/>
    <s v="CUTTER AV &amp; SUMMER ST Somerville, MA"/>
    <x v="1"/>
    <x v="1"/>
    <x v="1"/>
    <s v="NONE"/>
    <x v="7"/>
    <s v="FOUR WAY INTERSECTION"/>
    <s v="ONE-WAY, NOT DIVIDED"/>
    <s v="ANGLE"/>
    <s v="COLLISION WITH MOTOR VEHICLE IN TRAFFIC"/>
    <x v="0"/>
    <x v="0"/>
    <n v="0"/>
    <n v="0"/>
    <n v="0"/>
    <n v="0"/>
    <n v="1"/>
    <n v="4"/>
    <n v="0"/>
    <n v="0"/>
    <n v="0"/>
    <n v="0"/>
    <n v="0"/>
    <n v="0"/>
    <n v="0"/>
    <n v="42.394100000000002"/>
    <n v="-71.120599999999996"/>
    <n v="6"/>
    <n v="250000000000000"/>
  </r>
  <r>
    <x v="1300"/>
    <x v="1300"/>
    <x v="1"/>
    <s v="CUTTER AV &amp; SUMMER ST Somerville, MA"/>
    <x v="1"/>
    <x v="2"/>
    <x v="1"/>
    <s v="NONE"/>
    <x v="3"/>
    <s v="T-INTERSECTION"/>
    <s v="ONE-WAY, NOT DIVIDED"/>
    <s v="ANGLE"/>
    <s v="COLLISION WITH MOTOR VEHICLE IN TRAFFIC"/>
    <x v="0"/>
    <x v="0"/>
    <n v="0"/>
    <n v="0"/>
    <n v="0"/>
    <n v="1"/>
    <n v="0"/>
    <n v="3"/>
    <n v="0"/>
    <n v="0"/>
    <n v="0"/>
    <n v="0"/>
    <n v="0"/>
    <n v="0"/>
    <n v="0"/>
    <n v="42.394100000000002"/>
    <n v="-71.120599999999996"/>
    <n v="6"/>
    <n v="250000000000000"/>
  </r>
  <r>
    <x v="1301"/>
    <x v="1301"/>
    <x v="1"/>
    <s v="CUTTER AV &amp; SUMMER ST Somerville, MA"/>
    <x v="1"/>
    <x v="1"/>
    <x v="1"/>
    <s v="NONE"/>
    <x v="3"/>
    <s v="FOUR WAY INTERSECTION"/>
    <s v="ONE-WAY, NOT DIVIDED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94100000000002"/>
    <n v="-71.120599999999996"/>
    <n v="6"/>
    <n v="250000000000000"/>
  </r>
  <r>
    <x v="1302"/>
    <x v="1302"/>
    <x v="0"/>
    <s v="CUTTER AV &amp; SUMMER ST Somerville, MA"/>
    <x v="1"/>
    <x v="1"/>
    <x v="1"/>
    <s v="NONE"/>
    <x v="3"/>
    <s v="FOUR WAY 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4100000000002"/>
    <n v="-71.120599999999996"/>
    <n v="6"/>
    <n v="250000000000000"/>
  </r>
  <r>
    <x v="1303"/>
    <x v="1303"/>
    <x v="0"/>
    <s v="CUTTER AV &amp; SUMMER ST Somerville, MA"/>
    <x v="0"/>
    <x v="1"/>
    <x v="1"/>
    <s v="NONE"/>
    <x v="3"/>
    <s v="T-INTERSECTION"/>
    <s v="ONE-WAY, NOT DIVIDED"/>
    <s v="ANGLE"/>
    <s v="COLLISION WITH MOTOR VEHICLE IN TRAFFIC"/>
    <x v="0"/>
    <x v="3"/>
    <n v="0"/>
    <n v="0"/>
    <n v="0"/>
    <n v="0"/>
    <n v="0"/>
    <n v="4"/>
    <n v="0"/>
    <n v="0"/>
    <n v="0"/>
    <n v="0"/>
    <n v="0"/>
    <n v="0"/>
    <n v="0"/>
    <n v="42.394100000000002"/>
    <n v="-71.120599999999996"/>
    <n v="6"/>
    <n v="250000000000000"/>
  </r>
  <r>
    <x v="1304"/>
    <x v="1304"/>
    <x v="0"/>
    <s v="ORCHARD ST &amp; RUSSELL ST Somerville, MA"/>
    <x v="0"/>
    <x v="1"/>
    <x v="1"/>
    <s v="OTHER"/>
    <x v="1"/>
    <s v="FOUR WAY INTERSECTION"/>
    <s v="ONE-WAY, NOT DIVIDED"/>
    <s v="HEAD 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2800000000001"/>
    <n v="-71.122299999999996"/>
    <n v="6"/>
    <n v="250000000000000"/>
  </r>
  <r>
    <x v="1305"/>
    <x v="1305"/>
    <x v="1"/>
    <s v="ORCHARD ST &amp; RUSSELL ST Somerville, MA"/>
    <x v="1"/>
    <x v="1"/>
    <x v="1"/>
    <s v="NONE"/>
    <x v="1"/>
    <s v="FOUR WAY INTERSECTION"/>
    <s v="ONE-WAY, NOT DIVIDED"/>
    <s v="ANGLE"/>
    <s v="COLLISION WITH MOTOR VEHICLE IN TRAFFIC"/>
    <x v="0"/>
    <x v="3"/>
    <n v="0"/>
    <n v="0"/>
    <n v="0"/>
    <n v="0"/>
    <n v="1"/>
    <n v="0"/>
    <n v="2"/>
    <n v="0"/>
    <n v="0"/>
    <n v="0"/>
    <n v="0"/>
    <n v="0"/>
    <n v="0"/>
    <n v="42.392800000000001"/>
    <n v="-71.122299999999996"/>
    <n v="6"/>
    <n v="250000000000000"/>
  </r>
  <r>
    <x v="1306"/>
    <x v="1306"/>
    <x v="0"/>
    <s v="ORCHARD ST &amp; RUSSELL ST Somerville, MA"/>
    <x v="0"/>
    <x v="1"/>
    <x v="2"/>
    <s v="NONE"/>
    <x v="1"/>
    <s v="FOUR WAY INTERSECTION"/>
    <s v="ONE-WAY, NOT DIVIDED"/>
    <s v="ANGLE"/>
    <s v="COLLISION WITH PEDESTRIAN"/>
    <x v="0"/>
    <x v="0"/>
    <n v="0"/>
    <n v="0"/>
    <n v="0"/>
    <n v="1"/>
    <n v="0"/>
    <n v="2"/>
    <n v="0"/>
    <n v="0"/>
    <n v="1"/>
    <n v="1"/>
    <n v="0"/>
    <n v="0"/>
    <n v="0"/>
    <n v="42.392800000000001"/>
    <n v="-71.122299999999996"/>
    <n v="6"/>
    <n v="250000000000000"/>
  </r>
  <r>
    <x v="1307"/>
    <x v="1307"/>
    <x v="0"/>
    <s v="ORCHARD ST &amp; RUSSELL ST Somerville, MA"/>
    <x v="1"/>
    <x v="1"/>
    <x v="1"/>
    <s v="NONE"/>
    <x v="1"/>
    <s v="FOUR WAY INTERSECTION"/>
    <s v="ONE-WAY, NOT DIVIDED"/>
    <s v="REAR-END"/>
    <s v="COLLISION WITH MOTOR VEHICLE IN TRAFFIC"/>
    <x v="0"/>
    <x v="0"/>
    <n v="0"/>
    <n v="0"/>
    <n v="0"/>
    <n v="1"/>
    <n v="0"/>
    <n v="2"/>
    <n v="0"/>
    <n v="0"/>
    <n v="0"/>
    <n v="0"/>
    <n v="0"/>
    <n v="0"/>
    <n v="0"/>
    <n v="42.392800000000001"/>
    <n v="-71.122299999999996"/>
    <n v="6"/>
    <n v="250000000000000"/>
  </r>
  <r>
    <x v="1308"/>
    <x v="1308"/>
    <x v="1"/>
    <s v="COTTAGE AV &amp; RUSSELL ST Somerville, MA"/>
    <x v="1"/>
    <x v="1"/>
    <x v="1"/>
    <s v="NONE"/>
    <x v="1"/>
    <s v="T-INTERSECTION"/>
    <s v="ONE-WAY, NOT DIVIDED"/>
    <s v="SIDESWIPE, SAME DIRECTION"/>
    <s v="COLLISION WITH MOTOR VEHICLE IN TRAFFIC"/>
    <x v="0"/>
    <x v="3"/>
    <n v="0"/>
    <n v="0"/>
    <n v="0"/>
    <n v="0"/>
    <n v="0"/>
    <n v="1"/>
    <n v="1"/>
    <n v="0"/>
    <n v="0"/>
    <n v="0"/>
    <n v="0"/>
    <n v="0"/>
    <n v="0"/>
    <n v="42.3934"/>
    <n v="-71.121499999999997"/>
    <n v="6"/>
    <n v="250000000000000"/>
  </r>
  <r>
    <x v="1309"/>
    <x v="1309"/>
    <x v="0"/>
    <s v="COTTAGE AV &amp; RUSSELL ST Somerville, MA"/>
    <x v="1"/>
    <x v="1"/>
    <x v="1"/>
    <s v="TRAFFIC CONGESTION RELATED"/>
    <x v="0"/>
    <s v="T-INTERSECTION"/>
    <s v="ONE-WAY, NOT DIVIDED"/>
    <s v="SIDESWIPE, SAME DIRECTION"/>
    <s v="COLLISION WITH MOTOR VEHICLE IN TRAFFIC"/>
    <x v="0"/>
    <x v="3"/>
    <n v="0"/>
    <n v="0"/>
    <n v="0"/>
    <n v="0"/>
    <n v="0"/>
    <n v="4"/>
    <n v="0"/>
    <n v="0"/>
    <n v="0"/>
    <n v="0"/>
    <n v="0"/>
    <n v="0"/>
    <n v="0"/>
    <n v="42.3934"/>
    <n v="-71.121499999999997"/>
    <n v="6"/>
    <n v="250000000000000"/>
  </r>
  <r>
    <x v="1310"/>
    <x v="1310"/>
    <x v="1"/>
    <s v="50 CRAIGIE ST Somerville, MA"/>
    <x v="1"/>
    <x v="1"/>
    <x v="1"/>
    <s v="NONE"/>
    <x v="0"/>
    <s v="NOT AT INTERSECTION"/>
    <s v="TWO-WAY, NOT DIVIDED"/>
    <s v="ANGLE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872"/>
    <n v="-71.111999999999995"/>
    <n v="3"/>
    <n v="250000000000000"/>
  </r>
  <r>
    <x v="1311"/>
    <x v="1311"/>
    <x v="1"/>
    <s v="226 SUMMER ST Somerville, MA"/>
    <x v="1"/>
    <x v="1"/>
    <x v="1"/>
    <s v="NONE"/>
    <x v="0"/>
    <s v="NOT AT INTERSECTION"/>
    <s v="TWO-WAY, NOT DIVIDED"/>
    <s v="SINGLE VEHICLE CRASH"/>
    <s v="UNKNOWN"/>
    <x v="4"/>
    <x v="3"/>
    <n v="0"/>
    <n v="0"/>
    <n v="0"/>
    <n v="0"/>
    <n v="0"/>
    <n v="2"/>
    <n v="0"/>
    <n v="0"/>
    <n v="0"/>
    <n v="0"/>
    <n v="0"/>
    <n v="0"/>
    <n v="0"/>
    <n v="42.388800000000003"/>
    <n v="-71.111699999999999"/>
    <n v="3"/>
    <n v="250000000000000"/>
  </r>
  <r>
    <x v="1312"/>
    <x v="1312"/>
    <x v="1"/>
    <s v="5 ELM ST Somerville, MA"/>
    <x v="1"/>
    <x v="1"/>
    <x v="1"/>
    <s v="OBSTRUCTION IN ROADWAY"/>
    <x v="0"/>
    <s v="NOT AT INTERSECTION"/>
    <s v="TWO-WAY, NOT DIVIDED"/>
    <s v="SIDESWIPE, OPPOSITE DIRECTION"/>
    <s v="COLLISION WITH PEDALCYCLE"/>
    <x v="0"/>
    <x v="6"/>
    <n v="0"/>
    <n v="0"/>
    <n v="0"/>
    <n v="0"/>
    <n v="0"/>
    <n v="0"/>
    <n v="2"/>
    <n v="0"/>
    <n v="1"/>
    <n v="0"/>
    <n v="0"/>
    <n v="0"/>
    <n v="0"/>
    <n v="42.386099999999999"/>
    <n v="-71.113500000000002"/>
    <n v="3"/>
    <n v="250000000000000"/>
  </r>
  <r>
    <x v="1313"/>
    <x v="1313"/>
    <x v="1"/>
    <s v="226 SUMMER ST Somerville, MA"/>
    <x v="1"/>
    <x v="1"/>
    <x v="1"/>
    <s v="NONE"/>
    <x v="1"/>
    <s v="FOUR WAY INTERSECTION"/>
    <s v="TWO-WAY, DIVIDED, UNPROTECTED MEDIAN"/>
    <s v="ANGLE"/>
    <s v="COLLISION WITH MOTOR VEHICLE IN TRAFFIC"/>
    <x v="0"/>
    <x v="0"/>
    <n v="0"/>
    <n v="0"/>
    <n v="0"/>
    <n v="1"/>
    <n v="0"/>
    <n v="1"/>
    <n v="0"/>
    <n v="0"/>
    <n v="0"/>
    <n v="0"/>
    <n v="0"/>
    <n v="0"/>
    <n v="0"/>
    <n v="42.388800000000003"/>
    <n v="-71.111699999999999"/>
    <n v="3"/>
    <n v="250000000000000"/>
  </r>
  <r>
    <x v="1314"/>
    <x v="1314"/>
    <x v="0"/>
    <s v="LOWELL ST &amp; SUMMER ST Somerville, MA"/>
    <x v="1"/>
    <x v="1"/>
    <x v="1"/>
    <s v="OTHER"/>
    <x v="1"/>
    <s v="FOUR WAY INTERSECTION"/>
    <s v="TWO-WAY, DIVIDED, UNPROTECTED MEDIAN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87799999999999"/>
    <n v="-71.1096"/>
    <n v="3"/>
    <n v="250000000000000"/>
  </r>
  <r>
    <x v="1315"/>
    <x v="1315"/>
    <x v="0"/>
    <s v="LOWELL ST &amp; SUMMER ST Somerville, MA"/>
    <x v="1"/>
    <x v="1"/>
    <x v="1"/>
    <s v="NONE"/>
    <x v="1"/>
    <s v="FOUR WAY 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7799999999999"/>
    <n v="-71.1096"/>
    <n v="3"/>
    <n v="250000000000000"/>
  </r>
  <r>
    <x v="1316"/>
    <x v="1316"/>
    <x v="1"/>
    <s v="LOWELL ST &amp; SUMMER ST Somerville, MA"/>
    <x v="1"/>
    <x v="1"/>
    <x v="1"/>
    <s v="NONE"/>
    <x v="1"/>
    <s v="FOUR WAY INTERSECTION"/>
    <s v="TWO-WAY, NOT DIVIDED"/>
    <s v="SIDESWIPE, SAME DIRECTION"/>
    <s v="COLLISION WITH PARKED MOTOR VEHICLE"/>
    <x v="0"/>
    <x v="3"/>
    <n v="0"/>
    <n v="0"/>
    <n v="0"/>
    <n v="0"/>
    <n v="0"/>
    <n v="1"/>
    <n v="0"/>
    <n v="0"/>
    <n v="0"/>
    <n v="0"/>
    <n v="0"/>
    <n v="0"/>
    <n v="1"/>
    <n v="42.387799999999999"/>
    <n v="-71.1096"/>
    <n v="3"/>
    <n v="250000000000000"/>
  </r>
  <r>
    <x v="1317"/>
    <x v="1317"/>
    <x v="0"/>
    <s v="LOWELL ST &amp; SUMMER ST Somerville, MA"/>
    <x v="1"/>
    <x v="1"/>
    <x v="1"/>
    <s v="NONE"/>
    <x v="7"/>
    <s v="FOUR WAY 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7799999999999"/>
    <n v="-71.1096"/>
    <n v="3"/>
    <n v="250000000000000"/>
  </r>
  <r>
    <x v="1318"/>
    <x v="1318"/>
    <x v="1"/>
    <s v="CRAIGIE ST &amp; NA Somerville, MA"/>
    <x v="1"/>
    <x v="1"/>
    <x v="1"/>
    <s v="NONE"/>
    <x v="0"/>
    <s v="NOT AT INTERSECTION"/>
    <s v="TWO-WAY, NOT DIVIDED"/>
    <s v="SIDESWIPE, OPPOSITE DIRECTION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86800000000001"/>
    <n v="-71.111800000000002"/>
    <n v="3"/>
    <n v="250000000000000"/>
  </r>
  <r>
    <x v="1319"/>
    <x v="1319"/>
    <x v="1"/>
    <s v="SILVEY PLACE &amp; CRAGIE STREET Somerville, MA"/>
    <x v="1"/>
    <x v="2"/>
    <x v="1"/>
    <s v="NONE"/>
    <x v="1"/>
    <s v="T-INTERSECTION"/>
    <s v="TWO-WAY, NOT DIVIDED"/>
    <s v="ANGLE"/>
    <s v="COLLISION WITH MOTOR VEHICLE IN TRAFFIC"/>
    <x v="0"/>
    <x v="3"/>
    <n v="0"/>
    <n v="0"/>
    <n v="0"/>
    <n v="0"/>
    <n v="0"/>
    <n v="4"/>
    <n v="0"/>
    <n v="0"/>
    <n v="0"/>
    <n v="0"/>
    <n v="0"/>
    <n v="0"/>
    <n v="0"/>
    <n v="42.3874"/>
    <n v="-71.1113"/>
    <n v="3"/>
    <n v="250000000000000"/>
  </r>
  <r>
    <x v="1320"/>
    <x v="1320"/>
    <x v="1"/>
    <s v="IBBETSON ST &amp; KIMBALL Somerville, MA"/>
    <x v="1"/>
    <x v="0"/>
    <x v="0"/>
    <s v="NONE"/>
    <x v="1"/>
    <s v="FOUR WAY INTERSECTION"/>
    <s v="TWO-WAY, NOT DIVIDED"/>
    <s v="ANGLE"/>
    <s v="COLLISION WITH MOTOR VEHICLE IN TRAFFIC"/>
    <x v="0"/>
    <x v="3"/>
    <n v="0"/>
    <n v="0"/>
    <n v="0"/>
    <n v="0"/>
    <n v="0"/>
    <n v="4"/>
    <n v="0"/>
    <n v="0"/>
    <n v="0"/>
    <n v="0"/>
    <n v="0"/>
    <n v="0"/>
    <n v="0"/>
    <n v="42.386200000000002"/>
    <n v="-71.111400000000003"/>
    <n v="3"/>
    <n v="250000000000000"/>
  </r>
  <r>
    <x v="1321"/>
    <x v="1321"/>
    <x v="0"/>
    <s v="32 BELMONT ST Somerville, MA"/>
    <x v="0"/>
    <x v="0"/>
    <x v="0"/>
    <s v="NONE"/>
    <x v="0"/>
    <s v="DRIVEWAY"/>
    <s v="ONE-WAY, NOT DIVIDED"/>
    <s v="SINGLE VEHICLE CRASH"/>
    <s v="OTHER"/>
    <x v="4"/>
    <x v="3"/>
    <n v="0"/>
    <n v="0"/>
    <n v="0"/>
    <n v="0"/>
    <n v="0"/>
    <n v="1"/>
    <n v="0"/>
    <n v="0"/>
    <n v="0"/>
    <n v="0"/>
    <n v="0"/>
    <n v="0"/>
    <n v="0"/>
    <n v="42.386000000000003"/>
    <n v="-71.110299999999995"/>
    <n v="3"/>
    <n v="250000000000000"/>
  </r>
  <r>
    <x v="1322"/>
    <x v="1322"/>
    <x v="1"/>
    <s v="BELMONT ST &amp; SOMERVILLE AV Somerville, MA"/>
    <x v="1"/>
    <x v="1"/>
    <x v="1"/>
    <s v="NONE"/>
    <x v="1"/>
    <s v="T-INTERSECTION"/>
    <s v="ONE-WAY, NOT DIVIDED"/>
    <s v="SINGLE VEHICLE CRASH"/>
    <s v="COLLISION WITH PEDALCYCLE"/>
    <x v="0"/>
    <x v="3"/>
    <n v="0"/>
    <n v="0"/>
    <n v="0"/>
    <n v="0"/>
    <n v="0"/>
    <n v="3"/>
    <n v="0"/>
    <n v="0"/>
    <n v="1"/>
    <n v="0"/>
    <n v="1"/>
    <n v="0"/>
    <n v="0"/>
    <n v="42.384300000000003"/>
    <n v="-71.111000000000004"/>
    <n v="3"/>
    <n v="250000000000000"/>
  </r>
  <r>
    <x v="1323"/>
    <x v="1323"/>
    <x v="1"/>
    <s v="BELMONT ST &amp; SOMERVILLE AV Somerville, MA"/>
    <x v="1"/>
    <x v="1"/>
    <x v="1"/>
    <s v="NONE"/>
    <x v="1"/>
    <s v="T-INTERSECTION"/>
    <s v="ONE-WAY, NOT DIVIDED"/>
    <s v="ANGLE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4300000000003"/>
    <n v="-71.111000000000004"/>
    <n v="3"/>
    <n v="250000000000000"/>
  </r>
  <r>
    <x v="1324"/>
    <x v="1324"/>
    <x v="1"/>
    <s v="85 LOWELL ST Somerville, MA"/>
    <x v="1"/>
    <x v="1"/>
    <x v="1"/>
    <s v="NONE"/>
    <x v="0"/>
    <s v="NOT AT INTERSECTION"/>
    <s v="ONE-WAY, NOT DIVIDED"/>
    <s v="SINGLE VEHICLE CRASH"/>
    <s v="COLLISION WITH TREE"/>
    <x v="1"/>
    <x v="0"/>
    <n v="0"/>
    <n v="0"/>
    <n v="0"/>
    <n v="0"/>
    <n v="0"/>
    <n v="2"/>
    <n v="0"/>
    <n v="0"/>
    <n v="0"/>
    <n v="0"/>
    <n v="0"/>
    <n v="0"/>
    <n v="0"/>
    <n v="42.387300000000003"/>
    <n v="-71.109800000000007"/>
    <n v="3"/>
    <n v="250000000000000"/>
  </r>
  <r>
    <x v="1325"/>
    <x v="1325"/>
    <x v="1"/>
    <s v="651 SOMERVILLE AV Somerville, MA"/>
    <x v="1"/>
    <x v="1"/>
    <x v="1"/>
    <s v="NONE"/>
    <x v="3"/>
    <s v="NOT AT INTERSECTION"/>
    <s v="TWO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84700000000002"/>
    <n v="-71.1113"/>
    <n v="3"/>
    <n v="250000000000000"/>
  </r>
  <r>
    <x v="1326"/>
    <x v="1326"/>
    <x v="0"/>
    <s v="BELMONT ST &amp; SOMERVILLE AV Somerville, MA"/>
    <x v="0"/>
    <x v="2"/>
    <x v="1"/>
    <s v="NONE"/>
    <x v="1"/>
    <s v="T-INTERSECTION"/>
    <s v="TWO-WAY, NOT DIVIDED"/>
    <s v="ANGLE"/>
    <s v="COLLISION WITH PEDALCYCLE"/>
    <x v="0"/>
    <x v="1"/>
    <n v="0"/>
    <n v="0"/>
    <n v="0"/>
    <n v="0"/>
    <n v="1"/>
    <n v="2"/>
    <n v="0"/>
    <n v="0"/>
    <n v="1"/>
    <n v="0"/>
    <n v="1"/>
    <n v="0"/>
    <n v="0"/>
    <n v="42.384300000000003"/>
    <n v="-71.111000000000004"/>
    <n v="3"/>
    <n v="250000000000000"/>
  </r>
  <r>
    <x v="1327"/>
    <x v="1327"/>
    <x v="0"/>
    <s v="651 SOMERVILLE AV Somerville, MA"/>
    <x v="0"/>
    <x v="5"/>
    <x v="0"/>
    <s v="UNKNOWN"/>
    <x v="3"/>
    <s v="T-INTERSECTION"/>
    <s v="TWO-WAY, NOT DIVIDED"/>
    <s v="HEAD ON"/>
    <s v="COLLISION WITH PEDESTRIAN"/>
    <x v="0"/>
    <x v="1"/>
    <n v="0"/>
    <n v="0"/>
    <n v="1"/>
    <n v="0"/>
    <n v="0"/>
    <n v="1"/>
    <n v="0"/>
    <n v="0"/>
    <n v="1"/>
    <n v="1"/>
    <n v="0"/>
    <n v="0"/>
    <n v="0"/>
    <n v="42.384700000000002"/>
    <n v="-71.1113"/>
    <n v="3"/>
    <n v="250000000000000"/>
  </r>
  <r>
    <x v="1328"/>
    <x v="1328"/>
    <x v="0"/>
    <s v="LOWELL ST &amp; SOMERVILLE AV Somerville, MA"/>
    <x v="1"/>
    <x v="1"/>
    <x v="1"/>
    <s v="UNKNOWN"/>
    <x v="3"/>
    <s v="T-INTERSECTION"/>
    <s v="TWO-WAY, DIVIDED, UNPROTECTED MEDIAN"/>
    <s v="SIDESWIPE, SAME DIRECTION"/>
    <s v="COLLISION WITH PEDALCYCLE"/>
    <x v="0"/>
    <x v="0"/>
    <n v="0"/>
    <n v="0"/>
    <n v="0"/>
    <n v="0"/>
    <n v="1"/>
    <n v="1"/>
    <n v="0"/>
    <n v="0"/>
    <n v="1"/>
    <n v="0"/>
    <n v="1"/>
    <n v="0"/>
    <n v="0"/>
    <n v="42.384599999999999"/>
    <n v="-71.111900000000006"/>
    <n v="3"/>
    <n v="250000000000000"/>
  </r>
  <r>
    <x v="1329"/>
    <x v="1329"/>
    <x v="0"/>
    <s v="IBBETSON ST &amp; SOMERVILLE AV Somerville, MA"/>
    <x v="1"/>
    <x v="1"/>
    <x v="1"/>
    <s v="NONE"/>
    <x v="3"/>
    <s v="T-INTERSECTION"/>
    <s v="TWO-WAY, DIVIDED, UNPROTECTED MEDIAN"/>
    <s v="REAR-END"/>
    <s v="COLLISION WITH MOTOR VEHICLE IN TRAFFIC"/>
    <x v="4"/>
    <x v="0"/>
    <n v="0"/>
    <n v="0"/>
    <n v="0"/>
    <n v="0"/>
    <n v="0"/>
    <n v="3"/>
    <n v="1"/>
    <n v="0"/>
    <n v="0"/>
    <n v="0"/>
    <n v="0"/>
    <n v="0"/>
    <n v="0"/>
    <n v="42.384900000000002"/>
    <n v="-71.112399999999994"/>
    <n v="3"/>
    <n v="250000000000000"/>
  </r>
  <r>
    <x v="1330"/>
    <x v="1330"/>
    <x v="0"/>
    <s v="SOMERVILLE AVE &amp; IBBETSON ST Somerville, MA"/>
    <x v="2"/>
    <x v="1"/>
    <x v="0"/>
    <s v="NONE"/>
    <x v="0"/>
    <s v="T-INTERSECTION"/>
    <s v="TWO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4900000000002"/>
    <n v="-71.112399999999994"/>
    <n v="3"/>
    <n v="250000000000000"/>
  </r>
  <r>
    <x v="1331"/>
    <x v="1331"/>
    <x v="0"/>
    <s v="LOWELL ST &amp; SOMERVILLE AV Somerville, MA"/>
    <x v="0"/>
    <x v="1"/>
    <x v="1"/>
    <s v="NONE"/>
    <x v="3"/>
    <s v="T-INTERSECTION"/>
    <s v="TWO-WAY, NOT DIVIDED"/>
    <s v="HEAD ON"/>
    <s v="COLLISION WITH PEDALCYCLE"/>
    <x v="0"/>
    <x v="1"/>
    <n v="0"/>
    <n v="0"/>
    <n v="0"/>
    <n v="1"/>
    <n v="0"/>
    <n v="1"/>
    <n v="0"/>
    <n v="0"/>
    <n v="1"/>
    <n v="0"/>
    <n v="1"/>
    <n v="0"/>
    <n v="0"/>
    <n v="42.384599999999999"/>
    <n v="-71.111900000000006"/>
    <n v="3"/>
    <n v="250000000000000"/>
  </r>
  <r>
    <x v="1332"/>
    <x v="1332"/>
    <x v="1"/>
    <s v="SOMERVILLE AVE &amp; LOWELL ST Somerville, MA"/>
    <x v="1"/>
    <x v="2"/>
    <x v="1"/>
    <s v="NONE"/>
    <x v="3"/>
    <s v="T-INTERSECTION"/>
    <s v="TWO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4599999999999"/>
    <n v="-71.111900000000006"/>
    <n v="3"/>
    <n v="250000000000000"/>
  </r>
  <r>
    <x v="1333"/>
    <x v="1333"/>
    <x v="1"/>
    <s v="LOWELL ST &amp; SOMERVILLE AV Somerville, MA"/>
    <x v="1"/>
    <x v="2"/>
    <x v="1"/>
    <s v="NONE"/>
    <x v="0"/>
    <s v="T-INTERSECTION"/>
    <s v="TWO-WAY, NOT DIVIDED"/>
    <s v="ANGLE"/>
    <s v="COLLISION WITH PEDALCYCLE"/>
    <x v="0"/>
    <x v="0"/>
    <n v="0"/>
    <n v="0"/>
    <n v="0"/>
    <n v="1"/>
    <n v="0"/>
    <n v="1"/>
    <n v="0"/>
    <n v="0"/>
    <n v="1"/>
    <n v="0"/>
    <n v="1"/>
    <n v="0"/>
    <n v="0"/>
    <n v="42.384599999999999"/>
    <n v="-71.111900000000006"/>
    <n v="3"/>
    <n v="250000000000000"/>
  </r>
  <r>
    <x v="1334"/>
    <x v="1334"/>
    <x v="0"/>
    <s v="MOSSLAND ST &amp; SOMERVILLE AV Somerville, MA"/>
    <x v="0"/>
    <x v="0"/>
    <x v="0"/>
    <s v="UNKNOWN"/>
    <x v="3"/>
    <s v="NOT AT INTERSECTION"/>
    <s v="TWO-WAY, NOT DIVIDED"/>
    <s v="REAR-END"/>
    <s v="COLLISION WITH MOTOR VEHICLE IN TRAFFIC"/>
    <x v="0"/>
    <x v="0"/>
    <n v="0"/>
    <n v="0"/>
    <n v="0"/>
    <n v="0"/>
    <n v="1"/>
    <n v="1"/>
    <n v="0"/>
    <n v="0"/>
    <n v="1"/>
    <n v="0"/>
    <n v="1"/>
    <n v="0"/>
    <n v="0"/>
    <n v="42.3872"/>
    <n v="-71.116699999999994"/>
    <n v="2"/>
    <n v="250000000000000"/>
  </r>
  <r>
    <x v="1335"/>
    <x v="1335"/>
    <x v="0"/>
    <s v="MOSSLAND ST &amp; SOMERVILLE AVE Somerville, MA"/>
    <x v="0"/>
    <x v="0"/>
    <x v="0"/>
    <s v="NONE"/>
    <x v="3"/>
    <s v="UNKNOWN"/>
    <s v="UNKNOWN"/>
    <s v="SIDESWIPE, SAME DIRECTION"/>
    <s v="COLLISION WITH PEDALCYCLE"/>
    <x v="4"/>
    <x v="0"/>
    <n v="0"/>
    <n v="0"/>
    <n v="0"/>
    <n v="1"/>
    <n v="0"/>
    <n v="2"/>
    <n v="0"/>
    <n v="0"/>
    <n v="1"/>
    <n v="0"/>
    <n v="1"/>
    <n v="0"/>
    <n v="0"/>
    <n v="42.3872"/>
    <n v="-71.116699999999994"/>
    <n v="2"/>
    <n v="250000000000000"/>
  </r>
  <r>
    <x v="1336"/>
    <x v="1336"/>
    <x v="1"/>
    <s v="BEACON ST &amp; ROSELAND ST Somerville, MA"/>
    <x v="1"/>
    <x v="2"/>
    <x v="1"/>
    <s v="NONE"/>
    <x v="0"/>
    <s v="T-INTERSECTION"/>
    <s v="TWO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6699999999998"/>
    <n v="-71.116299999999995"/>
    <n v="2"/>
    <n v="250000000000000"/>
  </r>
  <r>
    <x v="1337"/>
    <x v="1337"/>
    <x v="0"/>
    <s v="BEACON ST &amp; ROSELAND ST Somerville, MA"/>
    <x v="0"/>
    <x v="0"/>
    <x v="0"/>
    <s v="UNKNOWN"/>
    <x v="0"/>
    <s v="T-INTERSECTION"/>
    <s v="TWO-WAY, DIVIDED, UNPROTECTED MEDIAN"/>
    <s v="SINGLE VEHICLE CRASH"/>
    <s v="COLLISION WITH PEDESTRIAN"/>
    <x v="0"/>
    <x v="0"/>
    <n v="0"/>
    <n v="0"/>
    <n v="0"/>
    <n v="1"/>
    <n v="0"/>
    <n v="2"/>
    <n v="0"/>
    <n v="0"/>
    <n v="1"/>
    <n v="1"/>
    <n v="0"/>
    <n v="0"/>
    <n v="0"/>
    <n v="42.386699999999998"/>
    <n v="-71.116299999999995"/>
    <n v="2"/>
    <n v="250000000000000"/>
  </r>
  <r>
    <x v="1338"/>
    <x v="1338"/>
    <x v="0"/>
    <s v="374 BEACON ST Somerville, MA"/>
    <x v="1"/>
    <x v="1"/>
    <x v="1"/>
    <s v="NONE"/>
    <x v="0"/>
    <s v="NOT AT INTERSECTION"/>
    <s v="TWO-WAY, DIVIDED, UNPROTECTED MEDIAN"/>
    <s v="REAR-END"/>
    <s v="COLLISION WITH PEDALCYCLE"/>
    <x v="0"/>
    <x v="0"/>
    <n v="0"/>
    <n v="0"/>
    <n v="0"/>
    <n v="0"/>
    <n v="0"/>
    <n v="2"/>
    <n v="0"/>
    <n v="0"/>
    <n v="1"/>
    <n v="0"/>
    <n v="1"/>
    <n v="0"/>
    <n v="0"/>
    <n v="42.386400000000002"/>
    <n v="-71.116500000000002"/>
    <n v="2"/>
    <n v="250000000000000"/>
  </r>
  <r>
    <x v="1339"/>
    <x v="1339"/>
    <x v="2"/>
    <s v="BEACON ST &amp; OXFORD ST Somerville, MA"/>
    <x v="1"/>
    <x v="2"/>
    <x v="1"/>
    <s v="NONE"/>
    <x v="0"/>
    <s v="T-INTERSECTION"/>
    <s v="TWO-WAY, NOT DIVIDED"/>
    <s v="SIDESWIPE, SAME DIRECTION"/>
    <s v="COLLISION WITH PEDALCYCLE"/>
    <x v="0"/>
    <x v="0"/>
    <n v="0"/>
    <n v="0"/>
    <n v="0"/>
    <n v="1"/>
    <n v="0"/>
    <n v="2"/>
    <n v="0"/>
    <n v="0"/>
    <n v="1"/>
    <n v="0"/>
    <n v="1"/>
    <n v="0"/>
    <n v="0"/>
    <n v="42.386200000000002"/>
    <n v="-71.116100000000003"/>
    <n v="2"/>
    <n v="250000000000000"/>
  </r>
  <r>
    <x v="1340"/>
    <x v="1340"/>
    <x v="1"/>
    <s v="BEACON ST &amp; PRENTISS ST Somerville, MA"/>
    <x v="1"/>
    <x v="0"/>
    <x v="0"/>
    <s v="OBSTRUCTION IN ROADWAY"/>
    <x v="0"/>
    <s v="T-INTERSECTION"/>
    <s v="TWO-WAY, DIVIDED, UNPROTECTED MEDIAN"/>
    <s v="SINGLE VEHICLE CRASH"/>
    <s v="COLLISION WITH PEDALCYCLE"/>
    <x v="0"/>
    <x v="0"/>
    <n v="0"/>
    <n v="0"/>
    <n v="0"/>
    <n v="0"/>
    <n v="0"/>
    <n v="2"/>
    <n v="0"/>
    <n v="0"/>
    <n v="1"/>
    <n v="0"/>
    <n v="1"/>
    <n v="0"/>
    <n v="0"/>
    <n v="42.384700000000002"/>
    <n v="-71.1143"/>
    <n v="2"/>
    <n v="250000000000000"/>
  </r>
  <r>
    <x v="1341"/>
    <x v="1341"/>
    <x v="0"/>
    <s v="347 BEACON ST Somerville, MA"/>
    <x v="2"/>
    <x v="1"/>
    <x v="1"/>
    <s v="NONE"/>
    <x v="0"/>
    <s v="UNKNOWN"/>
    <s v="TWO-WAY, NOT DIVIDED"/>
    <s v="HEAD ON"/>
    <s v="COLLISION WITH PEDALCYCLE"/>
    <x v="0"/>
    <x v="0"/>
    <n v="0"/>
    <n v="0"/>
    <n v="0"/>
    <n v="1"/>
    <n v="0"/>
    <n v="2"/>
    <n v="0"/>
    <n v="0"/>
    <n v="1"/>
    <n v="0"/>
    <n v="1"/>
    <n v="0"/>
    <n v="0"/>
    <n v="42.385599999999997"/>
    <n v="-71.115099999999998"/>
    <n v="2"/>
    <n v="250000000000000"/>
  </r>
  <r>
    <x v="1342"/>
    <x v="1342"/>
    <x v="0"/>
    <s v="BEACON ST &amp; FOREST ST Somerville, MA"/>
    <x v="1"/>
    <x v="1"/>
    <x v="1"/>
    <s v="NONE"/>
    <x v="0"/>
    <s v="T-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55"/>
    <n v="-71.115200000000002"/>
    <n v="2"/>
    <n v="250000000000000"/>
  </r>
  <r>
    <x v="1343"/>
    <x v="1343"/>
    <x v="0"/>
    <s v="BEACON ST &amp; OXFORD ST Somerville, MA"/>
    <x v="0"/>
    <x v="1"/>
    <x v="1"/>
    <s v="NONE"/>
    <x v="1"/>
    <s v="T-INTERSECTION"/>
    <s v="TWO-WAY, DIVIDED, UNPROTECTED MEDIAN"/>
    <s v="SINGLE VEHICLE CRASH"/>
    <s v="COLLISION WITH PEDALCYCLE"/>
    <x v="0"/>
    <x v="0"/>
    <n v="0"/>
    <n v="0"/>
    <n v="0"/>
    <n v="1"/>
    <n v="0"/>
    <n v="2"/>
    <n v="0"/>
    <n v="0"/>
    <n v="1"/>
    <n v="0"/>
    <n v="1"/>
    <n v="0"/>
    <n v="0"/>
    <n v="42.386200000000002"/>
    <n v="-71.116100000000003"/>
    <n v="2"/>
    <n v="250000000000000"/>
  </r>
  <r>
    <x v="1344"/>
    <x v="1344"/>
    <x v="0"/>
    <s v="1 GREENWOOD TERR Somerville, MA"/>
    <x v="0"/>
    <x v="0"/>
    <x v="0"/>
    <s v="NONE"/>
    <x v="0"/>
    <s v="NOT AT INTERSECTION"/>
    <s v="TWO-WAY, NOT DIVIDED"/>
    <s v="SIDESWIPE, SAME DIRECTION"/>
    <s v="COLLISION WITH PARKED MOTOR VEHICLE"/>
    <x v="1"/>
    <x v="0"/>
    <n v="0"/>
    <n v="0"/>
    <n v="0"/>
    <n v="0"/>
    <n v="0"/>
    <n v="3"/>
    <n v="0"/>
    <n v="0"/>
    <n v="0"/>
    <n v="0"/>
    <n v="0"/>
    <n v="0"/>
    <n v="0"/>
    <n v="42.384999999999998"/>
    <n v="-71.114500000000007"/>
    <n v="2"/>
    <n v="250000000000000"/>
  </r>
  <r>
    <x v="1345"/>
    <x v="1345"/>
    <x v="0"/>
    <s v="BEACON ST &amp; FOREST ST Somerville, MA"/>
    <x v="0"/>
    <x v="1"/>
    <x v="1"/>
    <s v="NONE"/>
    <x v="0"/>
    <s v="T-INTERSECTION"/>
    <s v="TWO-WAY, NOT DIVIDED"/>
    <s v="HEAD ON"/>
    <s v="COLLISION WITH PEDALCYCLE"/>
    <x v="0"/>
    <x v="3"/>
    <n v="0"/>
    <n v="0"/>
    <n v="0"/>
    <n v="0"/>
    <n v="0"/>
    <n v="0"/>
    <n v="5"/>
    <n v="0"/>
    <n v="1"/>
    <n v="0"/>
    <n v="1"/>
    <n v="0"/>
    <n v="0"/>
    <n v="42.3855"/>
    <n v="-71.115200000000002"/>
    <n v="2"/>
    <n v="250000000000000"/>
  </r>
  <r>
    <x v="1346"/>
    <x v="1346"/>
    <x v="1"/>
    <s v="BEACON ST &amp; PRENTISS ST Somerville, MA"/>
    <x v="1"/>
    <x v="1"/>
    <x v="1"/>
    <s v="NONE"/>
    <x v="0"/>
    <s v="T-INTERSECTION"/>
    <s v="TWO-WAY, DIVIDED, UNPROTECTED MEDIAN"/>
    <s v="ANGLE"/>
    <s v="COLLISION WITH PEDALCYCLE"/>
    <x v="2"/>
    <x v="0"/>
    <n v="0"/>
    <n v="0"/>
    <n v="0"/>
    <n v="1"/>
    <n v="0"/>
    <n v="2"/>
    <n v="0"/>
    <n v="0"/>
    <n v="1"/>
    <n v="0"/>
    <n v="1"/>
    <n v="0"/>
    <n v="0"/>
    <n v="42.384700000000002"/>
    <n v="-71.1143"/>
    <n v="2"/>
    <n v="250000000000000"/>
  </r>
  <r>
    <x v="1347"/>
    <x v="1347"/>
    <x v="1"/>
    <s v="BEACON ST &amp; OXFORD ST Somerville, MA"/>
    <x v="1"/>
    <x v="1"/>
    <x v="1"/>
    <s v="NONE"/>
    <x v="0"/>
    <s v="T-INTERSECTION"/>
    <s v="TWO-WAY, NOT DIVIDED"/>
    <s v="SIDESWIPE, SAME DIRECTION"/>
    <s v="COLLISION WITH MOTOR VEHICLE IN TRAFFIC"/>
    <x v="0"/>
    <x v="0"/>
    <n v="0"/>
    <n v="0"/>
    <n v="0"/>
    <n v="1"/>
    <n v="0"/>
    <n v="1"/>
    <n v="0"/>
    <n v="0"/>
    <n v="1"/>
    <n v="0"/>
    <n v="1"/>
    <n v="0"/>
    <n v="0"/>
    <n v="42.386200000000002"/>
    <n v="-71.116100000000003"/>
    <n v="2"/>
    <n v="250000000000000"/>
  </r>
  <r>
    <x v="1348"/>
    <x v="1348"/>
    <x v="0"/>
    <s v="BEACON ST &amp; OXFORD ST Somerville, MA"/>
    <x v="1"/>
    <x v="1"/>
    <x v="1"/>
    <s v="NONE"/>
    <x v="0"/>
    <s v="T-INTERSECTION"/>
    <s v="TWO-WAY, NOT DIVIDED"/>
    <s v="ANGLE"/>
    <s v="COLLISION WITH MOTOR VEHICLE IN TRAFFIC"/>
    <x v="0"/>
    <x v="0"/>
    <n v="0"/>
    <n v="0"/>
    <n v="0"/>
    <n v="1"/>
    <n v="0"/>
    <n v="2"/>
    <n v="0"/>
    <n v="0"/>
    <n v="1"/>
    <n v="0"/>
    <n v="1"/>
    <n v="0"/>
    <n v="0"/>
    <n v="42.386200000000002"/>
    <n v="-71.116100000000003"/>
    <n v="2"/>
    <n v="250000000000000"/>
  </r>
  <r>
    <x v="1349"/>
    <x v="1349"/>
    <x v="1"/>
    <s v="662 SOMERVILLE AVE Somerville, MA"/>
    <x v="1"/>
    <x v="1"/>
    <x v="1"/>
    <s v="NONE"/>
    <x v="0"/>
    <s v="NOT AT INTERSECTION"/>
    <s v="TWO-WAY, DIVIDED, UNPROTECTED MEDIAN"/>
    <s v="ANGLE"/>
    <s v="COLLISION WITH MOTOR VEHICLE IN TRAFFIC"/>
    <x v="0"/>
    <x v="0"/>
    <n v="0"/>
    <n v="0"/>
    <n v="0"/>
    <n v="1"/>
    <n v="0"/>
    <n v="1"/>
    <n v="0"/>
    <n v="0"/>
    <n v="0"/>
    <n v="0"/>
    <n v="0"/>
    <n v="0"/>
    <n v="0"/>
    <n v="42.384700000000002"/>
    <n v="-71.112300000000005"/>
    <n v="2"/>
    <n v="250000000000000"/>
  </r>
  <r>
    <x v="1350"/>
    <x v="1350"/>
    <x v="1"/>
    <s v="652 SOMERVILLE AV Somerville, MA"/>
    <x v="1"/>
    <x v="2"/>
    <x v="1"/>
    <s v="NONE"/>
    <x v="3"/>
    <s v="T-INTERSECTION"/>
    <s v="TWO-WAY, NOT DIVIDED"/>
    <s v="REAR-END"/>
    <s v="COLLISION WITH MOTOR VEHICLE IN TRAFFIC"/>
    <x v="0"/>
    <x v="3"/>
    <n v="0"/>
    <n v="0"/>
    <n v="0"/>
    <n v="0"/>
    <n v="1"/>
    <n v="4"/>
    <n v="0"/>
    <n v="0"/>
    <n v="0"/>
    <n v="0"/>
    <n v="0"/>
    <n v="0"/>
    <n v="0"/>
    <n v="42.384500000000003"/>
    <n v="-71.111999999999995"/>
    <n v="2"/>
    <n v="250000000000000"/>
  </r>
  <r>
    <x v="1351"/>
    <x v="1351"/>
    <x v="2"/>
    <s v="680 SOMERVILLE AV Somerville, MA"/>
    <x v="1"/>
    <x v="2"/>
    <x v="1"/>
    <s v="NONE"/>
    <x v="3"/>
    <s v="T-INTERSECTION"/>
    <s v="TWO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5100000000001"/>
    <n v="-71.113200000000006"/>
    <n v="2"/>
    <n v="250000000000000"/>
  </r>
  <r>
    <x v="1352"/>
    <x v="1352"/>
    <x v="0"/>
    <s v="BEACON ST &amp; MILLER ST Somerville, MA"/>
    <x v="0"/>
    <x v="1"/>
    <x v="1"/>
    <s v="NONE"/>
    <x v="3"/>
    <s v="T-INTERSECTION"/>
    <s v="UNKNOWN"/>
    <s v="SIDESWIPE, SAME DIRECTION"/>
    <s v="COLLISION WITH MOTOR VEHICLE IN TRAFFIC"/>
    <x v="4"/>
    <x v="3"/>
    <n v="0"/>
    <n v="0"/>
    <n v="0"/>
    <n v="0"/>
    <n v="0"/>
    <n v="3"/>
    <n v="0"/>
    <n v="0"/>
    <n v="0"/>
    <n v="0"/>
    <n v="0"/>
    <n v="0"/>
    <n v="0"/>
    <n v="42.3842"/>
    <n v="-71.113600000000005"/>
    <n v="2"/>
    <n v="250000000000000"/>
  </r>
  <r>
    <x v="1353"/>
    <x v="1353"/>
    <x v="1"/>
    <s v="308 BEACON ST Somerville, MA"/>
    <x v="1"/>
    <x v="1"/>
    <x v="1"/>
    <s v="NONE"/>
    <x v="0"/>
    <s v="NOT AT INTERSECTION"/>
    <s v="TWO-WAY, NOT DIVIDED"/>
    <s v="SIDESWIPE, SAME DIRECTION"/>
    <s v="COLLISION WITH MOTOR VEHICLE IN TRAFFIC"/>
    <x v="1"/>
    <x v="0"/>
    <n v="0"/>
    <n v="0"/>
    <n v="0"/>
    <n v="0"/>
    <n v="0"/>
    <n v="2"/>
    <n v="0"/>
    <n v="0"/>
    <n v="0"/>
    <n v="0"/>
    <n v="0"/>
    <n v="0"/>
    <n v="0"/>
    <n v="42.383899999999997"/>
    <n v="-71.113600000000005"/>
    <n v="2"/>
    <n v="250000000000000"/>
  </r>
  <r>
    <x v="1354"/>
    <x v="1354"/>
    <x v="0"/>
    <s v="316 BEACON ST Somerville, MA"/>
    <x v="0"/>
    <x v="1"/>
    <x v="1"/>
    <s v="NONE"/>
    <x v="0"/>
    <s v="NOT AT INTERSECTION"/>
    <s v="TWO-WAY, NOT DIVIDED"/>
    <s v="SIDESWIPE, SAME DIRECTION"/>
    <s v="COLLISION WITH PARKED MOTOR VEHICLE"/>
    <x v="1"/>
    <x v="0"/>
    <n v="0"/>
    <n v="0"/>
    <n v="0"/>
    <n v="0"/>
    <n v="0"/>
    <n v="2"/>
    <n v="0"/>
    <n v="0"/>
    <n v="0"/>
    <n v="0"/>
    <n v="0"/>
    <n v="0"/>
    <n v="0"/>
    <n v="42.384099999999997"/>
    <n v="-71.114099999999993"/>
    <n v="2"/>
    <n v="250000000000000"/>
  </r>
  <r>
    <x v="1355"/>
    <x v="1355"/>
    <x v="1"/>
    <s v="BEACON ST &amp; EUSTIS ST Somerville, MA"/>
    <x v="1"/>
    <x v="2"/>
    <x v="0"/>
    <s v="OBSTRUCTION IN ROADWAY"/>
    <x v="1"/>
    <s v="T-INTERSECTION"/>
    <s v="TWO-WAY, NOT DIVIDED"/>
    <s v="ANGLE"/>
    <s v="COLLISION WITH MOTOR VEHICLE IN TRAFFIC"/>
    <x v="0"/>
    <x v="0"/>
    <n v="0"/>
    <n v="0"/>
    <n v="0"/>
    <n v="0"/>
    <n v="0"/>
    <n v="6"/>
    <n v="0"/>
    <n v="0"/>
    <n v="0"/>
    <n v="0"/>
    <n v="0"/>
    <n v="0"/>
    <n v="0"/>
    <n v="42.383699999999997"/>
    <n v="-71.113100000000003"/>
    <n v="2"/>
    <n v="250000000000000"/>
  </r>
  <r>
    <x v="1356"/>
    <x v="1356"/>
    <x v="1"/>
    <s v="290 BEACON ST Somerville, MA"/>
    <x v="1"/>
    <x v="1"/>
    <x v="1"/>
    <s v="NONE"/>
    <x v="0"/>
    <s v="NOT AT INTERSECTION"/>
    <s v="TWO-WAY, NOT DIVIDED"/>
    <s v="ANGLE"/>
    <s v="COLLISION WITH PEDALCYCLE"/>
    <x v="0"/>
    <x v="0"/>
    <n v="0"/>
    <n v="0"/>
    <n v="0"/>
    <n v="0"/>
    <n v="1"/>
    <n v="2"/>
    <n v="0"/>
    <n v="0"/>
    <n v="1"/>
    <n v="0"/>
    <n v="1"/>
    <n v="0"/>
    <n v="0"/>
    <n v="42.383299999999998"/>
    <n v="-71.112899999999996"/>
    <n v="2"/>
    <n v="250000000000000"/>
  </r>
  <r>
    <x v="1357"/>
    <x v="1357"/>
    <x v="1"/>
    <s v="260 BEACON ST Somerville, MA"/>
    <x v="1"/>
    <x v="1"/>
    <x v="1"/>
    <s v="TRAFFIC CONGESTION RELATED"/>
    <x v="0"/>
    <s v="NOT AT INTERSECTION"/>
    <s v="TWO-WAY, NOT DIVIDED"/>
    <s v="REAR-END"/>
    <s v="COLLISION WITH MOTOR VEHICLE IN TRAFFIC"/>
    <x v="0"/>
    <x v="3"/>
    <n v="1"/>
    <n v="0"/>
    <n v="0"/>
    <n v="0"/>
    <n v="0"/>
    <n v="1"/>
    <n v="1"/>
    <n v="0"/>
    <n v="0"/>
    <n v="0"/>
    <n v="0"/>
    <n v="0"/>
    <n v="0"/>
    <n v="42.382300000000001"/>
    <n v="-71.111900000000006"/>
    <n v="2"/>
    <n v="250000000000000"/>
  </r>
  <r>
    <x v="1358"/>
    <x v="1358"/>
    <x v="1"/>
    <s v="278 BEACON ST Somerville, MA"/>
    <x v="1"/>
    <x v="1"/>
    <x v="1"/>
    <s v="NONE"/>
    <x v="0"/>
    <s v="NOT AT INTERSECTION"/>
    <s v="TWO-WAY, DIVIDED, UNPROTECTED MEDIAN"/>
    <s v="ANGLE"/>
    <s v="COLLISION WITH MOTOR VEHICLE IN TRAFFIC"/>
    <x v="0"/>
    <x v="0"/>
    <n v="0"/>
    <n v="0"/>
    <n v="0"/>
    <n v="1"/>
    <n v="0"/>
    <n v="3"/>
    <n v="1"/>
    <n v="0"/>
    <n v="0"/>
    <n v="0"/>
    <n v="0"/>
    <n v="0"/>
    <n v="0"/>
    <n v="42.382800000000003"/>
    <n v="-71.112399999999994"/>
    <n v="2"/>
    <n v="250000000000000"/>
  </r>
  <r>
    <x v="1359"/>
    <x v="1359"/>
    <x v="0"/>
    <s v="260 BEACON ST Somerville, MA"/>
    <x v="2"/>
    <x v="2"/>
    <x v="1"/>
    <s v="NONE"/>
    <x v="0"/>
    <s v="NOT AT INTERSECTION"/>
    <s v="TWO-WAY, NOT DIVIDED"/>
    <s v="REAR-END"/>
    <s v="COLLISION WITH MOTOR VEHICLE IN TRAFFIC"/>
    <x v="0"/>
    <x v="3"/>
    <n v="0"/>
    <n v="0"/>
    <n v="0"/>
    <n v="0"/>
    <n v="0"/>
    <n v="1"/>
    <n v="1"/>
    <n v="0"/>
    <n v="0"/>
    <n v="0"/>
    <n v="0"/>
    <n v="0"/>
    <n v="0"/>
    <n v="42.382300000000001"/>
    <n v="-71.111900000000006"/>
    <n v="2"/>
    <n v="250000000000000"/>
  </r>
  <r>
    <x v="1360"/>
    <x v="1360"/>
    <x v="0"/>
    <s v="252 BEACON ST Somerville, MA"/>
    <x v="6"/>
    <x v="1"/>
    <x v="1"/>
    <s v="NONE"/>
    <x v="0"/>
    <s v="NOT AT INTERSECTION"/>
    <s v="TWO-WAY, NOT DIVIDED"/>
    <s v="SIDESWIPE, SAME DIRECTION"/>
    <s v="COLLISION WITH PARKED MOTOR VEHICLE"/>
    <x v="0"/>
    <x v="3"/>
    <n v="0"/>
    <n v="0"/>
    <n v="0"/>
    <n v="0"/>
    <n v="1"/>
    <n v="2"/>
    <n v="0"/>
    <n v="0"/>
    <n v="0"/>
    <n v="0"/>
    <n v="0"/>
    <n v="0"/>
    <n v="0"/>
    <n v="42.382199999999997"/>
    <n v="-71.111500000000007"/>
    <n v="2"/>
    <n v="250000000000000"/>
  </r>
  <r>
    <x v="1361"/>
    <x v="1361"/>
    <x v="1"/>
    <s v="244 BEACON ST Somerville, MA"/>
    <x v="1"/>
    <x v="1"/>
    <x v="1"/>
    <s v="NONE"/>
    <x v="7"/>
    <s v="T-INTERSECTION"/>
    <s v="TWO-WAY, NOT DIVIDED"/>
    <s v="SIDESWIPE, SAME DIRECTION"/>
    <s v="COLLISION WITH PARKED MOTOR VEHICLE"/>
    <x v="0"/>
    <x v="0"/>
    <n v="0"/>
    <n v="0"/>
    <n v="0"/>
    <n v="0"/>
    <n v="1"/>
    <n v="3"/>
    <n v="0"/>
    <n v="0"/>
    <n v="0"/>
    <n v="0"/>
    <n v="0"/>
    <n v="0"/>
    <n v="0"/>
    <n v="42.382100000000001"/>
    <n v="-71.1113"/>
    <n v="2"/>
    <n v="250000000000000"/>
  </r>
  <r>
    <x v="1362"/>
    <x v="1362"/>
    <x v="1"/>
    <s v="ELM ST &amp; WHITE ST Somerville, MA"/>
    <x v="1"/>
    <x v="2"/>
    <x v="0"/>
    <s v="NONE"/>
    <x v="0"/>
    <s v="T-INTERSECTION"/>
    <s v="TWO-WAY, NOT DIVIDED"/>
    <s v="ANGLE"/>
    <s v="COLLISION WITH PEDALCYCLE"/>
    <x v="0"/>
    <x v="0"/>
    <n v="0"/>
    <n v="0"/>
    <n v="0"/>
    <n v="0"/>
    <n v="1"/>
    <n v="2"/>
    <n v="0"/>
    <n v="0"/>
    <n v="1"/>
    <n v="0"/>
    <n v="1"/>
    <n v="0"/>
    <n v="0"/>
    <n v="42.389600000000002"/>
    <n v="-71.117000000000004"/>
    <n v="6"/>
    <n v="250000000000000"/>
  </r>
  <r>
    <x v="1363"/>
    <x v="1363"/>
    <x v="1"/>
    <s v="CHERRY ST &amp; ELM ST Somerville, MA"/>
    <x v="1"/>
    <x v="1"/>
    <x v="1"/>
    <s v="NONE"/>
    <x v="0"/>
    <s v="T-INTERSECTION"/>
    <s v="TWO-WAY, NOT DIVIDED"/>
    <s v="SIDESWIPE, SAME DIRECTION"/>
    <s v="COLLISION WITH MOTOR VEHICLE IN TRAFFIC"/>
    <x v="0"/>
    <x v="3"/>
    <n v="0"/>
    <n v="0"/>
    <n v="0"/>
    <n v="0"/>
    <n v="1"/>
    <n v="1"/>
    <n v="0"/>
    <n v="0"/>
    <n v="1"/>
    <n v="0"/>
    <n v="1"/>
    <n v="0"/>
    <n v="0"/>
    <n v="42.389200000000002"/>
    <n v="-71.116600000000005"/>
    <n v="6"/>
    <n v="250000000000000"/>
  </r>
  <r>
    <x v="1364"/>
    <x v="1364"/>
    <x v="0"/>
    <s v="101 ELM ST Somerville, MA"/>
    <x v="0"/>
    <x v="0"/>
    <x v="0"/>
    <s v="NONE"/>
    <x v="0"/>
    <s v="NOT AT INTERSECTION"/>
    <s v="TWO-WAY, NOT DIVIDED"/>
    <s v="SIDESWIPE, SAME DIRECTION"/>
    <s v="COLLISION WITH PEDALCYCLE"/>
    <x v="0"/>
    <x v="3"/>
    <n v="0"/>
    <n v="0"/>
    <n v="0"/>
    <n v="1"/>
    <n v="0"/>
    <n v="1"/>
    <n v="0"/>
    <n v="0"/>
    <n v="1"/>
    <n v="0"/>
    <n v="1"/>
    <n v="0"/>
    <n v="0"/>
    <n v="42.389800000000001"/>
    <n v="-71.117000000000004"/>
    <n v="6"/>
    <n v="250000000000000"/>
  </r>
  <r>
    <x v="1365"/>
    <x v="1365"/>
    <x v="1"/>
    <s v="CHERRY ST &amp; ELM ST Somerville, MA"/>
    <x v="1"/>
    <x v="1"/>
    <x v="1"/>
    <s v="NONE"/>
    <x v="1"/>
    <s v="T-INTERSECTION"/>
    <s v="TWO-WAY, DIVIDED, UNPROTECTED MEDIAN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9200000000002"/>
    <n v="-71.116600000000005"/>
    <n v="6"/>
    <n v="250000000000000"/>
  </r>
  <r>
    <x v="1366"/>
    <x v="1366"/>
    <x v="1"/>
    <s v="264 SUMMER ST Somerville, MA"/>
    <x v="1"/>
    <x v="1"/>
    <x v="1"/>
    <s v="NONE"/>
    <x v="0"/>
    <s v="NOT AT INTERSECTION"/>
    <s v="TWO-WAY, NOT DIVIDED"/>
    <s v="SINGLE VEHICLE CRASH"/>
    <s v="COLLISION WITH PEDESTRIAN"/>
    <x v="0"/>
    <x v="0"/>
    <n v="0"/>
    <n v="0"/>
    <n v="0"/>
    <n v="0"/>
    <n v="1"/>
    <n v="2"/>
    <n v="0"/>
    <n v="0"/>
    <n v="1"/>
    <n v="1"/>
    <n v="0"/>
    <n v="0"/>
    <n v="0"/>
    <n v="42.390500000000003"/>
    <n v="-71.114000000000004"/>
    <n v="5"/>
    <n v="250000000000000"/>
  </r>
  <r>
    <x v="1367"/>
    <x v="1367"/>
    <x v="1"/>
    <s v="11 SARTWELL AV Somerville, MA"/>
    <x v="1"/>
    <x v="0"/>
    <x v="0"/>
    <s v="UNKNOWN"/>
    <x v="0"/>
    <s v="T-INTERSECTION"/>
    <s v="ONE-WAY, NOT DIVIDED"/>
    <s v="SINGLE VEHICLE CRASH"/>
    <s v="COLLISION WITH UNKNOWN FIXED OBJECT"/>
    <x v="2"/>
    <x v="3"/>
    <n v="0"/>
    <n v="0"/>
    <n v="0"/>
    <n v="0"/>
    <n v="0"/>
    <n v="2"/>
    <n v="0"/>
    <n v="0"/>
    <n v="0"/>
    <n v="0"/>
    <n v="0"/>
    <n v="0"/>
    <n v="0"/>
    <n v="42.389699999999998"/>
    <n v="-71.114900000000006"/>
    <n v="5"/>
    <n v="250000000000000"/>
  </r>
  <r>
    <x v="1368"/>
    <x v="1368"/>
    <x v="1"/>
    <s v="CEDAR ST &amp; ELM ST Somerville, MA"/>
    <x v="1"/>
    <x v="2"/>
    <x v="0"/>
    <s v="NONE"/>
    <x v="3"/>
    <s v="T-INTERSECTION"/>
    <s v="TWO-WAY, NOT DIVIDED"/>
    <s v="ANGLE"/>
    <s v="COLLISION WITH MOTOR VEHICLE IN TRAFFIC"/>
    <x v="0"/>
    <x v="0"/>
    <n v="0"/>
    <n v="0"/>
    <n v="0"/>
    <n v="0"/>
    <n v="0"/>
    <n v="6"/>
    <n v="0"/>
    <n v="0"/>
    <n v="0"/>
    <n v="0"/>
    <n v="0"/>
    <n v="0"/>
    <n v="0"/>
    <n v="42.387900000000002"/>
    <n v="-71.115399999999994"/>
    <n v="5"/>
    <n v="250000000000000"/>
  </r>
  <r>
    <x v="1369"/>
    <x v="1369"/>
    <x v="1"/>
    <s v="ELM ST &amp; MOSSLAND ST Somerville, MA"/>
    <x v="1"/>
    <x v="1"/>
    <x v="1"/>
    <s v="NONE"/>
    <x v="7"/>
    <s v="FOUR WAY INTERSECTION"/>
    <s v="TWO-WAY, DIVIDED, UNPROTECTED MEDIAN"/>
    <s v="REAR TO REAR"/>
    <s v="COLLISION WITH MOTOR VEHICLE IN TRAFFIC"/>
    <x v="2"/>
    <x v="0"/>
    <n v="0"/>
    <n v="0"/>
    <n v="0"/>
    <n v="0"/>
    <n v="0"/>
    <n v="3"/>
    <n v="0"/>
    <n v="0"/>
    <n v="0"/>
    <n v="0"/>
    <n v="0"/>
    <n v="0"/>
    <n v="0"/>
    <n v="42.387900000000002"/>
    <n v="-71.115399999999994"/>
    <n v="5"/>
    <n v="250000000000000"/>
  </r>
  <r>
    <x v="1370"/>
    <x v="1370"/>
    <x v="0"/>
    <s v="CEDAR ST &amp; ELM ST Somerville, MA"/>
    <x v="0"/>
    <x v="0"/>
    <x v="0"/>
    <s v="UNKNOWN"/>
    <x v="3"/>
    <s v="FOUR WAY INTERSECTION"/>
    <s v="TWO-WAY, NOT DIVIDED"/>
    <s v="ANGLE"/>
    <s v="COLLISION WITH MOTOR VEHICLE IN TRAFFIC"/>
    <x v="0"/>
    <x v="3"/>
    <n v="0"/>
    <n v="0"/>
    <n v="0"/>
    <n v="3"/>
    <n v="0"/>
    <n v="0"/>
    <n v="0"/>
    <n v="0"/>
    <n v="0"/>
    <n v="0"/>
    <n v="0"/>
    <n v="0"/>
    <n v="0"/>
    <n v="42.387900000000002"/>
    <n v="-71.115399999999994"/>
    <n v="5"/>
    <n v="250000000000000"/>
  </r>
  <r>
    <x v="1371"/>
    <x v="1371"/>
    <x v="1"/>
    <s v="CEDAR ST &amp; ELM ST Somerville, MA"/>
    <x v="1"/>
    <x v="1"/>
    <x v="1"/>
    <s v="NONE"/>
    <x v="3"/>
    <s v="FOUR WAY INTERSECTION"/>
    <s v="TWO-WAY, NOT DIVIDED"/>
    <s v="ANGLE"/>
    <s v="COLLISION WITH MOTOR VEHICLE IN TRAFFIC"/>
    <x v="0"/>
    <x v="0"/>
    <n v="0"/>
    <n v="0"/>
    <n v="0"/>
    <n v="1"/>
    <n v="0"/>
    <n v="1"/>
    <n v="0"/>
    <n v="0"/>
    <n v="0"/>
    <n v="0"/>
    <n v="0"/>
    <n v="0"/>
    <n v="0"/>
    <n v="42.387900000000002"/>
    <n v="-71.115399999999994"/>
    <n v="5"/>
    <n v="250000000000000"/>
  </r>
  <r>
    <x v="1372"/>
    <x v="1372"/>
    <x v="2"/>
    <s v="ELM ST &amp; MOSSLAND ST Somerville, MA"/>
    <x v="0"/>
    <x v="1"/>
    <x v="1"/>
    <s v="NONE"/>
    <x v="3"/>
    <s v="FOUR WAY INTERSECTION"/>
    <s v="TWO-WAY, DIVIDED, UNPROTECTED MEDIAN"/>
    <s v="SIDESWIPE, SAME DIRECTION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87900000000002"/>
    <n v="-71.115399999999994"/>
    <n v="5"/>
    <n v="250000000000000"/>
  </r>
  <r>
    <x v="1373"/>
    <x v="1373"/>
    <x v="0"/>
    <s v="ELM ST &amp; CEDAR Somerville, MA"/>
    <x v="2"/>
    <x v="1"/>
    <x v="1"/>
    <s v="NONE"/>
    <x v="3"/>
    <s v="FOUR WAY INTERSECTION"/>
    <s v="TWO-WAY, NOT DIVIDED"/>
    <s v="REAR-END"/>
    <s v="COLLISION WITH MOTOR VEHICLE IN TRAFFIC"/>
    <x v="0"/>
    <x v="1"/>
    <n v="0"/>
    <n v="0"/>
    <n v="0"/>
    <n v="0"/>
    <n v="3"/>
    <n v="3"/>
    <n v="0"/>
    <n v="0"/>
    <n v="0"/>
    <n v="0"/>
    <n v="0"/>
    <n v="0"/>
    <n v="0"/>
    <n v="42.387900000000002"/>
    <n v="-71.115399999999994"/>
    <n v="5"/>
    <n v="250000000000000"/>
  </r>
  <r>
    <x v="1374"/>
    <x v="1374"/>
    <x v="1"/>
    <s v="58 PORTER ST Somerville, MA"/>
    <x v="1"/>
    <x v="2"/>
    <x v="1"/>
    <s v="NONE"/>
    <x v="0"/>
    <s v="NOT AT INTERSECTION"/>
    <s v="TWO-WAY, NOT DIVIDED"/>
    <s v="SIDESWIPE, OPPOSIT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9099999999999"/>
    <n v="-71.111800000000002"/>
    <n v="5"/>
    <n v="250000000000000"/>
  </r>
  <r>
    <x v="1375"/>
    <x v="1375"/>
    <x v="1"/>
    <s v="33 LINDEN AV Somerville, MA"/>
    <x v="1"/>
    <x v="2"/>
    <x v="1"/>
    <s v="NONE"/>
    <x v="0"/>
    <s v="DRIVEWAY"/>
    <s v="TWO-WAY, NOT DIVIDED"/>
    <s v="SINGLE VEHICLE CRASH"/>
    <s v="OTHER"/>
    <x v="2"/>
    <x v="0"/>
    <n v="0"/>
    <n v="0"/>
    <n v="0"/>
    <n v="0"/>
    <n v="0"/>
    <n v="1"/>
    <n v="0"/>
    <n v="0"/>
    <n v="0"/>
    <n v="0"/>
    <n v="0"/>
    <n v="0"/>
    <n v="0"/>
    <n v="42.3887"/>
    <n v="-71.113200000000006"/>
    <n v="5"/>
    <n v="250000000000000"/>
  </r>
  <r>
    <x v="1376"/>
    <x v="1376"/>
    <x v="2"/>
    <s v="13 ELM ST Somerville, MA"/>
    <x v="1"/>
    <x v="1"/>
    <x v="5"/>
    <s v="UNKNOWN"/>
    <x v="0"/>
    <s v="UNKNOWN"/>
    <s v="TWO-WAY, NOT DIVIDED"/>
    <s v="SIDESWIPE, OPPOSITE DIRECTION"/>
    <s v="OTHER"/>
    <x v="0"/>
    <x v="0"/>
    <n v="0"/>
    <n v="0"/>
    <n v="0"/>
    <n v="0"/>
    <n v="0"/>
    <n v="2"/>
    <n v="0"/>
    <n v="0"/>
    <n v="0"/>
    <n v="0"/>
    <n v="0"/>
    <n v="0"/>
    <n v="0"/>
    <n v="42.386400000000002"/>
    <n v="-71.113799999999998"/>
    <n v="5"/>
    <n v="250000000000000"/>
  </r>
  <r>
    <x v="1377"/>
    <x v="1377"/>
    <x v="1"/>
    <s v="701 SOMERVILLE AV Somerville, MA"/>
    <x v="1"/>
    <x v="1"/>
    <x v="1"/>
    <s v="OBSTRUCTION IN ROADWAY"/>
    <x v="0"/>
    <s v="NOT AT INTERSECTION"/>
    <s v="TWO-WAY, NOT DIVIDED"/>
    <s v="ANGLE"/>
    <s v="COLLISION WITH PEDALCYCLE"/>
    <x v="0"/>
    <x v="0"/>
    <n v="0"/>
    <n v="0"/>
    <n v="0"/>
    <n v="0"/>
    <n v="1"/>
    <n v="1"/>
    <n v="0"/>
    <n v="0"/>
    <n v="1"/>
    <n v="0"/>
    <n v="1"/>
    <n v="0"/>
    <n v="0"/>
    <n v="42.385899999999999"/>
    <n v="-71.113900000000001"/>
    <n v="5"/>
    <n v="250000000000000"/>
  </r>
  <r>
    <x v="1378"/>
    <x v="1378"/>
    <x v="0"/>
    <s v="BEACON ST &amp; SOMERVILLE AV Somerville, MA"/>
    <x v="0"/>
    <x v="1"/>
    <x v="1"/>
    <s v="NONE"/>
    <x v="7"/>
    <s v="T-INTERSECTION"/>
    <s v="TWO-WAY, DIVIDED, UNPROTECTED MEDIAN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6899999999997"/>
    <n v="-71.116100000000003"/>
    <n v="5"/>
    <n v="250000000000000"/>
  </r>
  <r>
    <x v="1379"/>
    <x v="1379"/>
    <x v="1"/>
    <s v="BEACON ST &amp; SOMERVILLE AV Somerville, MA"/>
    <x v="1"/>
    <x v="1"/>
    <x v="1"/>
    <s v="NONE"/>
    <x v="3"/>
    <s v="T-INTERSECTION"/>
    <s v="TWO-WAY, NOT DIVIDED"/>
    <s v="HEAD 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6899999999997"/>
    <n v="-71.116100000000003"/>
    <n v="5"/>
    <n v="250000000000000"/>
  </r>
  <r>
    <x v="1380"/>
    <x v="1380"/>
    <x v="1"/>
    <s v="ELM ST &amp; SOMERVILLE AV Somerville, MA"/>
    <x v="1"/>
    <x v="1"/>
    <x v="1"/>
    <s v="NONE"/>
    <x v="3"/>
    <s v="Y-INTERSECTION"/>
    <s v="TWO-WAY, NOT DIVIDED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5800000000003"/>
    <n v="-71.113500000000002"/>
    <n v="5"/>
    <n v="250000000000000"/>
  </r>
  <r>
    <x v="1381"/>
    <x v="1381"/>
    <x v="1"/>
    <s v="BEACON ST &amp; SOMERVILLE AV Somerville, MA"/>
    <x v="1"/>
    <x v="1"/>
    <x v="1"/>
    <s v="NONE"/>
    <x v="0"/>
    <s v="T-INTERSECTION"/>
    <s v="TWO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6899999999997"/>
    <n v="-71.116100000000003"/>
    <n v="5"/>
    <n v="250000000000000"/>
  </r>
  <r>
    <x v="1382"/>
    <x v="1382"/>
    <x v="1"/>
    <s v="701 SOMERVILLE AV Somerville, MA"/>
    <x v="1"/>
    <x v="1"/>
    <x v="1"/>
    <s v="NONE"/>
    <x v="0"/>
    <s v="NOT AT INTERSECTION"/>
    <s v="TWO-WAY, NOT DIVIDED"/>
    <s v="ANGLE"/>
    <s v="COLLISION WITH PEDALCYCLE"/>
    <x v="0"/>
    <x v="1"/>
    <n v="0"/>
    <n v="0"/>
    <n v="0"/>
    <n v="1"/>
    <n v="0"/>
    <n v="2"/>
    <n v="0"/>
    <n v="0"/>
    <n v="1"/>
    <n v="0"/>
    <n v="1"/>
    <n v="0"/>
    <n v="0"/>
    <n v="42.385899999999999"/>
    <n v="-71.113900000000001"/>
    <n v="5"/>
    <n v="250000000000000"/>
  </r>
  <r>
    <x v="1383"/>
    <x v="1383"/>
    <x v="1"/>
    <s v="BEACON ST &amp; SOMERVILLE AVE Somerville, MA"/>
    <x v="1"/>
    <x v="1"/>
    <x v="1"/>
    <s v="NONE"/>
    <x v="0"/>
    <s v="T-INTERSECTION"/>
    <s v="TWO-WAY, NOT DIVIDED"/>
    <s v="SINGLE VEHICLE CRASH"/>
    <s v="COLLISION WITH LIGHT POLE OR OTHER POST/SUPPORT"/>
    <x v="0"/>
    <x v="0"/>
    <n v="0"/>
    <n v="0"/>
    <n v="0"/>
    <n v="0"/>
    <n v="0"/>
    <n v="1"/>
    <n v="0"/>
    <n v="0"/>
    <n v="0"/>
    <n v="0"/>
    <n v="0"/>
    <n v="0"/>
    <n v="0"/>
    <n v="42.386899999999997"/>
    <n v="-71.116100000000003"/>
    <n v="5"/>
    <n v="250000000000000"/>
  </r>
  <r>
    <x v="1384"/>
    <x v="1384"/>
    <x v="1"/>
    <s v="CRAIGIE ST &amp; SOMERVILLE AV Somerville, MA"/>
    <x v="1"/>
    <x v="1"/>
    <x v="1"/>
    <s v="NONE"/>
    <x v="1"/>
    <s v="T-INTERSECTION"/>
    <s v="TWO-WAY, NOT DIVIDED"/>
    <s v="ANGLE"/>
    <s v="COLLISION WITH PEDALCYCLE"/>
    <x v="0"/>
    <x v="0"/>
    <n v="0"/>
    <n v="0"/>
    <n v="0"/>
    <n v="0"/>
    <n v="1"/>
    <n v="1"/>
    <n v="0"/>
    <n v="0"/>
    <n v="1"/>
    <n v="0"/>
    <n v="1"/>
    <n v="0"/>
    <n v="0"/>
    <n v="42.385100000000001"/>
    <n v="-71.112899999999996"/>
    <n v="5"/>
    <n v="250000000000000"/>
  </r>
  <r>
    <x v="1385"/>
    <x v="1385"/>
    <x v="1"/>
    <s v="ELM ST &amp; PORTER ST Somerville, MA"/>
    <x v="1"/>
    <x v="1"/>
    <x v="1"/>
    <s v="NONE"/>
    <x v="0"/>
    <s v="T-INTERSECTION"/>
    <s v="TWO-WAY, NOT DIVIDED"/>
    <s v="ANGLE"/>
    <s v="COLLISION WITH MOTOR VEHICLE IN TRAFFIC"/>
    <x v="0"/>
    <x v="0"/>
    <n v="0"/>
    <n v="0"/>
    <n v="0"/>
    <n v="1"/>
    <n v="0"/>
    <n v="0"/>
    <n v="0"/>
    <n v="0"/>
    <n v="0"/>
    <n v="0"/>
    <n v="0"/>
    <n v="0"/>
    <n v="1"/>
    <n v="42.386099999999999"/>
    <n v="-71.113799999999998"/>
    <n v="5"/>
    <n v="250000000000000"/>
  </r>
  <r>
    <x v="1386"/>
    <x v="1386"/>
    <x v="0"/>
    <s v="3 MOSSLAND ST Somerville, MA"/>
    <x v="0"/>
    <x v="1"/>
    <x v="1"/>
    <s v="NONE"/>
    <x v="3"/>
    <s v="NOT AT INTERSECTION"/>
    <s v="ONE-WAY, NOT DIVIDED"/>
    <s v="SIDESWIPE, SAME DIRECTION"/>
    <s v="COLLISION WITH MOTOR VEHICLE IN TRAFFIC"/>
    <x v="0"/>
    <x v="0"/>
    <n v="0"/>
    <n v="0"/>
    <n v="0"/>
    <n v="1"/>
    <n v="0"/>
    <n v="2"/>
    <n v="0"/>
    <n v="0"/>
    <n v="1"/>
    <n v="0"/>
    <n v="1"/>
    <n v="0"/>
    <n v="0"/>
    <n v="42.387300000000003"/>
    <n v="-71.116299999999995"/>
    <n v="5"/>
    <n v="250000000000000"/>
  </r>
  <r>
    <x v="1387"/>
    <x v="1387"/>
    <x v="1"/>
    <s v="723 SOMERVILLE AV Somerville, MA"/>
    <x v="1"/>
    <x v="1"/>
    <x v="1"/>
    <s v="NONE"/>
    <x v="0"/>
    <s v="DRIVEWAY"/>
    <s v="TWO-WAY, NOT DIVIDED"/>
    <s v="SINGLE VEHICLE CRASH"/>
    <s v="COLLISION WITH PEDESTRIAN"/>
    <x v="0"/>
    <x v="0"/>
    <n v="0"/>
    <n v="0"/>
    <n v="0"/>
    <n v="0"/>
    <n v="1"/>
    <n v="2"/>
    <n v="0"/>
    <n v="0"/>
    <n v="1"/>
    <n v="1"/>
    <n v="0"/>
    <n v="0"/>
    <n v="0"/>
    <n v="42.386099999999999"/>
    <n v="-71.114199999999997"/>
    <n v="5"/>
    <n v="250000000000000"/>
  </r>
  <r>
    <x v="1388"/>
    <x v="1388"/>
    <x v="0"/>
    <s v="30 ELM ST Somerville, MA"/>
    <x v="0"/>
    <x v="5"/>
    <x v="3"/>
    <s v="ROAD SURFACE CONDITION"/>
    <x v="1"/>
    <s v="T-INTERSECTION"/>
    <s v="TWO-WAY, NOT DIVIDED"/>
    <s v="SINGLE VEHICLE CRASH"/>
    <s v="OTHER"/>
    <x v="2"/>
    <x v="0"/>
    <n v="0"/>
    <n v="0"/>
    <n v="0"/>
    <n v="0"/>
    <n v="0"/>
    <n v="1"/>
    <n v="0"/>
    <n v="0"/>
    <n v="0"/>
    <n v="0"/>
    <n v="0"/>
    <n v="0"/>
    <n v="0"/>
    <n v="42.386800000000001"/>
    <n v="-71.114800000000002"/>
    <n v="5"/>
    <n v="250000000000000"/>
  </r>
  <r>
    <x v="1389"/>
    <x v="1389"/>
    <x v="2"/>
    <s v="BEACON ST &amp; SOMERVILLE AVE Somerville, MA"/>
    <x v="0"/>
    <x v="1"/>
    <x v="5"/>
    <s v="NONE"/>
    <x v="3"/>
    <s v="T-INTERSECTION"/>
    <s v="UNKNOWN"/>
    <s v="SIDESWIPE, OPPOSITE DIRECTION"/>
    <s v="COLLISION WITH MOTOR VEHICLE IN TRAFFIC"/>
    <x v="0"/>
    <x v="0"/>
    <n v="0"/>
    <n v="0"/>
    <n v="0"/>
    <n v="0"/>
    <n v="0"/>
    <n v="0"/>
    <n v="2"/>
    <n v="0"/>
    <n v="0"/>
    <n v="0"/>
    <n v="0"/>
    <n v="0"/>
    <n v="0"/>
    <n v="42.386899999999997"/>
    <n v="-71.116100000000003"/>
    <n v="5"/>
    <n v="250000000000000"/>
  </r>
  <r>
    <x v="1390"/>
    <x v="1390"/>
    <x v="0"/>
    <s v="ELM ST &amp; PORTER ST Somerville, MA"/>
    <x v="1"/>
    <x v="2"/>
    <x v="1"/>
    <s v="NONE"/>
    <x v="0"/>
    <s v="T-INTERSECTION"/>
    <s v="TWO-WAY, NOT DIVIDED"/>
    <s v="ANGLE"/>
    <s v="COLLISION WITH PEDALCYCLE"/>
    <x v="0"/>
    <x v="1"/>
    <n v="0"/>
    <n v="0"/>
    <n v="0"/>
    <n v="0"/>
    <n v="1"/>
    <n v="2"/>
    <n v="0"/>
    <n v="0"/>
    <n v="1"/>
    <n v="0"/>
    <n v="1"/>
    <n v="0"/>
    <n v="0"/>
    <n v="42.386099999999999"/>
    <n v="-71.113799999999998"/>
    <n v="5"/>
    <n v="250000000000000"/>
  </r>
  <r>
    <x v="1391"/>
    <x v="1391"/>
    <x v="0"/>
    <s v="ELM ST &amp; PORTER ST Somerville, MA"/>
    <x v="0"/>
    <x v="1"/>
    <x v="1"/>
    <s v="NONE"/>
    <x v="0"/>
    <s v="T-INTERSECTION"/>
    <s v="TWO-WAY, DIVIDED, UNPROTECTED MEDIAN"/>
    <s v="SINGLE VEHICLE CRASH"/>
    <s v="COLLISION WITH PEDESTRIAN"/>
    <x v="0"/>
    <x v="0"/>
    <n v="0"/>
    <n v="0"/>
    <n v="1"/>
    <n v="0"/>
    <n v="0"/>
    <n v="3"/>
    <n v="0"/>
    <n v="0"/>
    <n v="1"/>
    <n v="1"/>
    <n v="0"/>
    <n v="0"/>
    <n v="0"/>
    <n v="42.386099999999999"/>
    <n v="-71.113799999999998"/>
    <n v="5"/>
    <n v="250000000000000"/>
  </r>
  <r>
    <x v="1392"/>
    <x v="1392"/>
    <x v="1"/>
    <s v="ELM ST &amp; PORTER ST Somerville, MA"/>
    <x v="1"/>
    <x v="2"/>
    <x v="1"/>
    <s v="NONE"/>
    <x v="0"/>
    <s v="T-INTERSECTION"/>
    <s v="TWO-WAY, NOT DIVIDED"/>
    <s v="SINGLE VEHICLE CRASH"/>
    <s v="COLLISION WITH PEDESTRIAN"/>
    <x v="0"/>
    <x v="0"/>
    <n v="0"/>
    <n v="0"/>
    <n v="0"/>
    <n v="1"/>
    <n v="0"/>
    <n v="1"/>
    <n v="0"/>
    <n v="0"/>
    <n v="1"/>
    <n v="1"/>
    <n v="0"/>
    <n v="0"/>
    <n v="0"/>
    <n v="42.386099999999999"/>
    <n v="-71.113799999999998"/>
    <n v="5"/>
    <n v="250000000000000"/>
  </r>
  <r>
    <x v="1393"/>
    <x v="1393"/>
    <x v="2"/>
    <s v="727 SOMERVILLE AV Somerville, MA"/>
    <x v="1"/>
    <x v="1"/>
    <x v="1"/>
    <s v="NONE"/>
    <x v="0"/>
    <s v="NOT AT INTERSECTION"/>
    <s v="TWO-WAY, DIVIDED, UNPROTECTED MEDIAN"/>
    <s v="SIDESWIPE, SAME DIRECTION"/>
    <s v="COLLISION WITH MOTOR VEHICLE IN TRAFFIC"/>
    <x v="0"/>
    <x v="0"/>
    <n v="0"/>
    <n v="0"/>
    <n v="0"/>
    <n v="1"/>
    <n v="0"/>
    <n v="3"/>
    <n v="0"/>
    <n v="0"/>
    <n v="0"/>
    <n v="0"/>
    <n v="0"/>
    <n v="0"/>
    <n v="0"/>
    <n v="42.386299999999999"/>
    <n v="-71.114699999999999"/>
    <n v="5"/>
    <n v="250000000000000"/>
  </r>
  <r>
    <x v="1394"/>
    <x v="1394"/>
    <x v="0"/>
    <s v="20 MOSSLAND ST Somerville, MA"/>
    <x v="0"/>
    <x v="1"/>
    <x v="1"/>
    <s v="NONE"/>
    <x v="0"/>
    <s v="NOT AT INTERSECTION"/>
    <s v="ONE-WAY, NOT DIVIDED"/>
    <s v="UNKNOWN"/>
    <s v="COLLISION WITH PARKED MOTOR VEHICLE"/>
    <x v="0"/>
    <x v="3"/>
    <n v="0"/>
    <n v="0"/>
    <n v="0"/>
    <n v="0"/>
    <n v="0"/>
    <n v="2"/>
    <n v="1"/>
    <n v="0"/>
    <n v="0"/>
    <n v="0"/>
    <n v="0"/>
    <n v="0"/>
    <n v="0"/>
    <n v="42.387799999999999"/>
    <n v="-71.115899999999996"/>
    <n v="5"/>
    <n v="250000000000000"/>
  </r>
  <r>
    <x v="1395"/>
    <x v="1395"/>
    <x v="2"/>
    <s v="76 ELM ST Somerville, MA"/>
    <x v="1"/>
    <x v="1"/>
    <x v="1"/>
    <s v="NONE"/>
    <x v="0"/>
    <s v="NOT AT INTERSECTION"/>
    <s v="TWO-WAY, NOT DIVIDED"/>
    <s v="SIDESWIPE, SAME DIRECTION"/>
    <s v="COLLISION WITH PEDALCYCLE"/>
    <x v="0"/>
    <x v="3"/>
    <n v="0"/>
    <n v="0"/>
    <n v="0"/>
    <n v="1"/>
    <n v="0"/>
    <n v="1"/>
    <n v="0"/>
    <n v="0"/>
    <n v="1"/>
    <n v="0"/>
    <n v="1"/>
    <n v="0"/>
    <n v="0"/>
    <n v="42.388599999999997"/>
    <n v="-71.116399999999999"/>
    <n v="5"/>
    <n v="250000000000000"/>
  </r>
  <r>
    <x v="1396"/>
    <x v="1396"/>
    <x v="1"/>
    <s v="ELM ST &amp; HOLYOKE RD Somerville, MA"/>
    <x v="1"/>
    <x v="2"/>
    <x v="1"/>
    <s v="NONE"/>
    <x v="0"/>
    <s v="T-INTERSECTION"/>
    <s v="TWO-WAY, NOT DIVIDED"/>
    <s v="ANGLE"/>
    <s v="COLLISION WITH PARKED MOTOR VEHICLE"/>
    <x v="0"/>
    <x v="0"/>
    <n v="0"/>
    <n v="0"/>
    <n v="0"/>
    <n v="0"/>
    <n v="0"/>
    <n v="4"/>
    <n v="0"/>
    <n v="0"/>
    <n v="0"/>
    <n v="0"/>
    <n v="0"/>
    <n v="0"/>
    <n v="0"/>
    <n v="42.389000000000003"/>
    <n v="-71.116399999999999"/>
    <n v="5"/>
    <n v="250000000000000"/>
  </r>
  <r>
    <x v="1397"/>
    <x v="1397"/>
    <x v="0"/>
    <s v="ELM ST &amp; HOLYOKE RD Somerville, MA"/>
    <x v="0"/>
    <x v="0"/>
    <x v="0"/>
    <s v="NONE"/>
    <x v="0"/>
    <s v="T-INTERSECTION"/>
    <s v="TWO-WAY, NOT DIVIDED"/>
    <s v="SINGLE VEHICLE CRASH"/>
    <s v="COLLISION WITH MOTOR VEHICLE IN TRAFFIC"/>
    <x v="0"/>
    <x v="0"/>
    <n v="0"/>
    <n v="0"/>
    <n v="0"/>
    <n v="0"/>
    <n v="0"/>
    <n v="5"/>
    <n v="0"/>
    <n v="0"/>
    <n v="0"/>
    <n v="0"/>
    <n v="0"/>
    <n v="0"/>
    <n v="0"/>
    <n v="42.389000000000003"/>
    <n v="-71.116399999999999"/>
    <n v="5"/>
    <n v="250000000000000"/>
  </r>
  <r>
    <x v="1398"/>
    <x v="1398"/>
    <x v="1"/>
    <s v="28 CEDAR ST Somerville, MA"/>
    <x v="1"/>
    <x v="1"/>
    <x v="1"/>
    <s v="NONE"/>
    <x v="0"/>
    <s v="NOT AT INTERSECTION"/>
    <s v="ONE-WAY, NOT DIVIDED"/>
    <s v="SIDESWIPE, SAME DIRECTION"/>
    <s v="COLLISION WITH PARKED MOTOR VEHICLE"/>
    <x v="0"/>
    <x v="3"/>
    <n v="0"/>
    <n v="0"/>
    <n v="0"/>
    <n v="0"/>
    <n v="0"/>
    <n v="4"/>
    <n v="0"/>
    <n v="0"/>
    <n v="0"/>
    <n v="0"/>
    <n v="0"/>
    <n v="0"/>
    <n v="0"/>
    <n v="42.389200000000002"/>
    <n v="-71.114800000000002"/>
    <n v="5"/>
    <n v="250000000000000"/>
  </r>
  <r>
    <x v="1399"/>
    <x v="1399"/>
    <x v="0"/>
    <s v="789 SOMERVILLE AV Somerville, MA"/>
    <x v="1"/>
    <x v="1"/>
    <x v="1"/>
    <s v="NONE"/>
    <x v="0"/>
    <s v="NOT AT INTERSECTION"/>
    <s v="TWO-WAY, DIVIDED, UNPROTECTED MEDIAN"/>
    <s v="SINGLE VEHICLE CRASH"/>
    <s v="COLLISION WITH PEDALCYCLE"/>
    <x v="0"/>
    <x v="0"/>
    <n v="0"/>
    <n v="0"/>
    <n v="0"/>
    <n v="0"/>
    <n v="0"/>
    <n v="2"/>
    <n v="0"/>
    <n v="0"/>
    <n v="1"/>
    <n v="0"/>
    <n v="1"/>
    <n v="0"/>
    <n v="0"/>
    <n v="42.387599999999999"/>
    <n v="-71.117099999999994"/>
    <n v="5"/>
    <n v="250000000000000"/>
  </r>
  <r>
    <x v="1400"/>
    <x v="1400"/>
    <x v="0"/>
    <s v="781 SOMERVILLE AV Somerville, MA"/>
    <x v="0"/>
    <x v="1"/>
    <x v="1"/>
    <s v="NONE"/>
    <x v="3"/>
    <s v="UNKNOWN"/>
    <s v="TWO-WAY, NOT DIVIDED"/>
    <s v="REAR-END"/>
    <s v="COLLISION WITH MOTOR VEHICLE IN TRAFFIC"/>
    <x v="0"/>
    <x v="0"/>
    <n v="0"/>
    <n v="0"/>
    <n v="0"/>
    <n v="0"/>
    <n v="1"/>
    <n v="2"/>
    <n v="0"/>
    <n v="0"/>
    <n v="0"/>
    <n v="0"/>
    <n v="0"/>
    <n v="0"/>
    <n v="0"/>
    <n v="42.3874"/>
    <n v="-71.116799999999998"/>
    <n v="5"/>
    <n v="250000000000000"/>
  </r>
  <r>
    <x v="1401"/>
    <x v="1401"/>
    <x v="0"/>
    <s v="801 SOMERVILLE AVE Somerville, MA"/>
    <x v="0"/>
    <x v="1"/>
    <x v="1"/>
    <s v="NONE"/>
    <x v="0"/>
    <s v="NOT AT INTERSECTION"/>
    <s v="TWO-WAY, NOT DIVIDED"/>
    <s v="SINGLE VEHICLE CRASH"/>
    <s v="COLLISION WITH GUARDRAIL"/>
    <x v="2"/>
    <x v="0"/>
    <n v="1"/>
    <n v="0"/>
    <n v="1"/>
    <n v="0"/>
    <n v="0"/>
    <n v="2"/>
    <n v="0"/>
    <n v="0"/>
    <n v="0"/>
    <n v="0"/>
    <n v="0"/>
    <n v="0"/>
    <n v="0"/>
    <n v="42.387900000000002"/>
    <n v="-71.117500000000007"/>
    <n v="5"/>
    <n v="250000000000000"/>
  </r>
  <r>
    <x v="1402"/>
    <x v="1402"/>
    <x v="2"/>
    <s v="ALBION ST &amp; LOWELL ST Somerville, MA"/>
    <x v="1"/>
    <x v="2"/>
    <x v="1"/>
    <s v="NONE"/>
    <x v="1"/>
    <s v="T-INTERSECTION"/>
    <s v="TWO-WAY, DIVIDED, UNPROTECTED MEDIAN"/>
    <s v="UNKNOWN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91399999999997"/>
    <n v="-71.107100000000003"/>
    <n v="5"/>
    <n v="250000000000000"/>
  </r>
  <r>
    <x v="1403"/>
    <x v="1403"/>
    <x v="0"/>
    <s v="ALBION ST &amp; LOWELL ST Somerville, MA"/>
    <x v="0"/>
    <x v="5"/>
    <x v="4"/>
    <s v="OTHER"/>
    <x v="1"/>
    <s v="T-INTERSECTION"/>
    <s v="ONE-WAY, NOT DIVIDED"/>
    <s v="SINGLE VEHICLE CRASH"/>
    <s v="OTHER"/>
    <x v="0"/>
    <x v="3"/>
    <n v="0"/>
    <n v="0"/>
    <n v="0"/>
    <n v="0"/>
    <n v="0"/>
    <n v="2"/>
    <n v="0"/>
    <n v="0"/>
    <n v="0"/>
    <n v="0"/>
    <n v="0"/>
    <n v="0"/>
    <n v="0"/>
    <n v="42.391399999999997"/>
    <n v="-71.107100000000003"/>
    <n v="5"/>
    <n v="250000000000000"/>
  </r>
  <r>
    <x v="1404"/>
    <x v="1404"/>
    <x v="0"/>
    <s v="ALBION ST &amp; LOWELL ST Somerville, MA"/>
    <x v="0"/>
    <x v="1"/>
    <x v="1"/>
    <s v="NONE"/>
    <x v="1"/>
    <s v="FOUR WAY 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1399999999997"/>
    <n v="-71.107100000000003"/>
    <n v="5"/>
    <n v="250000000000000"/>
  </r>
  <r>
    <x v="1405"/>
    <x v="1405"/>
    <x v="0"/>
    <s v="99 ALBION ST Somerville, MA"/>
    <x v="0"/>
    <x v="6"/>
    <x v="0"/>
    <s v="NONE"/>
    <x v="1"/>
    <s v="FOUR WAY INTERSECTION"/>
    <s v="TWO-WAY, NOT DIVIDED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91800000000003"/>
    <n v="-71.106999999999999"/>
    <n v="5"/>
    <n v="250000000000000"/>
  </r>
  <r>
    <x v="1406"/>
    <x v="1406"/>
    <x v="1"/>
    <s v="ALBION ST &amp; LOWELL ST Somerville, MA"/>
    <x v="1"/>
    <x v="2"/>
    <x v="0"/>
    <s v="NONE"/>
    <x v="1"/>
    <s v="FOUR WAY INTERSECTION"/>
    <s v="TWO-WAY, NOT DIVIDED"/>
    <s v="HEAD ON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91399999999997"/>
    <n v="-71.107100000000003"/>
    <n v="5"/>
    <n v="250000000000000"/>
  </r>
  <r>
    <x v="1407"/>
    <x v="1407"/>
    <x v="0"/>
    <s v="ALBION ST &amp; LOWELL ST Somerville, MA"/>
    <x v="0"/>
    <x v="1"/>
    <x v="0"/>
    <s v="NONE"/>
    <x v="1"/>
    <s v="FOUR WAY INTERSECTION"/>
    <s v="TWO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1399999999997"/>
    <n v="-71.107100000000003"/>
    <n v="5"/>
    <n v="250000000000000"/>
  </r>
  <r>
    <x v="1408"/>
    <x v="1408"/>
    <x v="1"/>
    <s v="ALBION ST &amp; LOWELL ST Somerville, MA"/>
    <x v="1"/>
    <x v="1"/>
    <x v="1"/>
    <s v="NONE"/>
    <x v="1"/>
    <s v="T-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1399999999997"/>
    <n v="-71.107100000000003"/>
    <n v="5"/>
    <n v="250000000000000"/>
  </r>
  <r>
    <x v="1409"/>
    <x v="1409"/>
    <x v="0"/>
    <s v="ALBION ST &amp; LOWELL ST Somerville, MA"/>
    <x v="0"/>
    <x v="0"/>
    <x v="0"/>
    <s v="NONE"/>
    <x v="1"/>
    <s v="FOUR WAY 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1399999999997"/>
    <n v="-71.107100000000003"/>
    <n v="5"/>
    <n v="250000000000000"/>
  </r>
  <r>
    <x v="1410"/>
    <x v="1410"/>
    <x v="0"/>
    <s v="ALBION ST &amp; LOWELL ST Somerville, MA"/>
    <x v="1"/>
    <x v="2"/>
    <x v="1"/>
    <s v="NONE"/>
    <x v="1"/>
    <s v="T-INTERSECTION"/>
    <s v="TWO-WAY, DIVIDED, UNPROTECTED MEDIAN"/>
    <s v="ANGLE"/>
    <s v="COLLISION WITH MOTOR VEHICLE IN TRAFFIC"/>
    <x v="0"/>
    <x v="3"/>
    <n v="0"/>
    <n v="0"/>
    <n v="0"/>
    <n v="0"/>
    <n v="1"/>
    <n v="3"/>
    <n v="0"/>
    <n v="0"/>
    <n v="0"/>
    <n v="0"/>
    <n v="0"/>
    <n v="0"/>
    <n v="0"/>
    <n v="42.391399999999997"/>
    <n v="-71.107100000000003"/>
    <n v="5"/>
    <n v="250000000000000"/>
  </r>
  <r>
    <x v="1411"/>
    <x v="1411"/>
    <x v="0"/>
    <s v="ALBION ST &amp; LOWELL ST Somerville, MA"/>
    <x v="1"/>
    <x v="1"/>
    <x v="1"/>
    <s v="NONE"/>
    <x v="0"/>
    <s v="FOUR WAY INTERSECTION"/>
    <s v="TWO-WAY, DIVIDED, UNPROTECTED MEDIAN"/>
    <s v="ANGLE"/>
    <s v="COLLISION WITH MOTOR VEHICLE IN TRAFFIC"/>
    <x v="0"/>
    <x v="0"/>
    <n v="0"/>
    <n v="0"/>
    <n v="0"/>
    <n v="0"/>
    <n v="1"/>
    <n v="3"/>
    <n v="0"/>
    <n v="0"/>
    <n v="0"/>
    <n v="0"/>
    <n v="0"/>
    <n v="0"/>
    <n v="0"/>
    <n v="42.391399999999997"/>
    <n v="-71.107100000000003"/>
    <n v="5"/>
    <n v="250000000000000"/>
  </r>
  <r>
    <x v="1412"/>
    <x v="1412"/>
    <x v="1"/>
    <s v="ALBION ST &amp; LOWELL ST Somerville, MA"/>
    <x v="1"/>
    <x v="1"/>
    <x v="1"/>
    <s v="NONE"/>
    <x v="0"/>
    <s v="T-INTERSECTION"/>
    <s v="TWO-WAY, NOT DIVIDED"/>
    <s v="SINGLE VEHICLE CRASH"/>
    <s v="COLLISION WITH PEDESTRIAN"/>
    <x v="0"/>
    <x v="3"/>
    <n v="0"/>
    <n v="0"/>
    <n v="0"/>
    <n v="0"/>
    <n v="0"/>
    <n v="1"/>
    <n v="3"/>
    <n v="0"/>
    <n v="1"/>
    <n v="1"/>
    <n v="0"/>
    <n v="0"/>
    <n v="0"/>
    <n v="42.391399999999997"/>
    <n v="-71.107100000000003"/>
    <n v="5"/>
    <n v="250000000000000"/>
  </r>
  <r>
    <x v="1413"/>
    <x v="1413"/>
    <x v="0"/>
    <s v="ALBION ST &amp; LOWELL ST Somerville, MA"/>
    <x v="1"/>
    <x v="0"/>
    <x v="0"/>
    <s v="NONE"/>
    <x v="1"/>
    <s v="T-INTERSECTION"/>
    <s v="TWO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1399999999997"/>
    <n v="-71.107100000000003"/>
    <n v="5"/>
    <n v="250000000000000"/>
  </r>
  <r>
    <x v="1414"/>
    <x v="1414"/>
    <x v="0"/>
    <s v="ALBION ST &amp; LOWELL ST Somerville, MA"/>
    <x v="1"/>
    <x v="2"/>
    <x v="0"/>
    <s v="NONE"/>
    <x v="1"/>
    <s v="FOUR WAY INTERSECTION"/>
    <s v="TWO-WAY, NOT DIVIDED"/>
    <s v="ANGLE"/>
    <s v="COLLISION WITH MOTOR VEHICLE IN TRAFFIC"/>
    <x v="0"/>
    <x v="3"/>
    <n v="0"/>
    <n v="0"/>
    <n v="0"/>
    <n v="0"/>
    <n v="1"/>
    <n v="4"/>
    <n v="0"/>
    <n v="0"/>
    <n v="0"/>
    <n v="0"/>
    <n v="0"/>
    <n v="0"/>
    <n v="0"/>
    <n v="42.391399999999997"/>
    <n v="-71.107100000000003"/>
    <n v="5"/>
    <n v="250000000000000"/>
  </r>
  <r>
    <x v="1415"/>
    <x v="1415"/>
    <x v="0"/>
    <s v="ALBION ST &amp; LOWELL ST Somerville, MA"/>
    <x v="1"/>
    <x v="1"/>
    <x v="1"/>
    <s v="NONE"/>
    <x v="1"/>
    <s v="FOUR WAY INTERSECTION"/>
    <s v="TWO-WAY, DIVIDED, UNPROTECTED MEDIAN"/>
    <s v="HEAD 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1399999999997"/>
    <n v="-71.107100000000003"/>
    <n v="5"/>
    <n v="250000000000000"/>
  </r>
  <r>
    <x v="1416"/>
    <x v="1416"/>
    <x v="1"/>
    <s v="143 CEDAR ST Somerville, MA"/>
    <x v="1"/>
    <x v="0"/>
    <x v="0"/>
    <s v="NONE"/>
    <x v="0"/>
    <s v="NOT AT INTERSECTION"/>
    <s v="TWO-WAY, DIVIDED, UNPROTECTED MEDIAN"/>
    <s v="HEAD ON"/>
    <s v="OTHER"/>
    <x v="2"/>
    <x v="3"/>
    <n v="0"/>
    <n v="0"/>
    <n v="0"/>
    <n v="0"/>
    <n v="0"/>
    <n v="1"/>
    <n v="0"/>
    <n v="0"/>
    <n v="0"/>
    <n v="0"/>
    <n v="0"/>
    <n v="0"/>
    <n v="0"/>
    <n v="42.3934"/>
    <n v="-71.111199999999997"/>
    <n v="5"/>
    <n v="250000000000000"/>
  </r>
  <r>
    <x v="1417"/>
    <x v="1417"/>
    <x v="1"/>
    <s v="ALBION ST &amp; LOWELL ST Somerville, MA"/>
    <x v="1"/>
    <x v="1"/>
    <x v="1"/>
    <s v="NONE"/>
    <x v="1"/>
    <s v="T-INTERSECTION"/>
    <s v="ONE-WAY, NOT DIVIDED"/>
    <s v="SINGLE VEHICLE CRASH"/>
    <s v="COLLISION WITH PEDALCYCLE"/>
    <x v="0"/>
    <x v="3"/>
    <n v="0"/>
    <n v="0"/>
    <n v="0"/>
    <n v="0"/>
    <n v="1"/>
    <n v="1"/>
    <n v="0"/>
    <n v="0"/>
    <n v="1"/>
    <n v="0"/>
    <n v="1"/>
    <n v="0"/>
    <n v="0"/>
    <n v="42.391399999999997"/>
    <n v="-71.107100000000003"/>
    <n v="5"/>
    <n v="250000000000000"/>
  </r>
  <r>
    <x v="1418"/>
    <x v="1418"/>
    <x v="0"/>
    <s v="ALBION ST &amp; LOWELL ST Somerville, MA"/>
    <x v="0"/>
    <x v="1"/>
    <x v="1"/>
    <s v="NONE"/>
    <x v="1"/>
    <s v="FOUR WAY INTERSECTION"/>
    <s v="TWO-WAY, NOT DIVIDED"/>
    <s v="ANGLE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91399999999997"/>
    <n v="-71.107100000000003"/>
    <n v="5"/>
    <n v="250000000000000"/>
  </r>
  <r>
    <x v="1419"/>
    <x v="1419"/>
    <x v="1"/>
    <s v="ALBION ST &amp; LOWELL ST Somerville, MA"/>
    <x v="1"/>
    <x v="2"/>
    <x v="1"/>
    <s v="NONE"/>
    <x v="1"/>
    <s v="FOUR WAY INTERSECTION"/>
    <s v="TWO-WAY, NOT DIVIDED"/>
    <s v="HEAD 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1399999999997"/>
    <n v="-71.107100000000003"/>
    <n v="5"/>
    <n v="250000000000000"/>
  </r>
  <r>
    <x v="1420"/>
    <x v="1420"/>
    <x v="0"/>
    <s v="179 ALBION ST Somerville, MA"/>
    <x v="0"/>
    <x v="1"/>
    <x v="1"/>
    <s v="NONE"/>
    <x v="0"/>
    <s v="NOT AT INTERSECTION"/>
    <s v="ONE-WAY, NOT DIVIDED"/>
    <s v="SIDESWIPE, SAM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93300000000004"/>
    <n v="-71.111400000000003"/>
    <n v="5"/>
    <n v="250000000000000"/>
  </r>
  <r>
    <x v="1421"/>
    <x v="1421"/>
    <x v="0"/>
    <s v="ALBION ST &amp; LOWELL ST Somerville, MA"/>
    <x v="1"/>
    <x v="1"/>
    <x v="1"/>
    <s v="NONE"/>
    <x v="1"/>
    <s v="T-INTERSECTION"/>
    <s v="TWO-WAY, DIVIDED, UNPROTECTED MEDIAN"/>
    <s v="UNKNOWN"/>
    <s v="COLLISION WITH MOTOR VEHICLE IN TRAFFIC"/>
    <x v="0"/>
    <x v="0"/>
    <n v="0"/>
    <n v="0"/>
    <n v="1"/>
    <n v="0"/>
    <n v="0"/>
    <n v="2"/>
    <n v="1"/>
    <n v="0"/>
    <n v="1"/>
    <n v="0"/>
    <n v="1"/>
    <n v="0"/>
    <n v="0"/>
    <n v="42.391399999999997"/>
    <n v="-71.107100000000003"/>
    <n v="5"/>
    <n v="250000000000000"/>
  </r>
  <r>
    <x v="1422"/>
    <x v="1422"/>
    <x v="0"/>
    <s v="ALBION ST &amp; LOWELL ST Somerville, MA"/>
    <x v="1"/>
    <x v="2"/>
    <x v="1"/>
    <s v="NONE"/>
    <x v="1"/>
    <s v="T-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1399999999997"/>
    <n v="-71.107100000000003"/>
    <n v="5"/>
    <n v="250000000000000"/>
  </r>
  <r>
    <x v="1423"/>
    <x v="1423"/>
    <x v="1"/>
    <s v="ALBION ST &amp; LOWELL ST Somerville, MA"/>
    <x v="1"/>
    <x v="2"/>
    <x v="1"/>
    <s v="NONE"/>
    <x v="1"/>
    <s v="UNKNOWN"/>
    <s v="UNKNOWN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1399999999997"/>
    <n v="-71.107100000000003"/>
    <n v="5"/>
    <n v="250000000000000"/>
  </r>
  <r>
    <x v="1424"/>
    <x v="1424"/>
    <x v="1"/>
    <s v="ALBION ST &amp; CEDAR ST Somerville, MA"/>
    <x v="1"/>
    <x v="0"/>
    <x v="0"/>
    <s v="NONE"/>
    <x v="1"/>
    <s v="T-INTERSECTION"/>
    <s v="TWO-WAY, NOT DIVIDED"/>
    <s v="SINGLE VEHICLE CRASH"/>
    <s v="COLLISION WITH CURB"/>
    <x v="2"/>
    <x v="0"/>
    <n v="0"/>
    <n v="0"/>
    <n v="0"/>
    <n v="0"/>
    <n v="0"/>
    <n v="2"/>
    <n v="0"/>
    <n v="0"/>
    <n v="0"/>
    <n v="0"/>
    <n v="0"/>
    <n v="0"/>
    <n v="0"/>
    <n v="42.393300000000004"/>
    <n v="-71.111599999999996"/>
    <n v="5"/>
    <n v="250000000000000"/>
  </r>
  <r>
    <x v="1425"/>
    <x v="1425"/>
    <x v="1"/>
    <s v="124 ALBION ST Somerville, MA"/>
    <x v="1"/>
    <x v="1"/>
    <x v="1"/>
    <s v="OBSTRUCTION IN ROADWAY"/>
    <x v="0"/>
    <s v="T-INTERSECTION"/>
    <s v="ONE-WAY, NOT DIVIDED"/>
    <s v="ANGLE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92000000000003"/>
    <n v="-71.108900000000006"/>
    <n v="5"/>
    <n v="250000000000000"/>
  </r>
  <r>
    <x v="1426"/>
    <x v="1426"/>
    <x v="1"/>
    <s v="125 HUDSON ST Somerville, MA"/>
    <x v="1"/>
    <x v="2"/>
    <x v="0"/>
    <s v="NONE"/>
    <x v="0"/>
    <s v="NOT AT INTERSECTION"/>
    <s v="ONE-WAY, NOT DIVIDED"/>
    <s v="SIDESWIPE, SAME DIRECTION"/>
    <s v="COLLISION WITH PARKED MOTOR VEHICLE"/>
    <x v="0"/>
    <x v="3"/>
    <n v="0"/>
    <n v="0"/>
    <n v="0"/>
    <n v="0"/>
    <n v="0"/>
    <n v="0"/>
    <n v="1"/>
    <n v="0"/>
    <n v="1"/>
    <n v="0"/>
    <n v="0"/>
    <n v="1"/>
    <n v="0"/>
    <n v="42.391599999999997"/>
    <n v="-71.109099999999998"/>
    <n v="5"/>
    <n v="250000000000000"/>
  </r>
  <r>
    <x v="1427"/>
    <x v="1427"/>
    <x v="0"/>
    <s v="CEDAR ST &amp; SPENCER AV Somerville, MA"/>
    <x v="0"/>
    <x v="0"/>
    <x v="0"/>
    <s v="NONE"/>
    <x v="0"/>
    <s v="T-INTERSECTION"/>
    <s v="ONE-WAY, NOT DIVIDED"/>
    <s v="SIDESWIPE, OPPOSITE DIRECTION"/>
    <s v="COLLISION WITH PARKED MOTOR VEHICLE"/>
    <x v="0"/>
    <x v="0"/>
    <n v="0"/>
    <n v="0"/>
    <n v="0"/>
    <n v="0"/>
    <n v="0"/>
    <n v="1"/>
    <n v="0"/>
    <n v="0"/>
    <n v="0"/>
    <n v="0"/>
    <n v="0"/>
    <n v="0"/>
    <n v="0"/>
    <n v="42.392800000000001"/>
    <n v="-71.111999999999995"/>
    <n v="5"/>
    <n v="250000000000000"/>
  </r>
  <r>
    <x v="1428"/>
    <x v="1428"/>
    <x v="1"/>
    <s v="116 ALBION ST Somerville, MA"/>
    <x v="1"/>
    <x v="1"/>
    <x v="1"/>
    <s v="NONE"/>
    <x v="0"/>
    <s v="NOT AT INTERSECTION"/>
    <s v="ONE-WAY, NOT DIVIDED"/>
    <s v="SIDESWIPE, OPPOSITE DIRECTION"/>
    <s v="COLLISION WITH MOTOR VEHICLE IN TRAFFIC"/>
    <x v="0"/>
    <x v="3"/>
    <n v="0"/>
    <n v="0"/>
    <n v="0"/>
    <n v="0"/>
    <n v="0"/>
    <n v="2"/>
    <n v="0"/>
    <n v="0"/>
    <n v="0"/>
    <n v="0"/>
    <n v="0"/>
    <n v="0"/>
    <n v="1"/>
    <n v="42.3919"/>
    <n v="-71.108599999999996"/>
    <n v="5"/>
    <n v="250000000000000"/>
  </r>
  <r>
    <x v="1429"/>
    <x v="1429"/>
    <x v="2"/>
    <s v="98 HUDOSN ST Somerville, MA"/>
    <x v="1"/>
    <x v="2"/>
    <x v="1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1"/>
    <n v="2"/>
    <n v="0"/>
    <n v="0"/>
    <n v="0"/>
    <n v="0"/>
    <n v="0"/>
    <n v="0"/>
    <n v="0"/>
    <n v="42.390799999999999"/>
    <n v="-71.108000000000004"/>
    <n v="5"/>
    <n v="250000000000000"/>
  </r>
  <r>
    <x v="1430"/>
    <x v="1430"/>
    <x v="2"/>
    <s v="184 LOWELL ST Somerville, MA"/>
    <x v="0"/>
    <x v="1"/>
    <x v="1"/>
    <s v="NONE"/>
    <x v="3"/>
    <s v="FOUR WAY INTERSECTION"/>
    <s v="TWO-WAY, DIVIDED, UNPROTECTED MEDIAN"/>
    <s v="SINGLE VEHICLE CRASH"/>
    <s v="OTHER"/>
    <x v="2"/>
    <x v="0"/>
    <n v="0"/>
    <n v="0"/>
    <n v="0"/>
    <n v="0"/>
    <n v="0"/>
    <n v="3"/>
    <n v="0"/>
    <n v="0"/>
    <n v="0"/>
    <n v="0"/>
    <n v="0"/>
    <n v="0"/>
    <n v="1"/>
    <n v="42.3904"/>
    <n v="-71.108000000000004"/>
    <n v="5"/>
    <n v="250000000000000"/>
  </r>
  <r>
    <x v="1431"/>
    <x v="1431"/>
    <x v="1"/>
    <s v="184 LOWELL STREET Somerville, MA"/>
    <x v="1"/>
    <x v="1"/>
    <x v="1"/>
    <s v="NONE"/>
    <x v="3"/>
    <s v="NOT AT INTERSECTION"/>
    <s v="TWO-WAY, DIVIDED, UNPROTECTED MEDIAN"/>
    <s v="SINGLE VEHICLE CRASH"/>
    <s v="COLLISION WITH TREE"/>
    <x v="0"/>
    <x v="0"/>
    <n v="0"/>
    <n v="0"/>
    <n v="0"/>
    <n v="0"/>
    <n v="0"/>
    <n v="2"/>
    <n v="0"/>
    <n v="0"/>
    <n v="0"/>
    <n v="0"/>
    <n v="0"/>
    <n v="0"/>
    <n v="0"/>
    <n v="42.3904"/>
    <n v="-71.108000000000004"/>
    <n v="5"/>
    <n v="250000000000000"/>
  </r>
  <r>
    <x v="1432"/>
    <x v="1432"/>
    <x v="1"/>
    <s v="HUDSON ST &amp; LOWELL ST Somerville, MA"/>
    <x v="1"/>
    <x v="1"/>
    <x v="1"/>
    <s v="NONE"/>
    <x v="1"/>
    <s v="T-INTERSECTION"/>
    <s v="TWO-WAY, DIVIDED, UNPROTECTED MEDIAN"/>
    <s v="ANGLE"/>
    <s v="COLLISION WITH PEDALCYCLE"/>
    <x v="0"/>
    <x v="0"/>
    <n v="0"/>
    <n v="0"/>
    <n v="0"/>
    <n v="1"/>
    <n v="0"/>
    <n v="2"/>
    <n v="0"/>
    <n v="0"/>
    <n v="1"/>
    <n v="0"/>
    <n v="1"/>
    <n v="0"/>
    <n v="0"/>
    <n v="42.390799999999999"/>
    <n v="-71.107600000000005"/>
    <n v="5"/>
    <n v="250000000000000"/>
  </r>
  <r>
    <x v="1433"/>
    <x v="1433"/>
    <x v="0"/>
    <s v="HUDSON ST &amp; LOWELL ST Somerville, MA"/>
    <x v="1"/>
    <x v="2"/>
    <x v="1"/>
    <s v="NONE"/>
    <x v="1"/>
    <s v="FOUR WAY INTERSECTION"/>
    <s v="TWO-WAY, NOT DIVIDED"/>
    <s v="ANGLE"/>
    <s v="COLLISION WITH MOTOR VEHICLE IN TRAFFIC"/>
    <x v="0"/>
    <x v="0"/>
    <n v="0"/>
    <n v="0"/>
    <n v="1"/>
    <n v="0"/>
    <n v="0"/>
    <n v="1"/>
    <n v="0"/>
    <n v="0"/>
    <n v="0"/>
    <n v="0"/>
    <n v="0"/>
    <n v="0"/>
    <n v="0"/>
    <n v="42.390799999999999"/>
    <n v="-71.107600000000005"/>
    <n v="5"/>
    <n v="250000000000000"/>
  </r>
  <r>
    <x v="1434"/>
    <x v="1434"/>
    <x v="1"/>
    <s v="285 HIGHLAND AV Somerville, MA"/>
    <x v="1"/>
    <x v="1"/>
    <x v="1"/>
    <s v="NONE"/>
    <x v="0"/>
    <s v="NOT AT INTERSECTION"/>
    <s v="TWO-WAY, NOT DIVIDED"/>
    <s v="ANGLE"/>
    <s v="COLLISION WITH MOTOR VEHICLE IN TRAFFIC"/>
    <x v="0"/>
    <x v="0"/>
    <n v="0"/>
    <n v="0"/>
    <n v="0"/>
    <n v="1"/>
    <n v="0"/>
    <n v="3"/>
    <n v="0"/>
    <n v="0"/>
    <n v="0"/>
    <n v="0"/>
    <n v="0"/>
    <n v="0"/>
    <n v="0"/>
    <n v="42.392299999999999"/>
    <n v="-71.112099999999998"/>
    <n v="5"/>
    <n v="250000000000000"/>
  </r>
  <r>
    <x v="1435"/>
    <x v="1435"/>
    <x v="1"/>
    <s v="HIGHLAND AV &amp; LOWELL ST Somerville, MA"/>
    <x v="1"/>
    <x v="1"/>
    <x v="1"/>
    <s v="OTHER"/>
    <x v="3"/>
    <s v="FOUR WAY INTERSECTION"/>
    <s v="TWO-WAY, NOT DIVIDED"/>
    <s v="SIDESWIPE, SAME DIRECTION"/>
    <s v="COLLISION WITH MOTOR VEHICLE IN TRAFFIC"/>
    <x v="0"/>
    <x v="0"/>
    <n v="1"/>
    <n v="0"/>
    <n v="0"/>
    <n v="0"/>
    <n v="0"/>
    <n v="0"/>
    <n v="4"/>
    <n v="0"/>
    <n v="0"/>
    <n v="0"/>
    <n v="0"/>
    <n v="0"/>
    <n v="0"/>
    <n v="42.3902"/>
    <n v="-71.108000000000004"/>
    <n v="5"/>
    <n v="250000000000000"/>
  </r>
  <r>
    <x v="1436"/>
    <x v="1436"/>
    <x v="0"/>
    <s v="HIGHLAND AV &amp; LOWELL ST Somerville, MA"/>
    <x v="0"/>
    <x v="1"/>
    <x v="1"/>
    <s v="NONE"/>
    <x v="3"/>
    <s v="FOUR WAY INTERSECTION"/>
    <s v="TWO-WAY, NOT DIVIDED"/>
    <s v="ANGLE"/>
    <s v="COLLISION WITH MOTOR VEHICLE IN TRAFFIC"/>
    <x v="0"/>
    <x v="1"/>
    <n v="0"/>
    <n v="0"/>
    <n v="0"/>
    <n v="0"/>
    <n v="0"/>
    <n v="3"/>
    <n v="1"/>
    <n v="0"/>
    <n v="0"/>
    <n v="0"/>
    <n v="0"/>
    <n v="0"/>
    <n v="1"/>
    <n v="42.3902"/>
    <n v="-71.108000000000004"/>
    <n v="5"/>
    <n v="250000000000000"/>
  </r>
  <r>
    <x v="1437"/>
    <x v="1437"/>
    <x v="1"/>
    <s v="HIGHLAND AV &amp; LOWELL ST Somerville, MA"/>
    <x v="1"/>
    <x v="1"/>
    <x v="1"/>
    <s v="NONE"/>
    <x v="3"/>
    <s v="T-INTERSECTION"/>
    <s v="TWO-WAY, NOT DIVIDED"/>
    <s v="ANGLE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902"/>
    <n v="-71.108000000000004"/>
    <n v="5"/>
    <n v="250000000000000"/>
  </r>
  <r>
    <x v="1438"/>
    <x v="1438"/>
    <x v="2"/>
    <s v="178 HUDSON ST Somerville, MA"/>
    <x v="1"/>
    <x v="1"/>
    <x v="1"/>
    <s v="NONE"/>
    <x v="0"/>
    <s v="NOT AT INTERSECTION"/>
    <s v="ONE-WAY, NOT DIVIDED"/>
    <s v="ANGLE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92499999999998"/>
    <n v="-71.111800000000002"/>
    <n v="5"/>
    <n v="250000000000000"/>
  </r>
  <r>
    <x v="1439"/>
    <x v="1439"/>
    <x v="1"/>
    <s v="HIGHLAND AV &amp; LOWELL ST Somerville, MA"/>
    <x v="1"/>
    <x v="1"/>
    <x v="1"/>
    <s v="NONE"/>
    <x v="3"/>
    <s v="T-INTERSECTION"/>
    <s v="TWO-WAY, DIVIDED, UNPROTECTED MEDIAN"/>
    <s v="SIDESWIPE, SAME DIRECTION"/>
    <s v="COLLISION WITH MOTOR VEHICLE IN TRAFFIC"/>
    <x v="0"/>
    <x v="3"/>
    <n v="0"/>
    <n v="0"/>
    <n v="0"/>
    <n v="0"/>
    <n v="0"/>
    <n v="4"/>
    <n v="0"/>
    <n v="0"/>
    <n v="0"/>
    <n v="0"/>
    <n v="0"/>
    <n v="0"/>
    <n v="0"/>
    <n v="42.3902"/>
    <n v="-71.108000000000004"/>
    <n v="5"/>
    <n v="250000000000000"/>
  </r>
  <r>
    <x v="1440"/>
    <x v="1440"/>
    <x v="1"/>
    <s v="229 HIGHLAND AV Somerville, MA"/>
    <x v="1"/>
    <x v="5"/>
    <x v="0"/>
    <s v="NONE"/>
    <x v="0"/>
    <s v="NOT AT INTERSECTION"/>
    <s v="TWO-WAY, NOT DIVIDED"/>
    <s v="HEAD ON"/>
    <s v="COLLISION WITH MOTOR VEHICLE IN TRAFFIC"/>
    <x v="0"/>
    <x v="1"/>
    <n v="0"/>
    <n v="0"/>
    <n v="0"/>
    <n v="0"/>
    <n v="0"/>
    <n v="2"/>
    <n v="0"/>
    <n v="0"/>
    <n v="0"/>
    <n v="0"/>
    <n v="0"/>
    <n v="0"/>
    <n v="0"/>
    <n v="42.390700000000002"/>
    <n v="-71.108599999999996"/>
    <n v="5"/>
    <n v="250000000000000"/>
  </r>
  <r>
    <x v="1441"/>
    <x v="1441"/>
    <x v="2"/>
    <s v="275 HIGHLAND AV Somerville, MA"/>
    <x v="0"/>
    <x v="1"/>
    <x v="1"/>
    <s v="NONE"/>
    <x v="0"/>
    <s v="NOT AT INTERSECTION"/>
    <s v="TWO-WAY, NOT DIVIDED"/>
    <s v="ANGLE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2000000000003"/>
    <n v="-71.111500000000007"/>
    <n v="5"/>
    <n v="250000000000000"/>
  </r>
  <r>
    <x v="1442"/>
    <x v="1442"/>
    <x v="2"/>
    <s v="247A HIGHLAND AVE Somerville, MA"/>
    <x v="1"/>
    <x v="1"/>
    <x v="1"/>
    <s v="NONE"/>
    <x v="0"/>
    <s v="T-INTERSECTION"/>
    <s v="TWO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1"/>
    <n v="42.391100000000002"/>
    <n v="-71.109899999999996"/>
    <n v="5"/>
    <n v="250000000000000"/>
  </r>
  <r>
    <x v="1443"/>
    <x v="1443"/>
    <x v="1"/>
    <s v="245 HIGHLAND AV Somerville, MA"/>
    <x v="1"/>
    <x v="2"/>
    <x v="1"/>
    <s v="NONE"/>
    <x v="0"/>
    <s v="NOT AT INTERSECTION"/>
    <s v="ONE-WAY, NOT DIVIDED"/>
    <s v="SINGLE VEHICLE CRASH"/>
    <s v="COLLISION WITH PARKED MOTOR VEHICLE"/>
    <x v="2"/>
    <x v="0"/>
    <n v="0"/>
    <n v="0"/>
    <n v="0"/>
    <n v="0"/>
    <n v="0"/>
    <n v="2"/>
    <n v="0"/>
    <n v="0"/>
    <n v="0"/>
    <n v="0"/>
    <n v="0"/>
    <n v="0"/>
    <n v="0"/>
    <n v="42.391199999999998"/>
    <n v="-71.109700000000004"/>
    <n v="5"/>
    <n v="250000000000000"/>
  </r>
  <r>
    <x v="1444"/>
    <x v="1444"/>
    <x v="0"/>
    <s v="HIGHLAND AV &amp; PORTER ST Somerville, MA"/>
    <x v="1"/>
    <x v="0"/>
    <x v="0"/>
    <s v="NONE"/>
    <x v="1"/>
    <s v="T-INTERSECTION"/>
    <s v="TWO-WAY, NOT DIVIDED"/>
    <s v="ANGLE"/>
    <s v="COLLISION WITH MOTOR VEHICLE IN TRAFFIC"/>
    <x v="0"/>
    <x v="0"/>
    <n v="0"/>
    <n v="0"/>
    <n v="0"/>
    <n v="1"/>
    <n v="0"/>
    <n v="2"/>
    <n v="0"/>
    <n v="0"/>
    <n v="0"/>
    <n v="0"/>
    <n v="0"/>
    <n v="0"/>
    <n v="0"/>
    <n v="42.391199999999998"/>
    <n v="-71.110200000000006"/>
    <n v="5"/>
    <n v="250000000000000"/>
  </r>
  <r>
    <x v="1445"/>
    <x v="1445"/>
    <x v="0"/>
    <s v="243 HIGHLAND AV Somerville, MA"/>
    <x v="0"/>
    <x v="1"/>
    <x v="1"/>
    <s v="NONE"/>
    <x v="0"/>
    <s v="NOT AT INTERSECTION"/>
    <s v="TWO-WAY, DIVIDED, UNPROTECTED MEDIAN"/>
    <s v="SINGLE VEHICLE CRASH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1100000000002"/>
    <n v="-71.1096"/>
    <n v="5"/>
    <n v="250000000000000"/>
  </r>
  <r>
    <x v="1446"/>
    <x v="1446"/>
    <x v="0"/>
    <s v="237 HIGHLAND AV Somerville, MA"/>
    <x v="1"/>
    <x v="1"/>
    <x v="1"/>
    <s v="OTHER"/>
    <x v="0"/>
    <s v="NOT AT INTERSECTION"/>
    <s v="TWO-WAY, DIVIDED, UNPROTECTED MEDIAN"/>
    <s v="SIDESWIPE, OPPOSIT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0999999999998"/>
    <n v="-71.109200000000001"/>
    <n v="5"/>
    <n v="250000000000000"/>
  </r>
  <r>
    <x v="1447"/>
    <x v="1447"/>
    <x v="1"/>
    <s v="223 HIGHLAND AV Somerville, MA"/>
    <x v="1"/>
    <x v="1"/>
    <x v="1"/>
    <s v="NONE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0500000000003"/>
    <n v="-71.108199999999997"/>
    <n v="5"/>
    <n v="250000000000000"/>
  </r>
  <r>
    <x v="1448"/>
    <x v="1448"/>
    <x v="0"/>
    <s v="CROCKER ST &amp; HIGHLAND AV Somerville, MA"/>
    <x v="0"/>
    <x v="1"/>
    <x v="1"/>
    <s v="NONE"/>
    <x v="1"/>
    <s v="T-INTERSECTION"/>
    <s v="TWO-WAY, DIVIDED, UNPROTECTED MEDIAN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90900000000002"/>
    <n v="-71.109399999999994"/>
    <n v="5"/>
    <n v="250000000000000"/>
  </r>
  <r>
    <x v="1449"/>
    <x v="1449"/>
    <x v="1"/>
    <s v="235 HIGHLAND AV Somerville, MA"/>
    <x v="1"/>
    <x v="1"/>
    <x v="1"/>
    <s v="NONE"/>
    <x v="3"/>
    <s v="Y-INTERSECTION"/>
    <s v="ONE-WAY, NOT DIVIDED"/>
    <s v="REAR-END"/>
    <s v="COLLISION WITH MOTOR VEHICLE IN TRAFFIC"/>
    <x v="4"/>
    <x v="0"/>
    <n v="0"/>
    <n v="0"/>
    <n v="0"/>
    <n v="1"/>
    <n v="0"/>
    <n v="1"/>
    <n v="1"/>
    <n v="0"/>
    <n v="0"/>
    <n v="0"/>
    <n v="0"/>
    <n v="0"/>
    <n v="0"/>
    <n v="42.390799999999999"/>
    <n v="-71.108999999999995"/>
    <n v="5"/>
    <n v="250000000000000"/>
  </r>
  <r>
    <x v="1450"/>
    <x v="1450"/>
    <x v="0"/>
    <s v="227 HIGHLAND AV Somerville, MA"/>
    <x v="2"/>
    <x v="0"/>
    <x v="0"/>
    <s v="NONE"/>
    <x v="0"/>
    <s v="NOT AT INTERSECTION"/>
    <s v="TWO-WAY, NOT DIVIDED"/>
    <s v="REAR-END"/>
    <s v="COLLISION WITH MOTOR VEHICLE IN TRAFFIC"/>
    <x v="0"/>
    <x v="0"/>
    <n v="0"/>
    <n v="0"/>
    <n v="0"/>
    <n v="0"/>
    <n v="1"/>
    <n v="3"/>
    <n v="0"/>
    <n v="0"/>
    <n v="0"/>
    <n v="0"/>
    <n v="0"/>
    <n v="0"/>
    <n v="0"/>
    <n v="42.390700000000002"/>
    <n v="-71.108500000000006"/>
    <n v="5"/>
    <n v="250000000000000"/>
  </r>
  <r>
    <x v="1451"/>
    <x v="1451"/>
    <x v="2"/>
    <s v="265 HIGHLAND AV Somerville, MA"/>
    <x v="1"/>
    <x v="0"/>
    <x v="0"/>
    <s v="NONE"/>
    <x v="0"/>
    <s v="NOT AT INTERSECTION"/>
    <s v="TWO-WAY, NOT DIVIDED"/>
    <s v="SIDESWIPE, SAME DIRECTION"/>
    <s v="COLLISION WITH PEDALCYCLE"/>
    <x v="0"/>
    <x v="0"/>
    <n v="0"/>
    <n v="0"/>
    <n v="0"/>
    <n v="0"/>
    <n v="1"/>
    <n v="0"/>
    <n v="0"/>
    <n v="0"/>
    <n v="1"/>
    <n v="0"/>
    <n v="1"/>
    <n v="0"/>
    <n v="1"/>
    <n v="42.391800000000003"/>
    <n v="-71.110799999999998"/>
    <n v="5"/>
    <n v="250000000000000"/>
  </r>
  <r>
    <x v="1452"/>
    <x v="1452"/>
    <x v="0"/>
    <s v="277 HIGHLAND AV Somerville, MA"/>
    <x v="1"/>
    <x v="1"/>
    <x v="1"/>
    <s v="NONE"/>
    <x v="0"/>
    <s v="DRIVEWAY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2099999999999"/>
    <n v="-71.111699999999999"/>
    <n v="5"/>
    <n v="250000000000000"/>
  </r>
  <r>
    <x v="1453"/>
    <x v="1453"/>
    <x v="2"/>
    <s v="237 HIGHLAND AV Somerville, MA"/>
    <x v="4"/>
    <x v="0"/>
    <x v="0"/>
    <s v="ROAD SURFACE CONDITION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1"/>
    <n v="0"/>
    <n v="0"/>
    <n v="0"/>
    <n v="0"/>
    <n v="0"/>
    <n v="0"/>
    <n v="0"/>
    <n v="42.390999999999998"/>
    <n v="-71.109200000000001"/>
    <n v="5"/>
    <n v="250000000000000"/>
  </r>
  <r>
    <x v="1454"/>
    <x v="1454"/>
    <x v="2"/>
    <s v="251 HIGHLAND AV Somerville, MA"/>
    <x v="0"/>
    <x v="0"/>
    <x v="0"/>
    <s v="UNKNOWN"/>
    <x v="0"/>
    <s v="NOT AT INTERSECTION"/>
    <s v="TWO-WAY, NOT DIVIDED"/>
    <s v="REAR-END"/>
    <s v="COLLISION WITH PARKED MOTOR VEHICLE"/>
    <x v="0"/>
    <x v="0"/>
    <n v="0"/>
    <n v="0"/>
    <n v="1"/>
    <n v="0"/>
    <n v="0"/>
    <n v="1"/>
    <n v="0"/>
    <n v="0"/>
    <n v="0"/>
    <n v="0"/>
    <n v="0"/>
    <n v="0"/>
    <n v="0"/>
    <n v="42.391399999999997"/>
    <n v="-71.11"/>
    <n v="5"/>
    <n v="250000000000000"/>
  </r>
  <r>
    <x v="1455"/>
    <x v="1455"/>
    <x v="1"/>
    <s v="265 HIGHLAND AV Somerville, MA"/>
    <x v="1"/>
    <x v="1"/>
    <x v="1"/>
    <s v="NONE"/>
    <x v="0"/>
    <s v="NOT AT INTERSECTION"/>
    <s v="TWO-WAY, NOT DIVIDED"/>
    <s v="REAR-END"/>
    <s v="COLLISION WITH MOTOR VEHICLE IN TRAFFIC"/>
    <x v="0"/>
    <x v="1"/>
    <n v="0"/>
    <n v="0"/>
    <n v="0"/>
    <n v="0"/>
    <n v="1"/>
    <n v="3"/>
    <n v="0"/>
    <n v="0"/>
    <n v="0"/>
    <n v="0"/>
    <n v="0"/>
    <n v="0"/>
    <n v="0"/>
    <n v="42.391800000000003"/>
    <n v="-71.110799999999998"/>
    <n v="5"/>
    <n v="250000000000000"/>
  </r>
  <r>
    <x v="1456"/>
    <x v="1456"/>
    <x v="1"/>
    <s v="CEDAR ST &amp; LEXINGTON AV Somerville, MA"/>
    <x v="1"/>
    <x v="1"/>
    <x v="1"/>
    <s v="NONE"/>
    <x v="1"/>
    <s v="FOUR WAY 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34"/>
    <n v="-71.111599999999996"/>
    <n v="6"/>
    <n v="250000000000000"/>
  </r>
  <r>
    <x v="1457"/>
    <x v="1457"/>
    <x v="0"/>
    <s v="146 CEDAR ST Somerville, MA"/>
    <x v="0"/>
    <x v="1"/>
    <x v="1"/>
    <s v="NONE"/>
    <x v="0"/>
    <s v="NOT AT INTERSECTION"/>
    <s v="TWO-WAY, DIVIDED, UNPROTECTED MEDIAN"/>
    <s v="SINGLE VEHICLE CRASH"/>
    <s v="COLLISION WITH PEDESTRIAN"/>
    <x v="0"/>
    <x v="0"/>
    <n v="0"/>
    <n v="0"/>
    <n v="0"/>
    <n v="1"/>
    <n v="0"/>
    <n v="2"/>
    <n v="0"/>
    <n v="0"/>
    <n v="1"/>
    <n v="1"/>
    <n v="0"/>
    <n v="0"/>
    <n v="0"/>
    <n v="42.393700000000003"/>
    <n v="-71.111400000000003"/>
    <n v="6"/>
    <n v="250000000000000"/>
  </r>
  <r>
    <x v="1458"/>
    <x v="1458"/>
    <x v="0"/>
    <s v="154 CEDAR ST Somerville, MA"/>
    <x v="0"/>
    <x v="1"/>
    <x v="1"/>
    <s v="NONE"/>
    <x v="0"/>
    <s v="NOT AT INTERSECTION"/>
    <s v="TWO-WAY, NOT DIVIDED"/>
    <s v="ANGLE"/>
    <s v="COLLISION WITH PEDALCYCLE"/>
    <x v="0"/>
    <x v="0"/>
    <n v="0"/>
    <n v="0"/>
    <n v="0"/>
    <n v="0"/>
    <n v="0"/>
    <n v="1"/>
    <n v="0"/>
    <n v="0"/>
    <n v="1"/>
    <n v="0"/>
    <n v="1"/>
    <n v="0"/>
    <n v="1"/>
    <n v="42.393900000000002"/>
    <n v="-71.111500000000007"/>
    <n v="6"/>
    <n v="250000000000000"/>
  </r>
  <r>
    <x v="1459"/>
    <x v="1459"/>
    <x v="1"/>
    <s v="132 CEDAR ST Somerville, MA"/>
    <x v="1"/>
    <x v="2"/>
    <x v="1"/>
    <s v="NONE"/>
    <x v="0"/>
    <s v="NOT AT INTERSECTION"/>
    <s v="TWO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32"/>
    <n v="-71.111900000000006"/>
    <n v="6"/>
    <n v="250000000000000"/>
  </r>
  <r>
    <x v="1460"/>
    <x v="1460"/>
    <x v="1"/>
    <s v="HANCOCK ST &amp; SPENCER AV Somerville, MA"/>
    <x v="1"/>
    <x v="1"/>
    <x v="1"/>
    <s v="NONE"/>
    <x v="0"/>
    <s v="T-INTERSECTION"/>
    <s v="TWO-WAY, NOT DIVIDED"/>
    <s v="SIDESWIPE, SAME DIRECTION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93900000000002"/>
    <n v="-71.114400000000003"/>
    <n v="6"/>
    <n v="250000000000000"/>
  </r>
  <r>
    <x v="1461"/>
    <x v="1461"/>
    <x v="0"/>
    <s v="319 HIGHLAND AV Somerville, MA"/>
    <x v="0"/>
    <x v="0"/>
    <x v="0"/>
    <s v="NONE"/>
    <x v="0"/>
    <s v="NOT AT INTERSECTION"/>
    <s v="TWO-WAY, DIVIDED, UNPROTECTED MEDIAN"/>
    <s v="REAR-END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93300000000004"/>
    <n v="-71.114500000000007"/>
    <n v="6"/>
    <n v="250000000000000"/>
  </r>
  <r>
    <x v="1462"/>
    <x v="1462"/>
    <x v="2"/>
    <s v="CHERRY ST &amp; HIGHLAND AV Somerville, MA"/>
    <x v="0"/>
    <x v="1"/>
    <x v="1"/>
    <s v="NONE"/>
    <x v="1"/>
    <s v="T-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1"/>
    <n v="42.392899999999997"/>
    <n v="-71.114000000000004"/>
    <n v="6"/>
    <n v="250000000000000"/>
  </r>
  <r>
    <x v="1463"/>
    <x v="1463"/>
    <x v="0"/>
    <s v="HANCOCK ST &amp; HIGHLAND AV Somerville, MA"/>
    <x v="0"/>
    <x v="1"/>
    <x v="1"/>
    <s v="NONE"/>
    <x v="1"/>
    <s v="FOUR WAY INTERSECTION"/>
    <s v="TWO-WAY, NOT DIVIDED"/>
    <s v="ANGLE"/>
    <s v="COLLISION WITH MOTOR VEHICLE IN TRAFFIC"/>
    <x v="0"/>
    <x v="3"/>
    <n v="0"/>
    <n v="0"/>
    <n v="0"/>
    <n v="0"/>
    <n v="0"/>
    <n v="4"/>
    <n v="0"/>
    <n v="0"/>
    <n v="0"/>
    <n v="0"/>
    <n v="0"/>
    <n v="0"/>
    <n v="0"/>
    <n v="42.393300000000004"/>
    <n v="-71.114900000000006"/>
    <n v="6"/>
    <n v="250000000000000"/>
  </r>
  <r>
    <x v="1464"/>
    <x v="1464"/>
    <x v="0"/>
    <s v="48 SPENCER AV Somerville, MA"/>
    <x v="7"/>
    <x v="4"/>
    <x v="5"/>
    <s v="UNKNOWN"/>
    <x v="2"/>
    <s v="UNKNOWN"/>
    <s v="UNKNOWN"/>
    <s v="UNKNOWN"/>
    <s v="UNKNOWN"/>
    <x v="4"/>
    <x v="7"/>
    <n v="0"/>
    <n v="0"/>
    <n v="0"/>
    <n v="0"/>
    <n v="0"/>
    <n v="0"/>
    <n v="1"/>
    <n v="0"/>
    <n v="0"/>
    <n v="0"/>
    <n v="0"/>
    <n v="0"/>
    <n v="0"/>
    <n v="42.393500000000003"/>
    <n v="-71.114000000000004"/>
    <n v="6"/>
    <n v="250000000000000"/>
  </r>
  <r>
    <x v="1465"/>
    <x v="1465"/>
    <x v="0"/>
    <s v="HIGHLAND AV &amp; HANCOCK ST Somerville, MA"/>
    <x v="0"/>
    <x v="0"/>
    <x v="0"/>
    <s v="NONE"/>
    <x v="1"/>
    <s v="FOUR WAY INTERSECTION"/>
    <s v="TWO-WAY, NOT DIVIDED"/>
    <s v="ANGLE"/>
    <s v="COLLISION WITH MOTOR VEHICLE IN TRAFFIC"/>
    <x v="0"/>
    <x v="1"/>
    <n v="0"/>
    <n v="0"/>
    <n v="0"/>
    <n v="0"/>
    <n v="0"/>
    <n v="3"/>
    <n v="0"/>
    <n v="0"/>
    <n v="0"/>
    <n v="0"/>
    <n v="0"/>
    <n v="0"/>
    <n v="0"/>
    <n v="42.393300000000004"/>
    <n v="-71.114900000000006"/>
    <n v="6"/>
    <n v="250000000000000"/>
  </r>
  <r>
    <x v="1466"/>
    <x v="1466"/>
    <x v="2"/>
    <s v="71 HANCOCK ST Somerville, MA"/>
    <x v="6"/>
    <x v="5"/>
    <x v="0"/>
    <s v="NONE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92400000000002"/>
    <n v="-71.115200000000002"/>
    <n v="6"/>
    <n v="250000000000000"/>
  </r>
  <r>
    <x v="1467"/>
    <x v="1467"/>
    <x v="1"/>
    <s v="44 CHERRY ST Somerville, MA"/>
    <x v="1"/>
    <x v="1"/>
    <x v="1"/>
    <s v="NONE"/>
    <x v="1"/>
    <s v="FOUR WAY INTERSECTION"/>
    <s v="TWO-WAY, NOT DIVIDED"/>
    <s v="ANGLE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17"/>
    <n v="-71.115200000000002"/>
    <n v="6"/>
    <n v="250000000000000"/>
  </r>
  <r>
    <x v="1468"/>
    <x v="1468"/>
    <x v="0"/>
    <s v="HALL ST &amp; NA Somerville, MA"/>
    <x v="1"/>
    <x v="1"/>
    <x v="1"/>
    <s v="NONE"/>
    <x v="4"/>
    <s v="T-INTERSECTION"/>
    <s v="ONE-WAY, NOT DIVIDED"/>
    <s v="SINGLE VEHICLE CRASH"/>
    <s v="COLLISION WITH LIGHT POLE OR OTHER POST/SUPPORT"/>
    <x v="2"/>
    <x v="0"/>
    <n v="0"/>
    <n v="0"/>
    <n v="0"/>
    <n v="0"/>
    <n v="0"/>
    <n v="0"/>
    <n v="1"/>
    <n v="0"/>
    <n v="0"/>
    <n v="0"/>
    <n v="0"/>
    <n v="0"/>
    <n v="1"/>
    <n v="42.391500000000001"/>
    <n v="-71.113900000000001"/>
    <n v="5"/>
    <n v="250000000000000"/>
  </r>
  <r>
    <x v="1469"/>
    <x v="1469"/>
    <x v="1"/>
    <s v="CHERRY ST &amp; SUMMER ST Somerville, MA"/>
    <x v="1"/>
    <x v="1"/>
    <x v="1"/>
    <s v="TRAFFIC CONTROL DEVICE"/>
    <x v="1"/>
    <s v="FOUR WAY INTERSECTION"/>
    <s v="TWO-WAY, NOT DIVIDED"/>
    <s v="HEAD 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1399999999997"/>
    <n v="-71.114999999999995"/>
    <n v="5"/>
    <n v="250000000000000"/>
  </r>
  <r>
    <x v="1470"/>
    <x v="1470"/>
    <x v="0"/>
    <s v="CHERRY ST &amp; SUMMER ST Somerville, MA"/>
    <x v="1"/>
    <x v="1"/>
    <x v="1"/>
    <s v="NONE"/>
    <x v="1"/>
    <s v="FOUR WAY 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1399999999997"/>
    <n v="-71.114999999999995"/>
    <n v="5"/>
    <n v="250000000000000"/>
  </r>
  <r>
    <x v="1471"/>
    <x v="1471"/>
    <x v="1"/>
    <s v="CHERRY ST &amp; SUMMER ST Somerville, MA"/>
    <x v="1"/>
    <x v="2"/>
    <x v="1"/>
    <s v="UNKNOWN"/>
    <x v="1"/>
    <s v="FOUR WAY 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1399999999997"/>
    <n v="-71.114999999999995"/>
    <n v="5"/>
    <n v="250000000000000"/>
  </r>
  <r>
    <x v="1472"/>
    <x v="1472"/>
    <x v="1"/>
    <s v="CEDAR ST &amp; HIGHLAND AV Somerville, MA"/>
    <x v="1"/>
    <x v="2"/>
    <x v="1"/>
    <s v="NONE"/>
    <x v="3"/>
    <s v="FOUR WAY INTERSECTION"/>
    <s v="ONE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2200000000003"/>
    <n v="-71.112399999999994"/>
    <n v="5"/>
    <n v="250000000000000"/>
  </r>
  <r>
    <x v="1473"/>
    <x v="1473"/>
    <x v="1"/>
    <s v="270 HIGHLAND AV Somerville, MA"/>
    <x v="1"/>
    <x v="1"/>
    <x v="1"/>
    <s v="NONE"/>
    <x v="0"/>
    <s v="NOT AT INTERSECTION"/>
    <s v="TWO-WAY, NOT DIVIDED"/>
    <s v="HEAD 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1300000000001"/>
    <n v="-71.1113"/>
    <n v="5"/>
    <n v="250000000000000"/>
  </r>
  <r>
    <x v="1474"/>
    <x v="1462"/>
    <x v="2"/>
    <s v="18 EASTMAN RD Somerville, MA"/>
    <x v="0"/>
    <x v="1"/>
    <x v="1"/>
    <s v="NONE"/>
    <x v="0"/>
    <s v="NOT AT INTERSECTION"/>
    <s v="TWO-WAY, NOT DIVIDED"/>
    <s v="ANGLE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91100000000002"/>
    <n v="-71.111999999999995"/>
    <n v="5"/>
    <n v="250000000000000"/>
  </r>
  <r>
    <x v="1475"/>
    <x v="1474"/>
    <x v="0"/>
    <s v="CEDAR ST &amp; HIGHLAND Somerville, MA"/>
    <x v="1"/>
    <x v="1"/>
    <x v="1"/>
    <s v="NONE"/>
    <x v="3"/>
    <s v="FOUR WAY INTERSECTION"/>
    <s v="TWO-WAY, NOT DIVIDED"/>
    <s v="SIDESWIPE, SAME DIRECTION"/>
    <s v="COLLISION WITH PARKED MOTOR VEHICLE"/>
    <x v="0"/>
    <x v="0"/>
    <n v="0"/>
    <n v="0"/>
    <n v="0"/>
    <n v="0"/>
    <n v="0"/>
    <n v="2"/>
    <n v="0"/>
    <n v="0"/>
    <n v="0"/>
    <n v="0"/>
    <n v="0"/>
    <n v="0"/>
    <n v="1"/>
    <n v="42.392200000000003"/>
    <n v="-71.112399999999994"/>
    <n v="5"/>
    <n v="250000000000000"/>
  </r>
  <r>
    <x v="1476"/>
    <x v="1475"/>
    <x v="1"/>
    <s v="CEDAR ST &amp; HIGHLAND AV Somerville, MA"/>
    <x v="1"/>
    <x v="2"/>
    <x v="1"/>
    <s v="NONE"/>
    <x v="3"/>
    <s v="T-INTERSECTION"/>
    <s v="TWO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2200000000003"/>
    <n v="-71.112399999999994"/>
    <n v="5"/>
    <n v="250000000000000"/>
  </r>
  <r>
    <x v="1477"/>
    <x v="1476"/>
    <x v="2"/>
    <s v="66 PORTER ST Somerville, MA"/>
    <x v="0"/>
    <x v="1"/>
    <x v="1"/>
    <s v="NONE"/>
    <x v="0"/>
    <s v="NOT AT INTERSECTION"/>
    <s v="TWO-WAY, NOT DIVIDED"/>
    <s v="SINGLE VEHICLE CRASH"/>
    <s v="OTHER"/>
    <x v="2"/>
    <x v="3"/>
    <n v="0"/>
    <n v="0"/>
    <n v="0"/>
    <n v="0"/>
    <n v="0"/>
    <n v="1"/>
    <n v="0"/>
    <n v="0"/>
    <n v="0"/>
    <n v="0"/>
    <n v="0"/>
    <n v="0"/>
    <n v="0"/>
    <n v="42.389499999999998"/>
    <n v="-71.111699999999999"/>
    <n v="5"/>
    <n v="250000000000000"/>
  </r>
  <r>
    <x v="1478"/>
    <x v="1477"/>
    <x v="1"/>
    <s v="CEDAR ST &amp; HIGHLAND AV Somerville, MA"/>
    <x v="1"/>
    <x v="2"/>
    <x v="1"/>
    <s v="NONE"/>
    <x v="3"/>
    <s v="T-INTERSECTION"/>
    <s v="ONE-WAY, NOT DIVIDED"/>
    <s v="SINGLE VEHICLE CRASH"/>
    <s v="COLLISION WITH PEDESTRIAN"/>
    <x v="0"/>
    <x v="3"/>
    <n v="0"/>
    <n v="0"/>
    <n v="1"/>
    <n v="0"/>
    <n v="0"/>
    <n v="3"/>
    <n v="0"/>
    <n v="0"/>
    <n v="1"/>
    <n v="1"/>
    <n v="0"/>
    <n v="0"/>
    <n v="0"/>
    <n v="42.392200000000003"/>
    <n v="-71.112399999999994"/>
    <n v="5"/>
    <n v="250000000000000"/>
  </r>
  <r>
    <x v="1479"/>
    <x v="1478"/>
    <x v="0"/>
    <s v="75 CEDAR ST Somerville, MA"/>
    <x v="1"/>
    <x v="1"/>
    <x v="1"/>
    <s v="OBSTRUCTION IN ROADWAY"/>
    <x v="0"/>
    <s v="NOT AT INTERSECTION"/>
    <s v="ONE-WAY, NOT DIVIDED"/>
    <s v="SINGLE VEHICLE CRASH"/>
    <s v="COLLISION WITH PEDESTRIAN"/>
    <x v="0"/>
    <x v="0"/>
    <n v="0"/>
    <n v="0"/>
    <n v="0"/>
    <n v="0"/>
    <n v="1"/>
    <n v="2"/>
    <n v="0"/>
    <n v="0"/>
    <n v="1"/>
    <n v="1"/>
    <n v="0"/>
    <n v="0"/>
    <n v="0"/>
    <n v="42.390999999999998"/>
    <n v="-71.113100000000003"/>
    <n v="5"/>
    <n v="250000000000000"/>
  </r>
  <r>
    <x v="1480"/>
    <x v="1479"/>
    <x v="1"/>
    <s v="278 HIGHLAND AV Somerville, MA"/>
    <x v="1"/>
    <x v="2"/>
    <x v="0"/>
    <s v="NONE"/>
    <x v="3"/>
    <s v="FOUR WAY INTERSECTION"/>
    <s v="TWO-WAY, NOT DIVIDED"/>
    <s v="ANGLE"/>
    <s v="COLLISION WITH MOTOR VEHICLE IN TRAFFIC"/>
    <x v="0"/>
    <x v="0"/>
    <n v="0"/>
    <n v="0"/>
    <n v="0"/>
    <n v="0"/>
    <n v="1"/>
    <n v="2"/>
    <n v="0"/>
    <n v="0"/>
    <n v="0"/>
    <n v="0"/>
    <n v="0"/>
    <n v="0"/>
    <n v="0"/>
    <n v="42.391800000000003"/>
    <n v="-71.111900000000006"/>
    <n v="5"/>
    <n v="250000000000000"/>
  </r>
  <r>
    <x v="1481"/>
    <x v="1480"/>
    <x v="1"/>
    <s v="243 SUMMER ST Somerville, MA"/>
    <x v="1"/>
    <x v="2"/>
    <x v="1"/>
    <s v="NONE"/>
    <x v="0"/>
    <s v="NOT AT INTERSECTION"/>
    <s v="TWO-WAY, NOT DIVIDED"/>
    <s v="SIDESWIPE, SAME DIRECTION"/>
    <s v="COLLISION WITH MOTOR VEHICLE IN TRAFFIC"/>
    <x v="0"/>
    <x v="1"/>
    <n v="0"/>
    <n v="0"/>
    <n v="0"/>
    <n v="0"/>
    <n v="0"/>
    <n v="1"/>
    <n v="0"/>
    <n v="0"/>
    <n v="0"/>
    <n v="0"/>
    <n v="0"/>
    <n v="0"/>
    <n v="1"/>
    <n v="42.389800000000001"/>
    <n v="-71.112399999999994"/>
    <n v="5"/>
    <n v="250000000000000"/>
  </r>
  <r>
    <x v="1482"/>
    <x v="1481"/>
    <x v="1"/>
    <s v="CEDAR ST &amp; HIGHLAND AV Somerville, MA"/>
    <x v="1"/>
    <x v="2"/>
    <x v="1"/>
    <s v="NONE"/>
    <x v="3"/>
    <s v="FOUR WAY INTERSECTION"/>
    <s v="TWO-WAY, NOT DIVIDED"/>
    <s v="SINGLE VEHICLE CRASH"/>
    <s v="COLLISION WITH PEDESTRIAN"/>
    <x v="0"/>
    <x v="0"/>
    <n v="0"/>
    <n v="0"/>
    <n v="0"/>
    <n v="0"/>
    <n v="1"/>
    <n v="3"/>
    <n v="0"/>
    <n v="0"/>
    <n v="1"/>
    <n v="0"/>
    <n v="0"/>
    <n v="1"/>
    <n v="0"/>
    <n v="42.392200000000003"/>
    <n v="-71.112399999999994"/>
    <n v="5"/>
    <n v="250000000000000"/>
  </r>
  <r>
    <x v="1483"/>
    <x v="1482"/>
    <x v="1"/>
    <s v="CROWN ST &amp; PORTER ST Somerville, MA"/>
    <x v="1"/>
    <x v="1"/>
    <x v="0"/>
    <s v="NONE"/>
    <x v="0"/>
    <s v="T-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9899999999997"/>
    <n v="-71.111099999999993"/>
    <n v="3"/>
    <n v="250000000000000"/>
  </r>
  <r>
    <x v="1484"/>
    <x v="1483"/>
    <x v="0"/>
    <s v="89 PORTER ST Somerville, MA"/>
    <x v="0"/>
    <x v="1"/>
    <x v="1"/>
    <s v="NONE"/>
    <x v="0"/>
    <s v="NOT AT INTERSECTION"/>
    <s v="TWO-WAY, NOT DIVIDED"/>
    <s v="ANGLE"/>
    <s v="COLLISION WITH PARKED MOTOR VEHICLE"/>
    <x v="0"/>
    <x v="3"/>
    <n v="0"/>
    <n v="0"/>
    <n v="0"/>
    <n v="0"/>
    <n v="0"/>
    <n v="2"/>
    <n v="0"/>
    <n v="0"/>
    <n v="0"/>
    <n v="0"/>
    <n v="0"/>
    <n v="0"/>
    <n v="0"/>
    <n v="42.39"/>
    <n v="-71.110799999999998"/>
    <n v="3"/>
    <n v="250000000000000"/>
  </r>
  <r>
    <x v="1485"/>
    <x v="1484"/>
    <x v="1"/>
    <s v="107 PORTER ST Somerville, MA"/>
    <x v="1"/>
    <x v="5"/>
    <x v="2"/>
    <s v="ROAD SURFACE CONDITION"/>
    <x v="0"/>
    <s v="NOT AT INTERSECTION"/>
    <s v="TWO-WAY, NOT DIVIDED"/>
    <s v="SINGLE VEHICLE CRASH"/>
    <s v="COLLISION WITH TREE"/>
    <x v="0"/>
    <x v="3"/>
    <n v="0"/>
    <n v="0"/>
    <n v="0"/>
    <n v="0"/>
    <n v="0"/>
    <n v="2"/>
    <n v="0"/>
    <n v="0"/>
    <n v="0"/>
    <n v="0"/>
    <n v="0"/>
    <n v="0"/>
    <n v="0"/>
    <n v="42.390599999999999"/>
    <n v="-71.110399999999998"/>
    <n v="3"/>
    <n v="250000000000000"/>
  </r>
  <r>
    <x v="1486"/>
    <x v="1485"/>
    <x v="1"/>
    <s v="252 HIGHLAND AV Somerville, MA"/>
    <x v="1"/>
    <x v="5"/>
    <x v="2"/>
    <s v="ROAD SURFACE CONDITION"/>
    <x v="0"/>
    <s v="NOT AT INTERSECTION"/>
    <s v="TWO-WAY, NOT DIVIDED"/>
    <s v="SINGLE VEHICLE CRASH"/>
    <s v="COLLISION WITH CURB"/>
    <x v="0"/>
    <x v="3"/>
    <n v="0"/>
    <n v="0"/>
    <n v="0"/>
    <n v="0"/>
    <n v="0"/>
    <n v="2"/>
    <n v="0"/>
    <n v="0"/>
    <n v="0"/>
    <n v="0"/>
    <n v="0"/>
    <n v="0"/>
    <n v="0"/>
    <n v="42.390999999999998"/>
    <n v="-71.110200000000006"/>
    <n v="3"/>
    <n v="250000000000000"/>
  </r>
  <r>
    <x v="1487"/>
    <x v="1486"/>
    <x v="1"/>
    <s v="89 PORTER ST Somerville, MA"/>
    <x v="1"/>
    <x v="1"/>
    <x v="1"/>
    <s v="NONE"/>
    <x v="0"/>
    <s v="T-INTERSECTION"/>
    <s v="TWO-WAY, NOT DIVIDED"/>
    <s v="SINGLE VEHICLE CRASH"/>
    <s v="COLLISION WITH PEDALCYCLE"/>
    <x v="4"/>
    <x v="0"/>
    <n v="0"/>
    <n v="0"/>
    <n v="0"/>
    <n v="0"/>
    <n v="1"/>
    <n v="2"/>
    <n v="0"/>
    <n v="0"/>
    <n v="1"/>
    <n v="0"/>
    <n v="1"/>
    <n v="0"/>
    <n v="0"/>
    <n v="42.39"/>
    <n v="-71.110799999999998"/>
    <n v="3"/>
    <n v="250000000000000"/>
  </r>
  <r>
    <x v="1488"/>
    <x v="1487"/>
    <x v="0"/>
    <s v="21 CROCKER ST Somerville, MA"/>
    <x v="2"/>
    <x v="1"/>
    <x v="1"/>
    <s v="NONE"/>
    <x v="0"/>
    <s v="NOT AT INTERSECTION"/>
    <s v="ONE-WAY, NOT DIVIDED"/>
    <s v="REAR-END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902"/>
    <n v="-71.110200000000006"/>
    <n v="3"/>
    <n v="250000000000000"/>
  </r>
  <r>
    <x v="1489"/>
    <x v="1488"/>
    <x v="1"/>
    <s v="15 CROCKER ST Somerville, MA"/>
    <x v="1"/>
    <x v="5"/>
    <x v="3"/>
    <s v="NONE"/>
    <x v="0"/>
    <s v="NOT AT INTERSECTION"/>
    <s v="ONE-WAY, NOT DIVIDED"/>
    <s v="SIDESWIPE, SAME DIRECTION"/>
    <s v="COLLISION WITH PARKED MOTOR VEHICLE"/>
    <x v="0"/>
    <x v="4"/>
    <n v="0"/>
    <n v="0"/>
    <n v="0"/>
    <n v="0"/>
    <n v="0"/>
    <n v="1"/>
    <n v="0"/>
    <n v="0"/>
    <n v="0"/>
    <n v="0"/>
    <n v="0"/>
    <n v="0"/>
    <n v="0"/>
    <n v="42.3904"/>
    <n v="-71.11"/>
    <n v="3"/>
    <n v="250000000000000"/>
  </r>
  <r>
    <x v="1490"/>
    <x v="1489"/>
    <x v="1"/>
    <s v="106 PORTER ST Somerville, MA"/>
    <x v="1"/>
    <x v="5"/>
    <x v="3"/>
    <s v="ROAD SURFACE CONDITION"/>
    <x v="0"/>
    <s v="T-INTERSECTION"/>
    <s v="TWO-WAY, NOT DIVIDED"/>
    <s v="SINGLE VEHICLE CRASH"/>
    <s v="COLLISION WITH UTILITY POLE"/>
    <x v="0"/>
    <x v="3"/>
    <n v="0"/>
    <n v="0"/>
    <n v="0"/>
    <n v="0"/>
    <n v="0"/>
    <n v="1"/>
    <n v="0"/>
    <n v="0"/>
    <n v="0"/>
    <n v="0"/>
    <n v="0"/>
    <n v="0"/>
    <n v="0"/>
    <n v="42.390700000000002"/>
    <n v="-71.110799999999998"/>
    <n v="5"/>
    <n v="250000000000000"/>
  </r>
  <r>
    <x v="1491"/>
    <x v="1490"/>
    <x v="1"/>
    <s v="116 PORTER ST Somerville, MA"/>
    <x v="1"/>
    <x v="1"/>
    <x v="1"/>
    <s v="OBSTRUCTION IN ROADWAY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90999999999998"/>
    <n v="-71.110600000000005"/>
    <n v="5"/>
    <n v="250000000000000"/>
  </r>
  <r>
    <x v="1492"/>
    <x v="1491"/>
    <x v="1"/>
    <s v="258 HIGHLAND AV Somerville, MA"/>
    <x v="1"/>
    <x v="1"/>
    <x v="1"/>
    <s v="NONE"/>
    <x v="0"/>
    <s v="NOT AT INTERSECTION"/>
    <s v="TWO-WAY, NOT DIVIDED"/>
    <s v="SIDESWIPE, SAME DIRECTION"/>
    <s v="COLLISION WITH PEDALCYCLE"/>
    <x v="0"/>
    <x v="0"/>
    <n v="0"/>
    <n v="0"/>
    <n v="0"/>
    <n v="0"/>
    <n v="1"/>
    <n v="2"/>
    <n v="0"/>
    <n v="0"/>
    <n v="1"/>
    <n v="0"/>
    <n v="1"/>
    <n v="0"/>
    <n v="0"/>
    <n v="42.391199999999998"/>
    <n v="-71.110600000000005"/>
    <n v="5"/>
    <n v="250000000000000"/>
  </r>
  <r>
    <x v="1493"/>
    <x v="1492"/>
    <x v="1"/>
    <s v="229 SUMMER ST Somerville, MA"/>
    <x v="1"/>
    <x v="1"/>
    <x v="1"/>
    <s v="NONE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89200000000002"/>
    <n v="-71.111500000000007"/>
    <n v="3"/>
    <n v="250000000000000"/>
  </r>
  <r>
    <x v="1494"/>
    <x v="1493"/>
    <x v="0"/>
    <s v="112 LOWELL ST Somerville, MA"/>
    <x v="0"/>
    <x v="0"/>
    <x v="0"/>
    <s v="NONE"/>
    <x v="0"/>
    <s v="NOT AT INTERSECTION"/>
    <s v="ONE-WAY, NOT DIVIDED"/>
    <s v="HEAD 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8100000000001"/>
    <n v="-71.109499999999997"/>
    <n v="3"/>
    <n v="250000000000000"/>
  </r>
  <r>
    <x v="1495"/>
    <x v="1494"/>
    <x v="1"/>
    <s v="75 PORTER ST Somerville, MA"/>
    <x v="1"/>
    <x v="1"/>
    <x v="1"/>
    <s v="NONE"/>
    <x v="0"/>
    <s v="NOT AT INTERSECTION"/>
    <s v="TWO-WAY, NOT DIVIDED"/>
    <s v="SINGLE VEHICLE CRASH"/>
    <s v="COLLISION WITH PEDESTRIAN"/>
    <x v="0"/>
    <x v="0"/>
    <n v="0"/>
    <n v="0"/>
    <n v="0"/>
    <n v="1"/>
    <n v="0"/>
    <n v="1"/>
    <n v="0"/>
    <n v="0"/>
    <n v="1"/>
    <n v="1"/>
    <n v="0"/>
    <n v="0"/>
    <n v="0"/>
    <n v="42.389499999999998"/>
    <n v="-71.1113"/>
    <n v="3"/>
    <n v="250000000000000"/>
  </r>
  <r>
    <x v="1496"/>
    <x v="1495"/>
    <x v="1"/>
    <s v="227 SUMMER ST Somerville, MA"/>
    <x v="1"/>
    <x v="1"/>
    <x v="1"/>
    <s v="NONE"/>
    <x v="7"/>
    <s v="FOUR WAY INTERSECTION"/>
    <s v="TWO-WAY, DIVIDED, UNPROTECTED MEDIAN"/>
    <s v="ANGLE"/>
    <s v="COLLISION WITH PARKED MOTOR VEHICLE"/>
    <x v="0"/>
    <x v="0"/>
    <n v="0"/>
    <n v="0"/>
    <n v="0"/>
    <n v="0"/>
    <n v="0"/>
    <n v="1"/>
    <n v="0"/>
    <n v="0"/>
    <n v="0"/>
    <n v="0"/>
    <n v="0"/>
    <n v="0"/>
    <n v="0"/>
    <n v="42.389099999999999"/>
    <n v="-71.1113"/>
    <n v="3"/>
    <n v="250000000000000"/>
  </r>
  <r>
    <x v="1497"/>
    <x v="1496"/>
    <x v="1"/>
    <s v="SUMMER ST &amp; PORTER ST Somerville, MA"/>
    <x v="1"/>
    <x v="1"/>
    <x v="1"/>
    <s v="NONE"/>
    <x v="1"/>
    <s v="FOUR WAY INTERSECTION"/>
    <s v="TWO-WAY, NOT DIVIDED"/>
    <s v="ANGLE"/>
    <s v="COLLISION WITH PEDESTRIAN"/>
    <x v="0"/>
    <x v="2"/>
    <n v="0"/>
    <n v="0"/>
    <n v="0"/>
    <n v="2"/>
    <n v="0"/>
    <n v="1"/>
    <n v="0"/>
    <n v="0"/>
    <n v="0"/>
    <n v="0"/>
    <n v="0"/>
    <n v="0"/>
    <n v="0"/>
    <n v="42.389200000000002"/>
    <n v="-71.111599999999996"/>
    <n v="3"/>
    <n v="250000000000000"/>
  </r>
  <r>
    <x v="1498"/>
    <x v="1497"/>
    <x v="0"/>
    <s v="PORTER ST &amp; SUMMER ST Somerville, MA"/>
    <x v="2"/>
    <x v="1"/>
    <x v="1"/>
    <s v="NONE"/>
    <x v="1"/>
    <s v="FOUR WAY INTERSECTION"/>
    <s v="TWO-WAY, NOT DIVIDED"/>
    <s v="ANGLE"/>
    <s v="COLLISION WITH PEDALCYCLE"/>
    <x v="0"/>
    <x v="0"/>
    <n v="0"/>
    <n v="0"/>
    <n v="0"/>
    <n v="1"/>
    <n v="0"/>
    <n v="2"/>
    <n v="0"/>
    <n v="0"/>
    <n v="0"/>
    <n v="0"/>
    <n v="0"/>
    <n v="0"/>
    <n v="0"/>
    <n v="42.389200000000002"/>
    <n v="-71.111599999999996"/>
    <n v="3"/>
    <n v="250000000000000"/>
  </r>
  <r>
    <x v="1499"/>
    <x v="1498"/>
    <x v="0"/>
    <s v="CEDAR ST &amp; SUMMER ST Somerville, MA"/>
    <x v="0"/>
    <x v="0"/>
    <x v="0"/>
    <s v="UNKNOWN"/>
    <x v="3"/>
    <s v="T-INTERSECTION"/>
    <s v="TWO-WAY, DIVIDED, UNPROTECTED MEDIAN"/>
    <s v="UNKNOWN"/>
    <s v="COLLISION WITH PARKED MOTOR VEHICLE"/>
    <x v="4"/>
    <x v="3"/>
    <n v="0"/>
    <n v="0"/>
    <n v="0"/>
    <n v="1"/>
    <n v="0"/>
    <n v="1"/>
    <n v="0"/>
    <n v="0"/>
    <n v="0"/>
    <n v="0"/>
    <n v="0"/>
    <n v="0"/>
    <n v="0"/>
    <n v="42.390500000000003"/>
    <n v="-71.113600000000005"/>
    <n v="5"/>
    <n v="250000000000000"/>
  </r>
  <r>
    <x v="1500"/>
    <x v="1499"/>
    <x v="1"/>
    <s v="CEDAR ST &amp; SUMMER ST Somerville, MA"/>
    <x v="1"/>
    <x v="1"/>
    <x v="1"/>
    <s v="NONE"/>
    <x v="3"/>
    <s v="FOUR WAY INTERSECTION"/>
    <s v="ONE-WAY, NOT DIVIDED"/>
    <s v="SINGLE VEHICLE CRASH"/>
    <s v="COLLISION WITH LIGHT POLE OR OTHER POST/SUPPORT"/>
    <x v="1"/>
    <x v="3"/>
    <n v="0"/>
    <n v="0"/>
    <n v="0"/>
    <n v="0"/>
    <n v="0"/>
    <n v="2"/>
    <n v="1"/>
    <n v="0"/>
    <n v="1"/>
    <n v="0"/>
    <n v="0"/>
    <n v="1"/>
    <n v="0"/>
    <n v="42.390500000000003"/>
    <n v="-71.113600000000005"/>
    <n v="5"/>
    <n v="250000000000000"/>
  </r>
  <r>
    <x v="1501"/>
    <x v="1500"/>
    <x v="1"/>
    <s v="CEDAR ST &amp; SUMMER ST Somerville, MA"/>
    <x v="1"/>
    <x v="2"/>
    <x v="1"/>
    <s v="NONE"/>
    <x v="3"/>
    <s v="FOUR WAY 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90500000000003"/>
    <n v="-71.113600000000005"/>
    <n v="5"/>
    <n v="250000000000000"/>
  </r>
  <r>
    <x v="1502"/>
    <x v="1501"/>
    <x v="1"/>
    <s v="259 SUMMER ST Somerville, MA"/>
    <x v="1"/>
    <x v="1"/>
    <x v="1"/>
    <s v="NONE"/>
    <x v="0"/>
    <s v="NOT AT INTERSECTION"/>
    <s v="TWO-WAY, NOT DIVIDED"/>
    <s v="SIDESWIPE, SAME DIRECTION"/>
    <s v="COLLISION WITH PARKED MOTOR VEHICLE"/>
    <x v="0"/>
    <x v="3"/>
    <n v="0"/>
    <n v="0"/>
    <n v="0"/>
    <n v="0"/>
    <n v="0"/>
    <n v="1"/>
    <n v="0"/>
    <n v="0"/>
    <n v="1"/>
    <n v="0"/>
    <n v="0"/>
    <n v="1"/>
    <n v="1"/>
    <n v="42.3904"/>
    <n v="-71.113200000000006"/>
    <n v="5"/>
    <n v="250000000000000"/>
  </r>
  <r>
    <x v="1503"/>
    <x v="1502"/>
    <x v="0"/>
    <s v="LINDEN AV &amp; SUMMER ST Somerville, MA"/>
    <x v="1"/>
    <x v="1"/>
    <x v="1"/>
    <s v="NONE"/>
    <x v="1"/>
    <s v="FOUR WAY INTERSECTION"/>
    <s v="TWO-WAY, DIVIDED, UNPROTECTED MEDIAN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9800000000001"/>
    <n v="-71.112700000000004"/>
    <n v="5"/>
    <n v="250000000000000"/>
  </r>
  <r>
    <x v="1504"/>
    <x v="1503"/>
    <x v="0"/>
    <s v="71 CEDAR ST Somerville, MA"/>
    <x v="1"/>
    <x v="1"/>
    <x v="1"/>
    <s v="OTHER"/>
    <x v="0"/>
    <s v="NOT AT INTERSECTION"/>
    <s v="TWO-WAY, NOT DIVIDED"/>
    <s v="SIDESWIPE, SAME DIRECTION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90799999999999"/>
    <n v="-71.113200000000006"/>
    <n v="5"/>
    <n v="250000000000000"/>
  </r>
  <r>
    <x v="1505"/>
    <x v="1504"/>
    <x v="0"/>
    <s v="73 ALBION ST Somerville, MA"/>
    <x v="3"/>
    <x v="1"/>
    <x v="0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4"/>
    <n v="0"/>
    <n v="0"/>
    <n v="0"/>
    <n v="0"/>
    <n v="0"/>
    <n v="0"/>
    <n v="0"/>
    <n v="42.391199999999998"/>
    <n v="-71.106200000000001"/>
    <n v="5"/>
    <n v="250000000000000"/>
  </r>
  <r>
    <x v="1506"/>
    <x v="1505"/>
    <x v="1"/>
    <s v="16 WOODBINE ST Somerville, MA"/>
    <x v="1"/>
    <x v="0"/>
    <x v="0"/>
    <s v="NONE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91300000000001"/>
    <n v="-71.1053"/>
    <n v="5"/>
    <n v="250000000000000"/>
  </r>
  <r>
    <x v="1507"/>
    <x v="1506"/>
    <x v="1"/>
    <s v="77 ALBION ST Somerville, MA"/>
    <x v="1"/>
    <x v="1"/>
    <x v="1"/>
    <s v="NONE"/>
    <x v="0"/>
    <s v="NOT AT INTERSECTION"/>
    <s v="ONE-WAY, NOT DIVIDED"/>
    <s v="SINGLE VEHICLE CRASH"/>
    <s v="COLLISION WITH TREE"/>
    <x v="2"/>
    <x v="3"/>
    <n v="0"/>
    <n v="0"/>
    <n v="0"/>
    <n v="0"/>
    <n v="0"/>
    <n v="1"/>
    <n v="0"/>
    <n v="0"/>
    <n v="0"/>
    <n v="0"/>
    <n v="0"/>
    <n v="0"/>
    <n v="0"/>
    <n v="42.391199999999998"/>
    <n v="-71.106399999999994"/>
    <n v="5"/>
    <n v="250000000000000"/>
  </r>
  <r>
    <x v="1508"/>
    <x v="1507"/>
    <x v="0"/>
    <s v="59 ALBION ST Somerville, MA"/>
    <x v="1"/>
    <x v="2"/>
    <x v="1"/>
    <s v="NONE"/>
    <x v="0"/>
    <s v="NOT AT INTERSECTION"/>
    <s v="ONE-WAY, NOT DIVIDED"/>
    <s v="REAR-END"/>
    <s v="COLLISION WITH MOTOR VEHICLE IN TRAFFIC"/>
    <x v="0"/>
    <x v="0"/>
    <n v="0"/>
    <n v="0"/>
    <n v="0"/>
    <n v="1"/>
    <n v="0"/>
    <n v="1"/>
    <n v="0"/>
    <n v="0"/>
    <n v="0"/>
    <n v="0"/>
    <n v="0"/>
    <n v="0"/>
    <n v="0"/>
    <n v="42.390900000000002"/>
    <n v="-71.105500000000006"/>
    <n v="5"/>
    <n v="250000000000000"/>
  </r>
  <r>
    <x v="1509"/>
    <x v="1508"/>
    <x v="1"/>
    <s v="59 ALBION ST Somerville, MA"/>
    <x v="1"/>
    <x v="1"/>
    <x v="1"/>
    <s v="NONE"/>
    <x v="0"/>
    <s v="NOT AT INTERSECTION"/>
    <s v="ONE-WAY, NOT DIVIDED"/>
    <s v="SIDESWIPE, SAME DIRECTION"/>
    <s v="COLLISION WITH PARKED MOTOR VEHICLE"/>
    <x v="1"/>
    <x v="0"/>
    <n v="0"/>
    <n v="0"/>
    <n v="0"/>
    <n v="0"/>
    <n v="0"/>
    <n v="3"/>
    <n v="0"/>
    <n v="0"/>
    <n v="0"/>
    <n v="0"/>
    <n v="0"/>
    <n v="0"/>
    <n v="0"/>
    <n v="42.390900000000002"/>
    <n v="-71.105500000000006"/>
    <n v="5"/>
    <n v="250000000000000"/>
  </r>
  <r>
    <x v="1510"/>
    <x v="1509"/>
    <x v="0"/>
    <s v="27R ALBION ST Somerville, MA"/>
    <x v="1"/>
    <x v="1"/>
    <x v="1"/>
    <s v="NONE"/>
    <x v="0"/>
    <s v="DRIVEWAY"/>
    <s v="TWO-WAY, NOT DIVIDED"/>
    <s v="SINGLE VEHICLE CRASH"/>
    <s v="COLLISION WITH DITCH"/>
    <x v="0"/>
    <x v="0"/>
    <n v="0"/>
    <n v="0"/>
    <n v="0"/>
    <n v="1"/>
    <n v="0"/>
    <n v="0"/>
    <n v="0"/>
    <n v="0"/>
    <n v="0"/>
    <n v="0"/>
    <n v="0"/>
    <n v="0"/>
    <n v="0"/>
    <n v="42.390599999999999"/>
    <n v="-71.1036"/>
    <n v="5"/>
    <n v="250000000000000"/>
  </r>
  <r>
    <x v="1511"/>
    <x v="1510"/>
    <x v="1"/>
    <s v="ALBION ST &amp; CENTRAL ST Somerville, MA"/>
    <x v="1"/>
    <x v="2"/>
    <x v="1"/>
    <s v="NONE"/>
    <x v="0"/>
    <s v="T-INTERSECTION"/>
    <s v="TWO-WAY, NOT DIVIDED"/>
    <s v="ANGLE"/>
    <s v="COLLISION WITH MOPED"/>
    <x v="0"/>
    <x v="3"/>
    <n v="0"/>
    <n v="0"/>
    <n v="0"/>
    <n v="0"/>
    <n v="1"/>
    <n v="3"/>
    <n v="0"/>
    <n v="0"/>
    <n v="0"/>
    <n v="0"/>
    <n v="0"/>
    <n v="0"/>
    <n v="0"/>
    <n v="42.389800000000001"/>
    <n v="-71.102500000000006"/>
    <n v="5"/>
    <n v="250000000000000"/>
  </r>
  <r>
    <x v="1512"/>
    <x v="1511"/>
    <x v="1"/>
    <s v="CENTRAL ST &amp; WILLOUGHBY ST Somerville, MA"/>
    <x v="1"/>
    <x v="2"/>
    <x v="1"/>
    <s v="NONE"/>
    <x v="0"/>
    <s v="T-INTERSECTION"/>
    <s v="TWO-WAY, NOT DIVIDED"/>
    <s v="ANGLE"/>
    <s v="COLLISION WITH MOTOR VEHICLE IN TRAFFIC"/>
    <x v="0"/>
    <x v="0"/>
    <n v="0"/>
    <n v="0"/>
    <n v="0"/>
    <n v="0"/>
    <n v="1"/>
    <n v="2"/>
    <n v="0"/>
    <n v="0"/>
    <n v="0"/>
    <n v="0"/>
    <n v="0"/>
    <n v="0"/>
    <n v="0"/>
    <n v="42.389800000000001"/>
    <n v="-71.102400000000003"/>
    <n v="5"/>
    <n v="250000000000000"/>
  </r>
  <r>
    <x v="1513"/>
    <x v="1512"/>
    <x v="0"/>
    <s v="5 ALBION ST Somerville, MA"/>
    <x v="0"/>
    <x v="1"/>
    <x v="1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4"/>
    <n v="0"/>
    <n v="0"/>
    <n v="0"/>
    <n v="0"/>
    <n v="0"/>
    <n v="0"/>
    <n v="0"/>
    <n v="42.39"/>
    <n v="-71.102800000000002"/>
    <n v="5"/>
    <n v="250000000000000"/>
  </r>
  <r>
    <x v="1514"/>
    <x v="1513"/>
    <x v="0"/>
    <s v="CENTRAL ST &amp; WILLOUGHBY ST Somerville, MA"/>
    <x v="1"/>
    <x v="1"/>
    <x v="1"/>
    <s v="NONE"/>
    <x v="1"/>
    <s v="T-INTERSECTION"/>
    <s v="TWO-WAY, DIVIDED, UNPROTECTED MEDIAN"/>
    <s v="HEAD ON"/>
    <s v="COLLISION WITH MOTOR VEHICLE IN TRAFFIC"/>
    <x v="0"/>
    <x v="0"/>
    <n v="0"/>
    <n v="0"/>
    <n v="0"/>
    <n v="1"/>
    <n v="0"/>
    <n v="3"/>
    <n v="0"/>
    <n v="0"/>
    <n v="0"/>
    <n v="0"/>
    <n v="0"/>
    <n v="0"/>
    <n v="0"/>
    <n v="42.389800000000001"/>
    <n v="-71.102400000000003"/>
    <n v="5"/>
    <n v="250000000000000"/>
  </r>
  <r>
    <x v="1515"/>
    <x v="1514"/>
    <x v="0"/>
    <s v="BENTON RD &amp; HUDSON ST Somerville, MA"/>
    <x v="0"/>
    <x v="1"/>
    <x v="1"/>
    <s v="NONE"/>
    <x v="0"/>
    <s v="T-INTERSECTION"/>
    <s v="TWO-WAY, NOT DIVIDED"/>
    <s v="SIDESWIPE, SAME DIRECTION"/>
    <s v="COLLISION WITH PARKED MOTOR VEHICLE"/>
    <x v="1"/>
    <x v="0"/>
    <n v="0"/>
    <n v="0"/>
    <n v="0"/>
    <n v="0"/>
    <n v="0"/>
    <n v="3"/>
    <n v="0"/>
    <n v="0"/>
    <n v="0"/>
    <n v="0"/>
    <n v="0"/>
    <n v="0"/>
    <n v="0"/>
    <n v="42.389899999999997"/>
    <n v="-71.104699999999994"/>
    <n v="5"/>
    <n v="250000000000000"/>
  </r>
  <r>
    <x v="1516"/>
    <x v="1515"/>
    <x v="1"/>
    <s v="38 ALBION ST Somerville, MA"/>
    <x v="1"/>
    <x v="2"/>
    <x v="0"/>
    <s v="NONE"/>
    <x v="0"/>
    <s v="NOT AT INTERSECTION"/>
    <s v="ONE-WAY, NOT DIVIDED"/>
    <s v="SIDESWIPE, SAM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90300000000003"/>
    <n v="-71.104600000000005"/>
    <n v="5"/>
    <n v="250000000000000"/>
  </r>
  <r>
    <x v="1517"/>
    <x v="1516"/>
    <x v="1"/>
    <s v="CENTRAL ST &amp; HUDSON ST Somerville, MA"/>
    <x v="1"/>
    <x v="1"/>
    <x v="1"/>
    <s v="NONE"/>
    <x v="1"/>
    <s v="T-INTERSECTION"/>
    <s v="ONE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9200000000002"/>
    <n v="-71.102800000000002"/>
    <n v="5"/>
    <n v="250000000000000"/>
  </r>
  <r>
    <x v="1518"/>
    <x v="1517"/>
    <x v="1"/>
    <s v="189 LOWELL ST Somerville, MA"/>
    <x v="1"/>
    <x v="2"/>
    <x v="0"/>
    <s v="NONE"/>
    <x v="0"/>
    <s v="NOT AT INTERSECTION"/>
    <s v="TWO-WAY, NOT DIVIDED"/>
    <s v="REAR-END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90500000000003"/>
    <n v="-71.107600000000005"/>
    <n v="5"/>
    <n v="250000000000000"/>
  </r>
  <r>
    <x v="1519"/>
    <x v="1518"/>
    <x v="2"/>
    <s v="BELMONT ST &amp; HIGHLAND AV Somerville, MA"/>
    <x v="0"/>
    <x v="1"/>
    <x v="1"/>
    <s v="NONE"/>
    <x v="4"/>
    <s v="T-INTERSECTION"/>
    <s v="TWO-WAY, DIVIDED, UNPROTECTED MEDIAN"/>
    <s v="HEAD ON"/>
    <s v="COLLISION WITH MOTOR VEHICLE IN TRAFFIC"/>
    <x v="0"/>
    <x v="0"/>
    <n v="0"/>
    <n v="0"/>
    <n v="0"/>
    <n v="0"/>
    <n v="0"/>
    <n v="7"/>
    <n v="0"/>
    <n v="0"/>
    <n v="0"/>
    <n v="0"/>
    <n v="0"/>
    <n v="0"/>
    <n v="0"/>
    <n v="42.389899999999997"/>
    <n v="-71.107299999999995"/>
    <n v="5"/>
    <n v="250000000000000"/>
  </r>
  <r>
    <x v="1520"/>
    <x v="1519"/>
    <x v="0"/>
    <s v="189 LOWELL ST Somerville, MA"/>
    <x v="1"/>
    <x v="1"/>
    <x v="1"/>
    <s v="OBSTRUCTION IN ROADWAY"/>
    <x v="0"/>
    <s v="NOT AT INTERSECTION"/>
    <s v="TWO-WAY, DIVIDED, UNPROTECTED MEDIAN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90500000000003"/>
    <n v="-71.107600000000005"/>
    <n v="5"/>
    <n v="250000000000000"/>
  </r>
  <r>
    <x v="1521"/>
    <x v="1520"/>
    <x v="1"/>
    <s v="BELMONT ST &amp; HIGHLAND AV Somerville, MA"/>
    <x v="1"/>
    <x v="2"/>
    <x v="1"/>
    <s v="NONE"/>
    <x v="1"/>
    <s v="T-INTERSECTION"/>
    <s v="TWO-WAY, NOT DIVIDED"/>
    <s v="HEAD ON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89899999999997"/>
    <n v="-71.107299999999995"/>
    <n v="5"/>
    <n v="250000000000000"/>
  </r>
  <r>
    <x v="1522"/>
    <x v="1521"/>
    <x v="0"/>
    <s v="42 HUDSON ST Somerville, MA"/>
    <x v="0"/>
    <x v="1"/>
    <x v="1"/>
    <s v="NONE"/>
    <x v="0"/>
    <s v="NOT AT INTERSECTION"/>
    <s v="ONE-WAY, NOT DIVIDED"/>
    <s v="REAR-END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89899999999997"/>
    <n v="-71.105199999999996"/>
    <n v="5"/>
    <n v="250000000000000"/>
  </r>
  <r>
    <x v="1523"/>
    <x v="1522"/>
    <x v="2"/>
    <s v="195 HIGHLAND AV Somerville, MA"/>
    <x v="0"/>
    <x v="1"/>
    <x v="1"/>
    <s v="NONE"/>
    <x v="0"/>
    <s v="NOT AT INTERSECTION"/>
    <s v="TWO-WAY, NOT DIVIDED"/>
    <s v="REAR-END"/>
    <s v="COLLISION WITH PARKED MOTOR VEHICLE"/>
    <x v="0"/>
    <x v="0"/>
    <n v="0"/>
    <n v="0"/>
    <n v="0"/>
    <n v="0"/>
    <n v="0"/>
    <n v="3"/>
    <n v="0"/>
    <n v="0"/>
    <n v="0"/>
    <n v="0"/>
    <n v="0"/>
    <n v="0"/>
    <n v="1"/>
    <n v="42.389899999999997"/>
    <n v="-71.106399999999994"/>
    <n v="5"/>
    <n v="250000000000000"/>
  </r>
  <r>
    <x v="1524"/>
    <x v="1523"/>
    <x v="1"/>
    <s v="BELMONT ST &amp; HIGHLAND AV Somerville, MA"/>
    <x v="1"/>
    <x v="2"/>
    <x v="0"/>
    <s v="UNKNOWN"/>
    <x v="1"/>
    <s v="T-INTERSECTION"/>
    <s v="TWO-WAY, NOT DIVIDED"/>
    <s v="ANGLE"/>
    <s v="COLLISION WITH MOTOR VEHICLE IN TRAFFIC"/>
    <x v="0"/>
    <x v="0"/>
    <n v="0"/>
    <n v="0"/>
    <n v="0"/>
    <n v="1"/>
    <n v="0"/>
    <n v="0"/>
    <n v="1"/>
    <n v="0"/>
    <n v="0"/>
    <n v="0"/>
    <n v="0"/>
    <n v="0"/>
    <n v="0"/>
    <n v="42.389899999999997"/>
    <n v="-71.107299999999995"/>
    <n v="5"/>
    <n v="250000000000000"/>
  </r>
  <r>
    <x v="1525"/>
    <x v="1524"/>
    <x v="1"/>
    <s v="191 HIGHLAND AV Somerville, MA"/>
    <x v="1"/>
    <x v="0"/>
    <x v="0"/>
    <s v="UNKNOWN"/>
    <x v="0"/>
    <s v="NOT AT INTERSECTION"/>
    <s v="TWO-WAY, NOT DIVIDED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9699999999998"/>
    <n v="-71.105999999999995"/>
    <n v="5"/>
    <n v="250000000000000"/>
  </r>
  <r>
    <x v="1526"/>
    <x v="1525"/>
    <x v="0"/>
    <s v="191 HIGHLAND AV Somerville, MA"/>
    <x v="0"/>
    <x v="0"/>
    <x v="0"/>
    <s v="NONE"/>
    <x v="0"/>
    <s v="NOT AT INTERSECTION"/>
    <s v="TWO-WAY, NOT DIVIDED"/>
    <s v="ANGLE"/>
    <s v="COLLISION WITH PEDESTRIAN"/>
    <x v="0"/>
    <x v="1"/>
    <n v="0"/>
    <n v="0"/>
    <n v="0"/>
    <n v="1"/>
    <n v="0"/>
    <n v="1"/>
    <n v="0"/>
    <n v="0"/>
    <n v="1"/>
    <n v="1"/>
    <n v="0"/>
    <n v="0"/>
    <n v="0"/>
    <n v="42.389699999999998"/>
    <n v="-71.105999999999995"/>
    <n v="5"/>
    <n v="250000000000000"/>
  </r>
  <r>
    <x v="1527"/>
    <x v="1526"/>
    <x v="0"/>
    <s v="191 HIGHLAND AV Somerville, MA"/>
    <x v="1"/>
    <x v="1"/>
    <x v="1"/>
    <s v="NONE"/>
    <x v="0"/>
    <s v="NOT AT INTERSECTION"/>
    <s v="TWO-WAY, DIVIDED, UNPROTECTED MEDIAN"/>
    <s v="SINGLE VEHICLE CRASH"/>
    <s v="COLLISION WITH PEDESTRIAN"/>
    <x v="0"/>
    <x v="0"/>
    <n v="0"/>
    <n v="0"/>
    <n v="0"/>
    <n v="0"/>
    <n v="1"/>
    <n v="2"/>
    <n v="0"/>
    <n v="0"/>
    <n v="1"/>
    <n v="1"/>
    <n v="0"/>
    <n v="0"/>
    <n v="0"/>
    <n v="42.389699999999998"/>
    <n v="-71.105999999999995"/>
    <n v="5"/>
    <n v="250000000000000"/>
  </r>
  <r>
    <x v="1528"/>
    <x v="1527"/>
    <x v="1"/>
    <s v="205 HIGHLAND AVE Somerville, MA"/>
    <x v="1"/>
    <x v="2"/>
    <x v="0"/>
    <s v="NONE"/>
    <x v="0"/>
    <s v="NOT AT INTERSECTION"/>
    <s v="TWO-WAY, NOT DIVIDED"/>
    <s v="HEAD ON"/>
    <s v="COLLISION WITH MOTOR VEHICLE IN TRAFFIC"/>
    <x v="0"/>
    <x v="0"/>
    <n v="0"/>
    <n v="0"/>
    <n v="0"/>
    <n v="1"/>
    <n v="0"/>
    <n v="2"/>
    <n v="0"/>
    <n v="0"/>
    <n v="1"/>
    <n v="0"/>
    <n v="0"/>
    <n v="1"/>
    <n v="0"/>
    <n v="42.39"/>
    <n v="-71.106999999999999"/>
    <n v="5"/>
    <n v="250000000000000"/>
  </r>
  <r>
    <x v="1529"/>
    <x v="1528"/>
    <x v="0"/>
    <s v="197 HIGHLAND AV Somerville, MA"/>
    <x v="0"/>
    <x v="1"/>
    <x v="1"/>
    <s v="NONE"/>
    <x v="0"/>
    <s v="NOT AT INTERSECTION"/>
    <s v="TWO-WAY, NOT DIVIDED"/>
    <s v="REAR-END"/>
    <s v="COLLISION WITH PARKED MOTOR VEHICLE"/>
    <x v="1"/>
    <x v="2"/>
    <n v="0"/>
    <n v="0"/>
    <n v="0"/>
    <n v="0"/>
    <n v="0"/>
    <n v="3"/>
    <n v="0"/>
    <n v="0"/>
    <n v="0"/>
    <n v="0"/>
    <n v="0"/>
    <n v="0"/>
    <n v="0"/>
    <n v="42.389800000000001"/>
    <n v="-71.106499999999997"/>
    <n v="5"/>
    <n v="250000000000000"/>
  </r>
  <r>
    <x v="1530"/>
    <x v="1529"/>
    <x v="1"/>
    <s v="185 HIGHLAND AV Somerville, MA"/>
    <x v="1"/>
    <x v="1"/>
    <x v="1"/>
    <s v="NONE"/>
    <x v="0"/>
    <s v="NOT AT INTERSECTION"/>
    <s v="TWO-WAY, NOT DIVIDED"/>
    <s v="SIDESWIPE, SAM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89400000000002"/>
    <n v="-71.105699999999999"/>
    <n v="5"/>
    <n v="250000000000000"/>
  </r>
  <r>
    <x v="1531"/>
    <x v="1530"/>
    <x v="1"/>
    <s v="HIGHLAND AVENUE &amp; BENTON ROAD Somerville, MA"/>
    <x v="1"/>
    <x v="1"/>
    <x v="1"/>
    <s v="NONE"/>
    <x v="4"/>
    <s v="FOUR WAY INTERSECTION"/>
    <s v="TWO-WAY, DIVIDED, UNPROTECTED MEDIAN"/>
    <s v="SINGLE VEHICLE CRASH"/>
    <s v="COLLISION WITH PEDESTRIAN"/>
    <x v="0"/>
    <x v="1"/>
    <n v="0"/>
    <n v="0"/>
    <n v="0"/>
    <n v="2"/>
    <n v="0"/>
    <n v="2"/>
    <n v="0"/>
    <n v="0"/>
    <n v="2"/>
    <n v="2"/>
    <n v="0"/>
    <n v="0"/>
    <n v="0"/>
    <n v="42.389000000000003"/>
    <n v="-71.105199999999996"/>
    <n v="5"/>
    <n v="250000000000000"/>
  </r>
  <r>
    <x v="1532"/>
    <x v="1531"/>
    <x v="1"/>
    <s v="163 HIGHLAND AVE Somerville, MA"/>
    <x v="1"/>
    <x v="1"/>
    <x v="1"/>
    <s v="NONE"/>
    <x v="0"/>
    <s v="NOT AT INTERSECTION"/>
    <s v="TWO-WAY, NOT DIVIDED"/>
    <s v="SIDESWIPE, SAME DIRECTION"/>
    <s v="COLLISION WITH MOTOR VEHICLE IN TRAFFIC"/>
    <x v="0"/>
    <x v="1"/>
    <n v="0"/>
    <n v="0"/>
    <n v="0"/>
    <n v="1"/>
    <n v="0"/>
    <n v="3"/>
    <n v="0"/>
    <n v="0"/>
    <n v="0"/>
    <n v="0"/>
    <n v="0"/>
    <n v="0"/>
    <n v="0"/>
    <n v="42.389000000000003"/>
    <n v="-71.104299999999995"/>
    <n v="5"/>
    <n v="250000000000000"/>
  </r>
  <r>
    <x v="1533"/>
    <x v="1532"/>
    <x v="1"/>
    <s v="BENTON RD &amp; HIGHLAND AV Somerville, MA"/>
    <x v="1"/>
    <x v="1"/>
    <x v="1"/>
    <s v="NONE"/>
    <x v="1"/>
    <s v="FOUR WAY INTERSECTION"/>
    <s v="TWO-WAY, DIVIDED, UNPROTECTED MEDIAN"/>
    <s v="SINGLE VEHICLE CRASH"/>
    <s v="COLLISION WITH PEDESTRIAN"/>
    <x v="0"/>
    <x v="0"/>
    <n v="0"/>
    <n v="0"/>
    <n v="1"/>
    <n v="0"/>
    <n v="0"/>
    <n v="2"/>
    <n v="0"/>
    <n v="0"/>
    <n v="1"/>
    <n v="1"/>
    <n v="0"/>
    <n v="0"/>
    <n v="0"/>
    <n v="42.389000000000003"/>
    <n v="-71.105199999999996"/>
    <n v="5"/>
    <n v="250000000000000"/>
  </r>
  <r>
    <x v="1534"/>
    <x v="1533"/>
    <x v="0"/>
    <s v="BENTON RD &amp; HIGHLAND AV Somerville, MA"/>
    <x v="2"/>
    <x v="1"/>
    <x v="1"/>
    <s v="NONE"/>
    <x v="0"/>
    <s v="T-INTERSECTION"/>
    <s v="TWO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9000000000003"/>
    <n v="-71.105199999999996"/>
    <n v="5"/>
    <n v="250000000000000"/>
  </r>
  <r>
    <x v="1535"/>
    <x v="1534"/>
    <x v="1"/>
    <s v="159 HIGHLAND AV Somerville, MA"/>
    <x v="1"/>
    <x v="1"/>
    <x v="1"/>
    <s v="NONE"/>
    <x v="0"/>
    <s v="T-INTERSECTION"/>
    <s v="TWO-WAY, NOT DIVIDED"/>
    <s v="REAR-END"/>
    <s v="COLLISION WITH PARKED MOTOR VEHICLE"/>
    <x v="1"/>
    <x v="2"/>
    <n v="0"/>
    <n v="0"/>
    <n v="0"/>
    <n v="0"/>
    <n v="0"/>
    <n v="3"/>
    <n v="0"/>
    <n v="0"/>
    <n v="0"/>
    <n v="0"/>
    <n v="0"/>
    <n v="0"/>
    <n v="0"/>
    <n v="42.388800000000003"/>
    <n v="-71.103999999999999"/>
    <n v="5"/>
    <n v="250000000000000"/>
  </r>
  <r>
    <x v="1536"/>
    <x v="1535"/>
    <x v="1"/>
    <s v="HIGHLAND AV &amp; WALDO ST Somerville, MA"/>
    <x v="1"/>
    <x v="2"/>
    <x v="1"/>
    <s v="NONE"/>
    <x v="1"/>
    <s v="T-INTERSECTION"/>
    <s v="TWO-WAY, NOT DIVIDED"/>
    <s v="HEAD 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87"/>
    <n v="-71.104299999999995"/>
    <n v="5"/>
    <n v="250000000000000"/>
  </r>
  <r>
    <x v="1537"/>
    <x v="1536"/>
    <x v="1"/>
    <s v="174 HIGHLAND AV Somerville, MA"/>
    <x v="1"/>
    <x v="1"/>
    <x v="1"/>
    <s v="NONE"/>
    <x v="1"/>
    <s v="NOT AT INTERSECTION"/>
    <s v="TWO-WAY, NOT DIVIDED"/>
    <s v="ANGLE"/>
    <s v="COLLISION WITH PARKED MOTOR VEHICLE"/>
    <x v="0"/>
    <x v="0"/>
    <n v="0"/>
    <n v="0"/>
    <n v="0"/>
    <n v="0"/>
    <n v="0"/>
    <n v="5"/>
    <n v="0"/>
    <n v="0"/>
    <n v="0"/>
    <n v="0"/>
    <n v="0"/>
    <n v="0"/>
    <n v="0"/>
    <n v="42.388800000000003"/>
    <n v="-71.105199999999996"/>
    <n v="3"/>
    <n v="250000000000000"/>
  </r>
  <r>
    <x v="1538"/>
    <x v="1537"/>
    <x v="0"/>
    <s v="160 HIGHLAND AV Somerville, MA"/>
    <x v="1"/>
    <x v="1"/>
    <x v="1"/>
    <s v="NONE"/>
    <x v="3"/>
    <s v="NOT AT INTERSECTION"/>
    <s v="TWO-WAY, NOT DIVIDED"/>
    <s v="ANGLE"/>
    <s v="COLLISION WITH MOTOR VEHICLE IN TRAFFIC"/>
    <x v="0"/>
    <x v="0"/>
    <n v="0"/>
    <n v="0"/>
    <n v="0"/>
    <n v="2"/>
    <n v="0"/>
    <n v="6"/>
    <n v="0"/>
    <n v="0"/>
    <n v="0"/>
    <n v="0"/>
    <n v="0"/>
    <n v="0"/>
    <n v="0"/>
    <n v="42.388399999999997"/>
    <n v="-71.103999999999999"/>
    <n v="3"/>
    <n v="250000000000000"/>
  </r>
  <r>
    <x v="1539"/>
    <x v="1538"/>
    <x v="1"/>
    <s v="164 HIGHLAND AV Somerville, MA"/>
    <x v="1"/>
    <x v="2"/>
    <x v="0"/>
    <s v="NONE"/>
    <x v="0"/>
    <s v="NOT AT INTERSECTION"/>
    <s v="TWO-WAY, NOT DIVIDED"/>
    <s v="SIDESWIPE, SAME DIRECTION"/>
    <s v="COLLISION WITH PARKED MOTOR VEHICLE"/>
    <x v="0"/>
    <x v="3"/>
    <n v="0"/>
    <n v="0"/>
    <n v="0"/>
    <n v="0"/>
    <n v="0"/>
    <n v="5"/>
    <n v="0"/>
    <n v="0"/>
    <n v="0"/>
    <n v="0"/>
    <n v="0"/>
    <n v="0"/>
    <n v="0"/>
    <n v="42.388599999999997"/>
    <n v="-71.104500000000002"/>
    <n v="3"/>
    <n v="250000000000000"/>
  </r>
  <r>
    <x v="1540"/>
    <x v="1539"/>
    <x v="1"/>
    <s v="76 CENTRAL ST Somerville, MA"/>
    <x v="1"/>
    <x v="1"/>
    <x v="1"/>
    <s v="NONE"/>
    <x v="0"/>
    <s v="NOT AT INTERSECTION"/>
    <s v="TWO-WAY, NOT DIVIDED"/>
    <s v="SIDESWIPE, SAME DIRECTION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88300000000001"/>
    <n v="-71.103800000000007"/>
    <n v="3"/>
    <n v="250000000000000"/>
  </r>
  <r>
    <x v="1541"/>
    <x v="1540"/>
    <x v="1"/>
    <s v="160 HIGHLAND AV Somerville, MA"/>
    <x v="1"/>
    <x v="1"/>
    <x v="0"/>
    <s v="NONE"/>
    <x v="3"/>
    <s v="NOT AT INTERSECTION"/>
    <s v="TWO-WAY, NOT DIVIDED"/>
    <s v="REAR-END"/>
    <s v="COLLISION WITH MOTOR VEHICLE IN TRAFFIC"/>
    <x v="0"/>
    <x v="3"/>
    <n v="0"/>
    <n v="0"/>
    <n v="0"/>
    <n v="0"/>
    <n v="0"/>
    <n v="2"/>
    <n v="3"/>
    <n v="0"/>
    <n v="0"/>
    <n v="0"/>
    <n v="0"/>
    <n v="0"/>
    <n v="0"/>
    <n v="42.388399999999997"/>
    <n v="-71.103999999999999"/>
    <n v="3"/>
    <n v="250000000000000"/>
  </r>
  <r>
    <x v="1542"/>
    <x v="1541"/>
    <x v="2"/>
    <s v="175 SUMMER ST Somerville, MA"/>
    <x v="1"/>
    <x v="1"/>
    <x v="1"/>
    <s v="NONE"/>
    <x v="0"/>
    <s v="NOT AT INTERSECTION"/>
    <s v="TWO-WAY, NOT DIVIDED"/>
    <s v="REAR-END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87"/>
    <n v="-71.107100000000003"/>
    <n v="3"/>
    <n v="250000000000000"/>
  </r>
  <r>
    <x v="1543"/>
    <x v="1542"/>
    <x v="1"/>
    <s v="210 HIGHLAND AV Somerville, MA"/>
    <x v="1"/>
    <x v="1"/>
    <x v="1"/>
    <s v="NONE"/>
    <x v="0"/>
    <s v="NOT AT INTERSECTION"/>
    <s v="TWO-WAY, NOT DIVIDED"/>
    <s v="SIDESWIPE, SAME DIRECTION"/>
    <s v="COLLISION WITH PARKED MOTOR VEHICLE"/>
    <x v="1"/>
    <x v="0"/>
    <n v="0"/>
    <n v="0"/>
    <n v="0"/>
    <n v="0"/>
    <n v="0"/>
    <n v="3"/>
    <n v="0"/>
    <n v="0"/>
    <n v="0"/>
    <n v="0"/>
    <n v="0"/>
    <n v="0"/>
    <n v="0"/>
    <n v="42.389699999999998"/>
    <n v="-71.107200000000006"/>
    <n v="3"/>
    <n v="250000000000000"/>
  </r>
  <r>
    <x v="1544"/>
    <x v="1543"/>
    <x v="0"/>
    <s v="202 HIGHLAND AV Somerville, MA"/>
    <x v="0"/>
    <x v="1"/>
    <x v="1"/>
    <s v="NONE"/>
    <x v="0"/>
    <s v="NOT AT INTERSECTION"/>
    <s v="TWO-WAY, DIVIDED, UNPROTECTED MEDIAN"/>
    <s v="SINGLE VEHICLE CRASH"/>
    <s v="COLLISION WITH PEDESTRIAN"/>
    <x v="0"/>
    <x v="0"/>
    <n v="0"/>
    <n v="0"/>
    <n v="0"/>
    <n v="1"/>
    <n v="0"/>
    <n v="1"/>
    <n v="0"/>
    <n v="0"/>
    <n v="1"/>
    <n v="1"/>
    <n v="0"/>
    <n v="0"/>
    <n v="0"/>
    <n v="42.389600000000002"/>
    <n v="-71.107100000000003"/>
    <n v="3"/>
    <n v="250000000000000"/>
  </r>
  <r>
    <x v="1545"/>
    <x v="1544"/>
    <x v="1"/>
    <s v="212 HIGHLAND AV Somerville, MA"/>
    <x v="1"/>
    <x v="0"/>
    <x v="0"/>
    <s v="NONE"/>
    <x v="0"/>
    <s v="NOT AT INTERSECTION"/>
    <s v="TWO-WAY, NOT DIVIDED"/>
    <s v="ANGLE"/>
    <s v="COLLISION WITH MOTOR VEHICLE IN TRAFFIC"/>
    <x v="0"/>
    <x v="1"/>
    <n v="0"/>
    <n v="0"/>
    <n v="0"/>
    <n v="3"/>
    <n v="0"/>
    <n v="2"/>
    <n v="0"/>
    <n v="0"/>
    <n v="0"/>
    <n v="0"/>
    <n v="0"/>
    <n v="0"/>
    <n v="0"/>
    <n v="42.389800000000001"/>
    <n v="-71.107600000000005"/>
    <n v="3"/>
    <n v="250000000000000"/>
  </r>
  <r>
    <x v="1546"/>
    <x v="1545"/>
    <x v="1"/>
    <s v="144 LOWELL ST Somerville, MA"/>
    <x v="1"/>
    <x v="1"/>
    <x v="1"/>
    <s v="TRAFFIC CONTROL DEVICE"/>
    <x v="4"/>
    <s v="NOT AT INTERSECTION"/>
    <s v="ONE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9299999999999"/>
    <n v="-71.108900000000006"/>
    <n v="3"/>
    <n v="250000000000000"/>
  </r>
  <r>
    <x v="1547"/>
    <x v="1546"/>
    <x v="0"/>
    <s v="134 LOWELL ST Somerville, MA"/>
    <x v="1"/>
    <x v="1"/>
    <x v="1"/>
    <s v="OTHER"/>
    <x v="0"/>
    <s v="NOT AT INTERSECTION"/>
    <s v="ONE-WAY, NOT DIVIDED"/>
    <s v="SINGLE VEHICLE CRASH"/>
    <s v="COLLISION WITH TREE"/>
    <x v="0"/>
    <x v="0"/>
    <n v="0"/>
    <n v="0"/>
    <n v="0"/>
    <n v="0"/>
    <n v="0"/>
    <n v="2"/>
    <n v="0"/>
    <n v="0"/>
    <n v="0"/>
    <n v="0"/>
    <n v="0"/>
    <n v="0"/>
    <n v="0"/>
    <n v="42.3889"/>
    <n v="-71.109200000000001"/>
    <n v="3"/>
    <n v="250000000000000"/>
  </r>
  <r>
    <x v="1548"/>
    <x v="1547"/>
    <x v="2"/>
    <s v="230 HIGHLAND AV Somerville, MA"/>
    <x v="0"/>
    <x v="0"/>
    <x v="0"/>
    <s v="NONE"/>
    <x v="0"/>
    <s v="NOT AT INTERSECTION"/>
    <s v="TWO-WAY, DIVIDED, UNPROTECTED MEDIAN"/>
    <s v="REAR-END"/>
    <s v="COLLISION WITH PARKED MOTOR VEHICLE"/>
    <x v="0"/>
    <x v="5"/>
    <n v="0"/>
    <n v="0"/>
    <n v="0"/>
    <n v="0"/>
    <n v="0"/>
    <n v="2"/>
    <n v="0"/>
    <n v="0"/>
    <n v="0"/>
    <n v="0"/>
    <n v="0"/>
    <n v="0"/>
    <n v="0"/>
    <n v="42.39"/>
    <n v="-71.1096"/>
    <n v="3"/>
    <n v="250000000000000"/>
  </r>
  <r>
    <x v="1549"/>
    <x v="1548"/>
    <x v="1"/>
    <s v="236 HIGHLAND AV Somerville, MA"/>
    <x v="1"/>
    <x v="2"/>
    <x v="1"/>
    <s v="NONE"/>
    <x v="0"/>
    <s v="NOT AT INTERSECTION"/>
    <s v="UNKNOWN"/>
    <s v="SINGLE VEHICLE CRASH"/>
    <s v="OTHER"/>
    <x v="1"/>
    <x v="3"/>
    <n v="0"/>
    <n v="0"/>
    <n v="0"/>
    <n v="0"/>
    <n v="0"/>
    <n v="1"/>
    <n v="0"/>
    <n v="0"/>
    <n v="0"/>
    <n v="0"/>
    <n v="0"/>
    <n v="0"/>
    <n v="0"/>
    <n v="42.39"/>
    <n v="-71.1096"/>
    <n v="3"/>
    <n v="250000000000000"/>
  </r>
  <r>
    <x v="1550"/>
    <x v="1549"/>
    <x v="1"/>
    <s v="33 TOWER ST Somerville, MA"/>
    <x v="1"/>
    <x v="1"/>
    <x v="1"/>
    <s v="NONE"/>
    <x v="0"/>
    <s v="NOT AT INTERSECTION"/>
    <s v="ONE-WAY, NOT DIVIDED"/>
    <s v="ANGLE"/>
    <s v="COLLISION WITH PARKED MOTOR VEHICLE"/>
    <x v="2"/>
    <x v="3"/>
    <n v="0"/>
    <n v="0"/>
    <n v="0"/>
    <n v="0"/>
    <n v="1"/>
    <n v="2"/>
    <n v="0"/>
    <n v="0"/>
    <n v="0"/>
    <n v="0"/>
    <n v="0"/>
    <n v="0"/>
    <n v="0"/>
    <n v="42.389600000000002"/>
    <n v="-71.109800000000007"/>
    <n v="3"/>
    <n v="250000000000000"/>
  </r>
  <r>
    <x v="1551"/>
    <x v="1550"/>
    <x v="1"/>
    <s v="33 TOWER ST Somerville, MA"/>
    <x v="1"/>
    <x v="5"/>
    <x v="3"/>
    <s v="NONE"/>
    <x v="0"/>
    <s v="NOT AT INTERSECTION"/>
    <s v="TWO-WAY, DIVIDED, POSITIVE MEDIAN BARRIER"/>
    <s v="SINGLE VEHICLE CRASH"/>
    <s v="COLLISION WITH LIGHT POLE OR OTHER POST/SUPPORT"/>
    <x v="2"/>
    <x v="3"/>
    <n v="0"/>
    <n v="0"/>
    <n v="0"/>
    <n v="0"/>
    <n v="1"/>
    <n v="0"/>
    <n v="0"/>
    <n v="0"/>
    <n v="0"/>
    <n v="0"/>
    <n v="0"/>
    <n v="0"/>
    <n v="0"/>
    <n v="42.389600000000002"/>
    <n v="-71.109800000000007"/>
    <n v="3"/>
    <n v="250000000000000"/>
  </r>
  <r>
    <x v="1552"/>
    <x v="1551"/>
    <x v="1"/>
    <s v="236 HIGHLAND AV Somerville, MA"/>
    <x v="1"/>
    <x v="1"/>
    <x v="1"/>
    <s v="NONE"/>
    <x v="0"/>
    <s v="NOT AT INTERSECTION"/>
    <s v="TWO-WAY, NOT DIVIDED"/>
    <s v="UNKNOWN"/>
    <s v="COLLISION WITH PARKED MOTOR VEHICLE"/>
    <x v="4"/>
    <x v="0"/>
    <n v="0"/>
    <n v="0"/>
    <n v="0"/>
    <n v="0"/>
    <n v="0"/>
    <n v="3"/>
    <n v="0"/>
    <n v="0"/>
    <n v="0"/>
    <n v="0"/>
    <n v="0"/>
    <n v="0"/>
    <n v="0"/>
    <n v="42.39"/>
    <n v="-71.1096"/>
    <n v="3"/>
    <n v="250000000000000"/>
  </r>
  <r>
    <x v="1553"/>
    <x v="1552"/>
    <x v="1"/>
    <s v="3 BENTON RD Somerville, MA"/>
    <x v="1"/>
    <x v="2"/>
    <x v="1"/>
    <s v="NONE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6899999999997"/>
    <n v="-71.106300000000005"/>
    <n v="3"/>
    <n v="250000000000000"/>
  </r>
  <r>
    <x v="1554"/>
    <x v="1553"/>
    <x v="0"/>
    <s v="155 SUMMER ST Somerville, MA"/>
    <x v="0"/>
    <x v="1"/>
    <x v="0"/>
    <s v="NONE"/>
    <x v="0"/>
    <s v="NOT AT INTERSECTION"/>
    <s v="TWO-WAY, DIVIDED, UNPROTECTED MEDIAN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6600000000001"/>
    <n v="-71.105500000000006"/>
    <n v="3"/>
    <n v="250000000000000"/>
  </r>
  <r>
    <x v="1555"/>
    <x v="1554"/>
    <x v="0"/>
    <s v="111 CENTRAL ST Somerville, MA"/>
    <x v="0"/>
    <x v="1"/>
    <x v="1"/>
    <s v="NONE"/>
    <x v="0"/>
    <s v="NOT AT INTERSECTION"/>
    <s v="TWO-WAY, NOT DIVIDED"/>
    <s v="ANGLE"/>
    <s v="COLLISION WITH MOTOR VEHICLE IN TRAFFIC"/>
    <x v="0"/>
    <x v="3"/>
    <n v="0"/>
    <n v="0"/>
    <n v="0"/>
    <n v="1"/>
    <n v="0"/>
    <n v="1"/>
    <n v="0"/>
    <n v="0"/>
    <n v="0"/>
    <n v="0"/>
    <n v="0"/>
    <n v="0"/>
    <n v="0"/>
    <n v="42.389899999999997"/>
    <n v="-71.102000000000004"/>
    <n v="5"/>
    <n v="250000000000000"/>
  </r>
  <r>
    <x v="1556"/>
    <x v="1555"/>
    <x v="2"/>
    <s v="54 MONTROSE ST Somerville, MA"/>
    <x v="1"/>
    <x v="2"/>
    <x v="1"/>
    <s v="NONE"/>
    <x v="0"/>
    <s v="NOT AT INTERSECTION"/>
    <s v="ONE-WAY, NOT DIVIDED"/>
    <s v="SIDESWIPE, OPPOSITE DIRECTION"/>
    <s v="COLLISION WITH PARKED MOTOR VEHICLE"/>
    <x v="1"/>
    <x v="3"/>
    <n v="0"/>
    <n v="0"/>
    <n v="0"/>
    <n v="0"/>
    <n v="1"/>
    <n v="1"/>
    <n v="0"/>
    <n v="0"/>
    <n v="0"/>
    <n v="0"/>
    <n v="0"/>
    <n v="0"/>
    <n v="0"/>
    <n v="42.389000000000003"/>
    <n v="-71.100800000000007"/>
    <n v="3"/>
    <n v="250000000000000"/>
  </r>
  <r>
    <x v="1557"/>
    <x v="1556"/>
    <x v="0"/>
    <s v="2 MONTROSE ST Somerville, MA"/>
    <x v="3"/>
    <x v="1"/>
    <x v="1"/>
    <s v="WORK ZONE"/>
    <x v="0"/>
    <s v="NOT AT INTERSECTION"/>
    <s v="TWO-WAY, NOT DIVIDED"/>
    <s v="SIDESWIPE, OPPOSITE DIRECTION"/>
    <s v="COLLISION WITH PARKED MOTOR VEHICLE"/>
    <x v="1"/>
    <x v="3"/>
    <n v="1"/>
    <n v="0"/>
    <n v="0"/>
    <n v="0"/>
    <n v="0"/>
    <n v="3"/>
    <n v="0"/>
    <n v="0"/>
    <n v="0"/>
    <n v="0"/>
    <n v="0"/>
    <n v="0"/>
    <n v="0"/>
    <n v="42.387999999999998"/>
    <n v="-71.097999999999999"/>
    <n v="3"/>
    <n v="250000000000000"/>
  </r>
  <r>
    <x v="1558"/>
    <x v="1557"/>
    <x v="0"/>
    <s v="28 MONTROSE ST Somerville, MA"/>
    <x v="1"/>
    <x v="1"/>
    <x v="1"/>
    <s v="UNKNOWN"/>
    <x v="0"/>
    <s v="NOT AT INTERSECTION"/>
    <s v="ONE-WAY, NOT DIVIDED"/>
    <s v="SINGLE VEHICLE CRASH"/>
    <s v="COLLISION WITH TREE"/>
    <x v="4"/>
    <x v="0"/>
    <n v="0"/>
    <n v="0"/>
    <n v="0"/>
    <n v="0"/>
    <n v="0"/>
    <n v="1"/>
    <n v="1"/>
    <n v="0"/>
    <n v="0"/>
    <n v="0"/>
    <n v="0"/>
    <n v="0"/>
    <n v="0"/>
    <n v="42.388500000000001"/>
    <n v="-71.099500000000006"/>
    <n v="3"/>
    <n v="250000000000000"/>
  </r>
  <r>
    <x v="1559"/>
    <x v="1558"/>
    <x v="2"/>
    <s v="CENTRAL ST &amp; HIGHLAND AV Somerville, MA"/>
    <x v="1"/>
    <x v="1"/>
    <x v="1"/>
    <s v="NONE"/>
    <x v="3"/>
    <s v="FOUR WAY INTERSECTION"/>
    <s v="TWO-WAY, NOT DIVIDED"/>
    <s v="ANGLE"/>
    <s v="COLLISION WITH MOTOR VEHICLE IN TRAFFIC"/>
    <x v="0"/>
    <x v="0"/>
    <n v="1"/>
    <n v="0"/>
    <n v="0"/>
    <n v="0"/>
    <n v="0"/>
    <n v="3"/>
    <n v="0"/>
    <n v="0"/>
    <n v="0"/>
    <n v="0"/>
    <n v="0"/>
    <n v="0"/>
    <n v="0"/>
    <n v="42.388399999999997"/>
    <n v="-71.103399999999993"/>
    <n v="5"/>
    <n v="250000000000000"/>
  </r>
  <r>
    <x v="1560"/>
    <x v="1559"/>
    <x v="1"/>
    <s v="137 HIGHLAND AV Somerville, MA"/>
    <x v="1"/>
    <x v="0"/>
    <x v="0"/>
    <s v="NONE"/>
    <x v="0"/>
    <s v="NOT AT INTERSECTION"/>
    <s v="TWO-WAY, NOT DIVIDED"/>
    <s v="REAR-END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88100000000001"/>
    <n v="-71.102000000000004"/>
    <n v="5"/>
    <n v="250000000000000"/>
  </r>
  <r>
    <x v="1561"/>
    <x v="1560"/>
    <x v="0"/>
    <s v="CENTRAL ST &amp; HIGHLAND AV Somerville, MA"/>
    <x v="0"/>
    <x v="1"/>
    <x v="1"/>
    <s v="NONE"/>
    <x v="3"/>
    <s v="FOUR WAY INTERSECTION"/>
    <s v="TWO-WAY, NOT DIVIDED"/>
    <s v="HEAD ON"/>
    <s v="COLLISION WITH MOTOR VEHICLE IN TRAFFIC"/>
    <x v="0"/>
    <x v="0"/>
    <n v="0"/>
    <n v="0"/>
    <n v="0"/>
    <n v="1"/>
    <n v="0"/>
    <n v="1"/>
    <n v="0"/>
    <n v="0"/>
    <n v="0"/>
    <n v="0"/>
    <n v="0"/>
    <n v="0"/>
    <n v="0"/>
    <n v="42.388399999999997"/>
    <n v="-71.103399999999993"/>
    <n v="5"/>
    <n v="250000000000000"/>
  </r>
  <r>
    <x v="1562"/>
    <x v="1561"/>
    <x v="1"/>
    <s v="CENTRAL ST &amp; HIGHLAND AV Somerville, MA"/>
    <x v="1"/>
    <x v="0"/>
    <x v="0"/>
    <s v="UNKNOWN"/>
    <x v="3"/>
    <s v="FOUR WAY INTERSECTION"/>
    <s v="TWO-WAY, DIVIDED, UNPROTECTED MEDIAN"/>
    <s v="SINGLE VEHICLE CRASH"/>
    <s v="COLLISION WITH PEDESTRIAN"/>
    <x v="0"/>
    <x v="0"/>
    <n v="0"/>
    <n v="0"/>
    <n v="0"/>
    <n v="1"/>
    <n v="0"/>
    <n v="1"/>
    <n v="0"/>
    <n v="0"/>
    <n v="1"/>
    <n v="1"/>
    <n v="0"/>
    <n v="0"/>
    <n v="0"/>
    <n v="42.388399999999997"/>
    <n v="-71.103399999999993"/>
    <n v="5"/>
    <n v="250000000000000"/>
  </r>
  <r>
    <x v="1563"/>
    <x v="1562"/>
    <x v="0"/>
    <s v="9 WILLOUGHBY ST Somerville, MA"/>
    <x v="0"/>
    <x v="0"/>
    <x v="0"/>
    <s v="NONE"/>
    <x v="0"/>
    <s v="NOT AT INTERSECTION"/>
    <s v="TWO-WAY, NOT DIVIDED"/>
    <s v="SIDESWIPE, OPPOSIT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9499999999998"/>
    <n v="-71.102099999999993"/>
    <n v="5"/>
    <n v="250000000000000"/>
  </r>
  <r>
    <x v="1564"/>
    <x v="1563"/>
    <x v="2"/>
    <s v="CENTRAL ST &amp; HIGHLAND AV Somerville, MA"/>
    <x v="0"/>
    <x v="1"/>
    <x v="1"/>
    <s v="NONE"/>
    <x v="3"/>
    <s v="FOUR WAY INTERSECTION"/>
    <s v="TWO-WAY, NOT DIVIDED"/>
    <s v="ANGLE"/>
    <s v="COLLISION WITH MOTOR VEHICLE IN TRAFFIC"/>
    <x v="0"/>
    <x v="0"/>
    <n v="0"/>
    <n v="0"/>
    <n v="1"/>
    <n v="0"/>
    <n v="0"/>
    <n v="1"/>
    <n v="0"/>
    <n v="0"/>
    <n v="0"/>
    <n v="0"/>
    <n v="0"/>
    <n v="0"/>
    <n v="0"/>
    <n v="42.388399999999997"/>
    <n v="-71.103399999999993"/>
    <n v="5"/>
    <n v="250000000000000"/>
  </r>
  <r>
    <x v="1565"/>
    <x v="1564"/>
    <x v="1"/>
    <s v="137 HIGHLAND AV Somerville, MA"/>
    <x v="1"/>
    <x v="0"/>
    <x v="0"/>
    <s v="NONE"/>
    <x v="0"/>
    <s v="NOT AT INTERSECTION"/>
    <s v="TWO-WAY, NOT DIVIDED"/>
    <s v="SINGLE VEHICLE CRASH"/>
    <s v="COLLISION WITH TREE"/>
    <x v="1"/>
    <x v="0"/>
    <n v="1"/>
    <n v="0"/>
    <n v="0"/>
    <n v="0"/>
    <n v="0"/>
    <n v="2"/>
    <n v="0"/>
    <n v="0"/>
    <n v="0"/>
    <n v="0"/>
    <n v="0"/>
    <n v="0"/>
    <n v="0"/>
    <n v="42.388100000000001"/>
    <n v="-71.102000000000004"/>
    <n v="5"/>
    <n v="250000000000000"/>
  </r>
  <r>
    <x v="1566"/>
    <x v="1565"/>
    <x v="2"/>
    <s v="CENTRAL ST &amp; HIGHLAND AV Somerville, MA"/>
    <x v="4"/>
    <x v="7"/>
    <x v="0"/>
    <s v="NONE"/>
    <x v="3"/>
    <s v="FOUR WAY INTERSECTION"/>
    <s v="TWO-WAY, NOT DIVIDED"/>
    <s v="SINGLE VEHICLE CRASH"/>
    <s v="COLLISION WITH PEDESTRIAN"/>
    <x v="0"/>
    <x v="0"/>
    <n v="0"/>
    <n v="0"/>
    <n v="0"/>
    <n v="1"/>
    <n v="0"/>
    <n v="3"/>
    <n v="0"/>
    <n v="0"/>
    <n v="1"/>
    <n v="1"/>
    <n v="0"/>
    <n v="0"/>
    <n v="0"/>
    <n v="42.388399999999997"/>
    <n v="-71.103399999999993"/>
    <n v="5"/>
    <n v="250000000000000"/>
  </r>
  <r>
    <x v="1567"/>
    <x v="1566"/>
    <x v="1"/>
    <s v="CENTRAL ST &amp; HIGHLAND AV Somerville, MA"/>
    <x v="1"/>
    <x v="2"/>
    <x v="0"/>
    <s v="NONE"/>
    <x v="3"/>
    <s v="FOUR WAY INTERSECTION"/>
    <s v="TWO-WAY, NOT DIVIDED"/>
    <s v="SINGLE VEHICLE CRASH"/>
    <s v="COLLISION WITH LIGHT POLE OR OTHER POST/SUPPORT"/>
    <x v="1"/>
    <x v="0"/>
    <n v="0"/>
    <n v="0"/>
    <n v="0"/>
    <n v="0"/>
    <n v="0"/>
    <n v="2"/>
    <n v="0"/>
    <n v="0"/>
    <n v="0"/>
    <n v="0"/>
    <n v="0"/>
    <n v="0"/>
    <n v="0"/>
    <n v="42.388399999999997"/>
    <n v="-71.103399999999993"/>
    <n v="5"/>
    <n v="250000000000000"/>
  </r>
  <r>
    <x v="1568"/>
    <x v="1567"/>
    <x v="2"/>
    <s v="CENTRAL ST &amp; HIGHLAND AV Somerville, MA"/>
    <x v="0"/>
    <x v="1"/>
    <x v="1"/>
    <s v="OTHER"/>
    <x v="3"/>
    <s v="FOUR WAY INTERSECTION"/>
    <s v="TWO-WAY, NOT DIVIDED"/>
    <s v="ANGLE"/>
    <s v="COLLISION WITH MOTOR VEHICLE IN TRAFFIC"/>
    <x v="0"/>
    <x v="0"/>
    <n v="0"/>
    <n v="0"/>
    <n v="0"/>
    <n v="0"/>
    <n v="1"/>
    <n v="4"/>
    <n v="0"/>
    <n v="0"/>
    <n v="0"/>
    <n v="0"/>
    <n v="0"/>
    <n v="0"/>
    <n v="0"/>
    <n v="42.388399999999997"/>
    <n v="-71.103399999999993"/>
    <n v="5"/>
    <n v="250000000000000"/>
  </r>
  <r>
    <x v="1569"/>
    <x v="1568"/>
    <x v="0"/>
    <s v="CENTRAL ST &amp; HIGHLAND AV Somerville, MA"/>
    <x v="0"/>
    <x v="0"/>
    <x v="0"/>
    <s v="NONE"/>
    <x v="3"/>
    <s v="FOUR WAY INTERSECTION"/>
    <s v="TWO-WAY, NOT DIVIDED"/>
    <s v="SINGLE VEHICLE CRASH"/>
    <s v="COLLISION WITH LIGHT POLE OR OTHER POST/SUPPORT"/>
    <x v="0"/>
    <x v="0"/>
    <n v="0"/>
    <n v="0"/>
    <n v="0"/>
    <n v="0"/>
    <n v="0"/>
    <n v="0"/>
    <n v="1"/>
    <n v="0"/>
    <n v="0"/>
    <n v="0"/>
    <n v="0"/>
    <n v="0"/>
    <n v="0"/>
    <n v="42.388399999999997"/>
    <n v="-71.103399999999993"/>
    <n v="5"/>
    <n v="250000000000000"/>
  </r>
  <r>
    <x v="1570"/>
    <x v="1569"/>
    <x v="1"/>
    <s v="CENTRAL ST &amp; HIGHLAND AV Somerville, MA"/>
    <x v="1"/>
    <x v="2"/>
    <x v="1"/>
    <s v="NONE"/>
    <x v="3"/>
    <s v="FOUR WAY INTERSECTION"/>
    <s v="TWO-WAY, NOT DIVIDED"/>
    <s v="SINGLE VEHICLE CRASH"/>
    <s v="COLLISION WITH LIGHT POLE OR OTHER POST/SUPPORT"/>
    <x v="5"/>
    <x v="0"/>
    <n v="1"/>
    <n v="0"/>
    <n v="0"/>
    <n v="0"/>
    <n v="0"/>
    <n v="2"/>
    <n v="0"/>
    <n v="0"/>
    <n v="0"/>
    <n v="0"/>
    <n v="0"/>
    <n v="0"/>
    <n v="0"/>
    <n v="42.388399999999997"/>
    <n v="-71.103399999999993"/>
    <n v="5"/>
    <n v="250000000000000"/>
  </r>
  <r>
    <x v="1571"/>
    <x v="1570"/>
    <x v="1"/>
    <s v="CENTRAL ST &amp; HIGHLAND AV Somerville, MA"/>
    <x v="1"/>
    <x v="1"/>
    <x v="1"/>
    <s v="NONE"/>
    <x v="3"/>
    <s v="FOUR WAY INTERSECTION"/>
    <s v="TWO-WAY, NOT DIVIDED"/>
    <s v="ANGLE"/>
    <s v="COLLISION WITH LIGHT POLE OR OTHER POST/SUPPORT"/>
    <x v="5"/>
    <x v="0"/>
    <n v="0"/>
    <n v="0"/>
    <n v="0"/>
    <n v="0"/>
    <n v="0"/>
    <n v="2"/>
    <n v="0"/>
    <n v="0"/>
    <n v="0"/>
    <n v="0"/>
    <n v="0"/>
    <n v="0"/>
    <n v="0"/>
    <n v="42.388399999999997"/>
    <n v="-71.103399999999993"/>
    <n v="5"/>
    <n v="250000000000000"/>
  </r>
  <r>
    <x v="1572"/>
    <x v="1571"/>
    <x v="0"/>
    <s v="CENTRAL ST &amp; HIGHLAND AV Somerville, MA"/>
    <x v="0"/>
    <x v="0"/>
    <x v="2"/>
    <s v="ROAD SURFACE CONDITION"/>
    <x v="0"/>
    <s v="FOUR WAY INTERSECTION"/>
    <s v="TWO-WAY, NOT DIVIDED"/>
    <s v="SINGLE VEHICLE CRASH"/>
    <s v="COLLISION WITH UTILITY POLE"/>
    <x v="0"/>
    <x v="0"/>
    <n v="0"/>
    <n v="0"/>
    <n v="0"/>
    <n v="0"/>
    <n v="0"/>
    <n v="1"/>
    <n v="0"/>
    <n v="0"/>
    <n v="0"/>
    <n v="0"/>
    <n v="0"/>
    <n v="0"/>
    <n v="0"/>
    <n v="42.388399999999997"/>
    <n v="-71.103399999999993"/>
    <n v="5"/>
    <n v="250000000000000"/>
  </r>
  <r>
    <x v="1573"/>
    <x v="1572"/>
    <x v="0"/>
    <s v="34 SYCAMORE ST Somerville, MA"/>
    <x v="1"/>
    <x v="1"/>
    <x v="1"/>
    <s v="NONE"/>
    <x v="0"/>
    <s v="T-INTERSECTION"/>
    <s v="ONE-WAY, NOT DIVIDED"/>
    <s v="ANGLE"/>
    <s v="COLLISION WITH PEDALCYCLE"/>
    <x v="0"/>
    <x v="3"/>
    <n v="0"/>
    <n v="0"/>
    <n v="0"/>
    <n v="0"/>
    <n v="0"/>
    <n v="2"/>
    <n v="1"/>
    <n v="0"/>
    <n v="1"/>
    <n v="0"/>
    <n v="1"/>
    <n v="0"/>
    <n v="0"/>
    <n v="42.389299999999999"/>
    <n v="-71.101100000000002"/>
    <n v="5"/>
    <n v="250000000000000"/>
  </r>
  <r>
    <x v="1574"/>
    <x v="1573"/>
    <x v="1"/>
    <s v="101 HIGHLAND AV Somerville, MA"/>
    <x v="1"/>
    <x v="1"/>
    <x v="1"/>
    <s v="NONE"/>
    <x v="0"/>
    <s v="NOT AT INTERSECTION"/>
    <s v="TWO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7300000000003"/>
    <n v="-71.099199999999996"/>
    <n v="3"/>
    <n v="250000000000000"/>
  </r>
  <r>
    <x v="1575"/>
    <x v="1574"/>
    <x v="1"/>
    <s v="136 SCHOOL ST Somerville, MA"/>
    <x v="1"/>
    <x v="2"/>
    <x v="1"/>
    <s v="NONE"/>
    <x v="0"/>
    <s v="NOT AT INTERSECTION"/>
    <s v="ONE-WAY, NOT DIVIDED"/>
    <s v="SIDESWIPE, OPPOSITE DIRECTION"/>
    <s v="COLLISION WITH PARKED MOTOR VEHICLE"/>
    <x v="0"/>
    <x v="0"/>
    <n v="1"/>
    <n v="0"/>
    <n v="0"/>
    <n v="0"/>
    <n v="0"/>
    <n v="3"/>
    <n v="0"/>
    <n v="0"/>
    <n v="0"/>
    <n v="0"/>
    <n v="0"/>
    <n v="0"/>
    <n v="0"/>
    <n v="42.387300000000003"/>
    <n v="-71.098699999999994"/>
    <n v="3"/>
    <n v="250000000000000"/>
  </r>
  <r>
    <x v="1576"/>
    <x v="1575"/>
    <x v="1"/>
    <s v="101 HIGHLAND AV Somerville, MA"/>
    <x v="1"/>
    <x v="2"/>
    <x v="1"/>
    <s v="NONE"/>
    <x v="0"/>
    <s v="NOT AT INTERSECTION"/>
    <s v="TWO-WAY, NOT DIVIDED"/>
    <s v="SIDESWIPE, OPPOSITE DIRECTION"/>
    <s v="COLLISION WITH PARKED MOTOR VEHICLE"/>
    <x v="1"/>
    <x v="0"/>
    <n v="0"/>
    <n v="0"/>
    <n v="0"/>
    <n v="0"/>
    <n v="0"/>
    <n v="3"/>
    <n v="0"/>
    <n v="0"/>
    <n v="0"/>
    <n v="0"/>
    <n v="0"/>
    <n v="0"/>
    <n v="0"/>
    <n v="42.387300000000003"/>
    <n v="-71.099199999999996"/>
    <n v="3"/>
    <n v="250000000000000"/>
  </r>
  <r>
    <x v="1577"/>
    <x v="1576"/>
    <x v="1"/>
    <s v="14 MADISON ST Somerville, MA"/>
    <x v="1"/>
    <x v="1"/>
    <x v="1"/>
    <s v="NONE"/>
    <x v="0"/>
    <s v="NOT AT INTERSECTION"/>
    <s v="ONE-WAY, NOT DIVIDED"/>
    <s v="SINGLE VEHICLE CRASH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7700000000002"/>
    <n v="-71.0989"/>
    <n v="3"/>
    <n v="250000000000000"/>
  </r>
  <r>
    <x v="1578"/>
    <x v="1577"/>
    <x v="1"/>
    <s v="136 SCHOOL ST Somerville, MA"/>
    <x v="1"/>
    <x v="1"/>
    <x v="1"/>
    <s v="NONE"/>
    <x v="0"/>
    <s v="NOT AT INTERSECTION"/>
    <s v="ONE-WAY, NOT DIVIDED"/>
    <s v="SINGLE VEHICLE CRASH"/>
    <s v="OTHER"/>
    <x v="0"/>
    <x v="3"/>
    <n v="0"/>
    <n v="0"/>
    <n v="0"/>
    <n v="0"/>
    <n v="0"/>
    <n v="2"/>
    <n v="0"/>
    <n v="0"/>
    <n v="0"/>
    <n v="0"/>
    <n v="0"/>
    <n v="0"/>
    <n v="0"/>
    <n v="42.387300000000003"/>
    <n v="-71.098699999999994"/>
    <n v="3"/>
    <n v="250000000000000"/>
  </r>
  <r>
    <x v="1579"/>
    <x v="1578"/>
    <x v="0"/>
    <s v="123 HIGHLAND AV Somerville, MA"/>
    <x v="3"/>
    <x v="1"/>
    <x v="1"/>
    <s v="NONE"/>
    <x v="5"/>
    <s v="NOT AT INTERSECTION"/>
    <s v="TWO-WAY, DIVIDED, UNPROTECTED MEDIAN"/>
    <s v="SINGLE VEHICLE CRASH"/>
    <s v="COLLISION WITH PEDESTRIAN"/>
    <x v="0"/>
    <x v="0"/>
    <n v="0"/>
    <n v="0"/>
    <n v="0"/>
    <n v="0"/>
    <n v="0"/>
    <n v="4"/>
    <n v="0"/>
    <n v="0"/>
    <n v="1"/>
    <n v="1"/>
    <n v="0"/>
    <n v="0"/>
    <n v="0"/>
    <n v="42.387700000000002"/>
    <n v="-71.100499999999997"/>
    <n v="3"/>
    <n v="250000000000000"/>
  </r>
  <r>
    <x v="1580"/>
    <x v="1579"/>
    <x v="1"/>
    <s v="101 HIGHLAND AV Somerville, MA"/>
    <x v="1"/>
    <x v="0"/>
    <x v="0"/>
    <s v="NONE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7300000000003"/>
    <n v="-71.099199999999996"/>
    <n v="3"/>
    <n v="250000000000000"/>
  </r>
  <r>
    <x v="1581"/>
    <x v="1580"/>
    <x v="0"/>
    <s v="150 HIGHLAND AV Somerville, MA"/>
    <x v="0"/>
    <x v="1"/>
    <x v="1"/>
    <s v="NONE"/>
    <x v="0"/>
    <s v="NOT AT INTERSECTION"/>
    <s v="TWO-WAY, NOT DIVIDED"/>
    <s v="REAR-END"/>
    <s v="COLLISION WITH PARKED MOTOR VEHICLE"/>
    <x v="0"/>
    <x v="0"/>
    <n v="0"/>
    <n v="0"/>
    <n v="0"/>
    <n v="0"/>
    <n v="0"/>
    <n v="5"/>
    <n v="0"/>
    <n v="0"/>
    <n v="0"/>
    <n v="0"/>
    <n v="0"/>
    <n v="0"/>
    <n v="1"/>
    <n v="42.388199999999998"/>
    <n v="-71.103200000000001"/>
    <n v="3"/>
    <n v="250000000000000"/>
  </r>
  <r>
    <x v="1582"/>
    <x v="1581"/>
    <x v="2"/>
    <s v="140 HIGHLAND AV Somerville, MA"/>
    <x v="1"/>
    <x v="2"/>
    <x v="0"/>
    <s v="NONE"/>
    <x v="0"/>
    <s v="NOT AT INTERSECTION"/>
    <s v="TWO-WAY, NOT DIVIDED"/>
    <s v="REAR-END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7900000000002"/>
    <n v="-71.102500000000006"/>
    <n v="3"/>
    <n v="250000000000000"/>
  </r>
  <r>
    <x v="1583"/>
    <x v="1582"/>
    <x v="2"/>
    <s v="146 HIGHLAND AV Somerville, MA"/>
    <x v="1"/>
    <x v="1"/>
    <x v="4"/>
    <s v="NONE"/>
    <x v="0"/>
    <s v="NOT AT INTERSECTION"/>
    <s v="TWO-WAY, DIVIDED, UNPROTECTED MEDIAN"/>
    <s v="SIDESWIPE, SAME DIRECTION"/>
    <s v="COLLISION WITH PARKED MOTOR VEHICLE"/>
    <x v="0"/>
    <x v="0"/>
    <n v="0"/>
    <n v="0"/>
    <n v="0"/>
    <n v="0"/>
    <n v="0"/>
    <n v="4"/>
    <n v="0"/>
    <n v="0"/>
    <n v="0"/>
    <n v="0"/>
    <n v="0"/>
    <n v="0"/>
    <n v="0"/>
    <n v="42.388100000000001"/>
    <n v="-71.102999999999994"/>
    <n v="3"/>
    <n v="250000000000000"/>
  </r>
  <r>
    <x v="1584"/>
    <x v="1583"/>
    <x v="0"/>
    <s v="CENTRAL ST &amp; GIBBENS ST Somerville, MA"/>
    <x v="0"/>
    <x v="1"/>
    <x v="1"/>
    <s v="NONE"/>
    <x v="0"/>
    <s v="T-INTERSECTION"/>
    <s v="ONE-WAY, NOT DIVIDED"/>
    <s v="HEAD ON"/>
    <s v="COLLISION WITH PARKED MOTOR VEHICLE"/>
    <x v="4"/>
    <x v="0"/>
    <n v="0"/>
    <n v="0"/>
    <n v="0"/>
    <n v="0"/>
    <n v="0"/>
    <n v="2"/>
    <n v="0"/>
    <n v="0"/>
    <n v="0"/>
    <n v="0"/>
    <n v="0"/>
    <n v="0"/>
    <n v="0"/>
    <n v="42.387900000000002"/>
    <n v="-71.103800000000007"/>
    <n v="3"/>
    <n v="250000000000000"/>
  </r>
  <r>
    <x v="1585"/>
    <x v="1584"/>
    <x v="1"/>
    <s v="140 HIGHLAND AV Somerville, MA"/>
    <x v="1"/>
    <x v="1"/>
    <x v="0"/>
    <s v="NONE"/>
    <x v="0"/>
    <s v="NOT AT INTERSECTION"/>
    <s v="TWO-WAY, NOT DIVIDED"/>
    <s v="HEAD ON"/>
    <s v="COLLISION WITH PARKED MOTOR VEHICLE"/>
    <x v="0"/>
    <x v="0"/>
    <n v="0"/>
    <n v="0"/>
    <n v="0"/>
    <n v="0"/>
    <n v="0"/>
    <n v="4"/>
    <n v="0"/>
    <n v="0"/>
    <n v="0"/>
    <n v="0"/>
    <n v="0"/>
    <n v="0"/>
    <n v="0"/>
    <n v="42.387900000000002"/>
    <n v="-71.102500000000006"/>
    <n v="3"/>
    <n v="250000000000000"/>
  </r>
  <r>
    <x v="1586"/>
    <x v="1585"/>
    <x v="1"/>
    <s v="138 HIGHLAND AV Somerville, MA"/>
    <x v="1"/>
    <x v="1"/>
    <x v="0"/>
    <s v="NONE"/>
    <x v="0"/>
    <s v="NOT AT INTERSECTION"/>
    <s v="TWO-WAY, NOT DIVIDED"/>
    <s v="REAR-END"/>
    <s v="COLLISION WITH MOTOR VEHICLE IN TRAFFIC"/>
    <x v="0"/>
    <x v="0"/>
    <n v="0"/>
    <n v="0"/>
    <n v="0"/>
    <n v="1"/>
    <n v="0"/>
    <n v="4"/>
    <n v="0"/>
    <n v="0"/>
    <n v="0"/>
    <n v="0"/>
    <n v="0"/>
    <n v="0"/>
    <n v="0"/>
    <n v="42.387799999999999"/>
    <n v="-71.102400000000003"/>
    <n v="3"/>
    <n v="250000000000000"/>
  </r>
  <r>
    <x v="1587"/>
    <x v="1586"/>
    <x v="1"/>
    <s v="CENTRAL ST &amp; GIBBENS ST Somerville, MA"/>
    <x v="1"/>
    <x v="2"/>
    <x v="0"/>
    <s v="NONE"/>
    <x v="0"/>
    <s v="T-INTERSECTION"/>
    <s v="TWO-WAY, NOT DIVIDED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87900000000002"/>
    <n v="-71.103800000000007"/>
    <n v="3"/>
    <n v="250000000000000"/>
  </r>
  <r>
    <x v="1588"/>
    <x v="1587"/>
    <x v="1"/>
    <s v="75 CENTRAL ST Somerville, MA"/>
    <x v="1"/>
    <x v="1"/>
    <x v="1"/>
    <s v="NONE"/>
    <x v="0"/>
    <s v="NOT AT INTERSECTION"/>
    <s v="TWO-WAY, NOT DIVIDED"/>
    <s v="REAR TO REAR"/>
    <s v="COLLISION WITH PARKED MOTOR VEHICLE"/>
    <x v="0"/>
    <x v="3"/>
    <n v="0"/>
    <n v="0"/>
    <n v="0"/>
    <n v="0"/>
    <n v="0"/>
    <n v="2"/>
    <n v="0"/>
    <n v="0"/>
    <n v="0"/>
    <n v="0"/>
    <n v="0"/>
    <n v="0"/>
    <n v="0"/>
    <n v="42.387999999999998"/>
    <n v="-71.103499999999997"/>
    <n v="3"/>
    <n v="250000000000000"/>
  </r>
  <r>
    <x v="1589"/>
    <x v="1588"/>
    <x v="1"/>
    <s v="CENTRAL ST &amp; OXFORD ST Somerville, MA"/>
    <x v="1"/>
    <x v="1"/>
    <x v="1"/>
    <s v="NONE"/>
    <x v="0"/>
    <s v="T-INTERSECTION"/>
    <s v="TWO-WAY, NOT DIVIDED"/>
    <s v="SINGLE VEHICLE CRASH"/>
    <s v="COLLISION WITH MOTOR VEHICLE IN TRAFFIC"/>
    <x v="0"/>
    <x v="0"/>
    <n v="0"/>
    <n v="0"/>
    <n v="0"/>
    <n v="0"/>
    <n v="1"/>
    <n v="1"/>
    <n v="0"/>
    <n v="0"/>
    <n v="0"/>
    <n v="0"/>
    <n v="0"/>
    <n v="0"/>
    <n v="0"/>
    <n v="42.387900000000002"/>
    <n v="-71.103800000000007"/>
    <n v="3"/>
    <n v="250000000000000"/>
  </r>
  <r>
    <x v="1590"/>
    <x v="1589"/>
    <x v="1"/>
    <s v="5 HERSEY ST Somerville, MA"/>
    <x v="1"/>
    <x v="1"/>
    <x v="1"/>
    <s v="NONE"/>
    <x v="0"/>
    <s v="NOT AT INTERSECTION"/>
    <s v="TWO-WAY, NOT DIVIDED"/>
    <s v="HEAD 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6600000000001"/>
    <n v="-71.101699999999994"/>
    <n v="3"/>
    <n v="250000000000000"/>
  </r>
  <r>
    <x v="1591"/>
    <x v="1590"/>
    <x v="1"/>
    <s v="BENTON RD &amp; SUMMER ST Somerville, MA"/>
    <x v="1"/>
    <x v="3"/>
    <x v="3"/>
    <s v="ROAD SURFACE CONDITION"/>
    <x v="0"/>
    <s v="FOUR WAY INTERSECTION"/>
    <s v="TWO-WAY, DIVIDED, UNPROTECTED MEDIAN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6600000000001"/>
    <n v="-71.106800000000007"/>
    <n v="3"/>
    <n v="250000000000000"/>
  </r>
  <r>
    <x v="1592"/>
    <x v="1591"/>
    <x v="0"/>
    <s v="BENTON RD &amp; SUMMER ST Somerville, MA"/>
    <x v="0"/>
    <x v="3"/>
    <x v="0"/>
    <s v="OTHER"/>
    <x v="0"/>
    <s v="NOT AT INTERSECTION"/>
    <s v="TWO-WAY, NOT DIVIDED"/>
    <s v="SIDESWIPE, OPPOSITE DIRECTION"/>
    <s v="COLLISION WITH MOTOR VEHICLE IN TRAFFIC"/>
    <x v="0"/>
    <x v="3"/>
    <n v="0"/>
    <n v="0"/>
    <n v="0"/>
    <n v="0"/>
    <n v="0"/>
    <n v="5"/>
    <n v="0"/>
    <n v="0"/>
    <n v="0"/>
    <n v="0"/>
    <n v="0"/>
    <n v="0"/>
    <n v="0"/>
    <n v="42.386600000000001"/>
    <n v="-71.106800000000007"/>
    <n v="3"/>
    <n v="250000000000000"/>
  </r>
  <r>
    <x v="1593"/>
    <x v="1592"/>
    <x v="0"/>
    <s v="SPRING ST &amp; SUMMER ST Somerville, MA"/>
    <x v="0"/>
    <x v="1"/>
    <x v="1"/>
    <s v="NONE"/>
    <x v="0"/>
    <s v="T-INTERSECTION"/>
    <s v="TWO-WAY, DIVIDED, UNPROTECTED MEDIAN"/>
    <s v="SIDESWIPE, SAME DIRECTION"/>
    <s v="COLLISION WITH PARKED MOTOR VEHICLE"/>
    <x v="0"/>
    <x v="3"/>
    <n v="0"/>
    <n v="0"/>
    <n v="0"/>
    <n v="0"/>
    <n v="1"/>
    <n v="1"/>
    <n v="0"/>
    <n v="0"/>
    <n v="0"/>
    <n v="0"/>
    <n v="0"/>
    <n v="0"/>
    <n v="0"/>
    <n v="42.387"/>
    <n v="-71.107900000000001"/>
    <n v="3"/>
    <n v="250000000000000"/>
  </r>
  <r>
    <x v="1594"/>
    <x v="1593"/>
    <x v="0"/>
    <s v="14 HARVARD PL Somerville, MA"/>
    <x v="0"/>
    <x v="5"/>
    <x v="3"/>
    <s v="ROAD SURFACE CONDITION"/>
    <x v="0"/>
    <s v="NOT AT INTERSECTION"/>
    <s v="TWO-WAY, NOT DIVIDED"/>
    <s v="ANGLE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6000000000003"/>
    <n v="-71.108000000000004"/>
    <n v="3"/>
    <n v="250000000000000"/>
  </r>
  <r>
    <x v="1595"/>
    <x v="1594"/>
    <x v="2"/>
    <s v="54/47 ATHERTON ST Somerville, MA"/>
    <x v="0"/>
    <x v="1"/>
    <x v="4"/>
    <s v="NONE"/>
    <x v="0"/>
    <s v="NOT AT INTERSECTION"/>
    <s v="ONE-WAY, NOT DIVIDED"/>
    <s v="UNKNOWN"/>
    <s v="COLLISION WITH PARKED MOTOR VEHICLE"/>
    <x v="1"/>
    <x v="0"/>
    <n v="0"/>
    <n v="0"/>
    <n v="0"/>
    <n v="0"/>
    <n v="0"/>
    <n v="3"/>
    <n v="0"/>
    <n v="0"/>
    <n v="0"/>
    <n v="0"/>
    <n v="0"/>
    <n v="0"/>
    <n v="0"/>
    <n v="42.384999999999998"/>
    <n v="-71.108000000000004"/>
    <n v="3"/>
    <n v="250000000000000"/>
  </r>
  <r>
    <x v="1596"/>
    <x v="1595"/>
    <x v="1"/>
    <s v="19 BELMONT ST Somerville, MA"/>
    <x v="1"/>
    <x v="1"/>
    <x v="1"/>
    <s v="NONE"/>
    <x v="0"/>
    <s v="NOT AT INTERSECTION"/>
    <s v="ONE-WAY, NOT DIVIDED"/>
    <s v="REAR-END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5399999999997"/>
    <n v="-71.110299999999995"/>
    <n v="3"/>
    <n v="250000000000000"/>
  </r>
  <r>
    <x v="1597"/>
    <x v="1596"/>
    <x v="2"/>
    <s v="11 BELMONT ST Somerville, MA"/>
    <x v="0"/>
    <x v="1"/>
    <x v="1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4900000000002"/>
    <n v="-71.110500000000002"/>
    <n v="3"/>
    <n v="250000000000000"/>
  </r>
  <r>
    <x v="1598"/>
    <x v="1597"/>
    <x v="1"/>
    <s v="26 CENTRAL ST Somerville, MA"/>
    <x v="1"/>
    <x v="1"/>
    <x v="1"/>
    <s v="NONE"/>
    <x v="1"/>
    <s v="T-INTERSECTION"/>
    <s v="ONE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4999999999998"/>
    <n v="-71.106099999999998"/>
    <n v="3"/>
    <n v="250000000000000"/>
  </r>
  <r>
    <x v="1599"/>
    <x v="1598"/>
    <x v="1"/>
    <s v="51 CENTRAL ST Somerville, MA"/>
    <x v="1"/>
    <x v="2"/>
    <x v="1"/>
    <s v="NONE"/>
    <x v="0"/>
    <s v="NOT AT INTERSECTION"/>
    <s v="TWO-WAY, NOT DIVIDED"/>
    <s v="REAR-END"/>
    <s v="COLLISION WITH PARKED MOTOR VEHICLE"/>
    <x v="1"/>
    <x v="0"/>
    <n v="0"/>
    <n v="0"/>
    <n v="0"/>
    <n v="0"/>
    <n v="0"/>
    <n v="3"/>
    <n v="0"/>
    <n v="0"/>
    <n v="0"/>
    <n v="0"/>
    <n v="0"/>
    <n v="0"/>
    <n v="0"/>
    <n v="42.386699999999998"/>
    <n v="-71.104399999999998"/>
    <n v="3"/>
    <n v="250000000000000"/>
  </r>
  <r>
    <x v="1600"/>
    <x v="1599"/>
    <x v="1"/>
    <s v="AVON ST &amp; CENTRAL ST Somerville, MA"/>
    <x v="1"/>
    <x v="1"/>
    <x v="1"/>
    <s v="NONE"/>
    <x v="0"/>
    <s v="T-INTERSECTION"/>
    <s v="TWO-WAY, NOT DIVIDED"/>
    <s v="SINGLE VEHICLE CRASH"/>
    <s v="COLLISION WITH PEDALCYCLE"/>
    <x v="0"/>
    <x v="0"/>
    <n v="0"/>
    <n v="0"/>
    <n v="0"/>
    <n v="1"/>
    <n v="0"/>
    <n v="1"/>
    <n v="0"/>
    <n v="0"/>
    <n v="1"/>
    <n v="0"/>
    <n v="1"/>
    <n v="0"/>
    <n v="0"/>
    <n v="42.386600000000001"/>
    <n v="-71.104699999999994"/>
    <n v="3"/>
    <n v="250000000000000"/>
  </r>
  <r>
    <x v="1601"/>
    <x v="1600"/>
    <x v="2"/>
    <s v="AVON ST &amp; CENTRAL ST Somerville, MA"/>
    <x v="0"/>
    <x v="1"/>
    <x v="1"/>
    <s v="NONE"/>
    <x v="0"/>
    <s v="UNKNOWN"/>
    <s v="TWO-WAY, NOT DIVIDED"/>
    <s v="SIDESWIPE, OPPOSIT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6600000000001"/>
    <n v="-71.104699999999994"/>
    <n v="3"/>
    <n v="250000000000000"/>
  </r>
  <r>
    <x v="1602"/>
    <x v="1601"/>
    <x v="0"/>
    <s v="125 SUMMER ST Somerville, MA"/>
    <x v="0"/>
    <x v="1"/>
    <x v="1"/>
    <s v="NONE"/>
    <x v="0"/>
    <s v="NOT AT INTERSECTION"/>
    <s v="TWO-WAY, NOT DIVIDED"/>
    <s v="SIDESWIPE, SAME DIRECTION"/>
    <s v="COLLISION WITH PARKED MOTOR VEHICLE"/>
    <x v="1"/>
    <x v="0"/>
    <n v="0"/>
    <n v="0"/>
    <n v="0"/>
    <n v="0"/>
    <n v="0"/>
    <n v="3"/>
    <n v="0"/>
    <n v="0"/>
    <n v="0"/>
    <n v="0"/>
    <n v="0"/>
    <n v="0"/>
    <n v="0"/>
    <n v="42.385599999999997"/>
    <n v="-71.103399999999993"/>
    <n v="3"/>
    <n v="250000000000000"/>
  </r>
  <r>
    <x v="1603"/>
    <x v="1602"/>
    <x v="1"/>
    <s v="CENTRAL ST &amp; SUMMER ST Somerville, MA"/>
    <x v="1"/>
    <x v="2"/>
    <x v="0"/>
    <s v="NONE"/>
    <x v="3"/>
    <s v="T-INTERSECTION"/>
    <s v="TWO-WAY, NOT DIVIDED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86000000000003"/>
    <n v="-71.105099999999993"/>
    <n v="3"/>
    <n v="250000000000000"/>
  </r>
  <r>
    <x v="1604"/>
    <x v="1603"/>
    <x v="2"/>
    <s v="CENTRAL ST &amp; SUMMER ST Somerville, MA"/>
    <x v="1"/>
    <x v="1"/>
    <x v="1"/>
    <s v="TRAFFIC CONTROL DEVICE"/>
    <x v="7"/>
    <s v="FOUR WAY INTERSECTION"/>
    <s v="TWO-WAY, DIVIDED, UNPROTECTED MEDIAN"/>
    <s v="HEAD 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6000000000003"/>
    <n v="-71.105099999999993"/>
    <n v="3"/>
    <n v="250000000000000"/>
  </r>
  <r>
    <x v="1605"/>
    <x v="1604"/>
    <x v="1"/>
    <s v="20 AVON ST Somerville, MA"/>
    <x v="1"/>
    <x v="1"/>
    <x v="1"/>
    <s v="NONE"/>
    <x v="0"/>
    <s v="NOT AT INTERSECTION"/>
    <s v="ONE-WAY, NOT DIVIDED"/>
    <s v="SIDESWIPE, OPPOSITE DIRECTION"/>
    <s v="COLLISION WITH PARKED MOTOR VEHICLE"/>
    <x v="0"/>
    <x v="0"/>
    <n v="1"/>
    <n v="0"/>
    <n v="0"/>
    <n v="0"/>
    <n v="0"/>
    <n v="3"/>
    <n v="0"/>
    <n v="0"/>
    <n v="0"/>
    <n v="0"/>
    <n v="0"/>
    <n v="0"/>
    <n v="0"/>
    <n v="42.385199999999998"/>
    <n v="-71.101399999999998"/>
    <n v="3"/>
    <n v="250000000000000"/>
  </r>
  <r>
    <x v="1606"/>
    <x v="1605"/>
    <x v="0"/>
    <s v="120 SUMMER ST Somerville, MA"/>
    <x v="0"/>
    <x v="1"/>
    <x v="1"/>
    <s v="NONE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6"/>
    <n v="0"/>
    <n v="0"/>
    <n v="0"/>
    <n v="0"/>
    <n v="0"/>
    <n v="0"/>
    <n v="0"/>
    <n v="42.385199999999998"/>
    <n v="-71.103300000000004"/>
    <n v="2"/>
    <n v="250000000000000"/>
  </r>
  <r>
    <x v="1607"/>
    <x v="1606"/>
    <x v="2"/>
    <s v="PARK ST &amp; SOMERVILLE AV Somerville, MA"/>
    <x v="1"/>
    <x v="1"/>
    <x v="3"/>
    <s v="NONE"/>
    <x v="3"/>
    <s v="FOUR WAY INTERSECTION"/>
    <s v="TWO-WAY, NOT DIVIDED"/>
    <s v="ANGLE"/>
    <s v="COLLISION WITH MOTOR VEHICLE IN TRAFFIC"/>
    <x v="0"/>
    <x v="1"/>
    <n v="0"/>
    <n v="0"/>
    <n v="0"/>
    <n v="0"/>
    <n v="1"/>
    <n v="1"/>
    <n v="0"/>
    <n v="0"/>
    <n v="0"/>
    <n v="0"/>
    <n v="0"/>
    <n v="0"/>
    <n v="0"/>
    <n v="42.383200000000002"/>
    <n v="-71.106399999999994"/>
    <n v="3"/>
    <n v="250000000000000"/>
  </r>
  <r>
    <x v="1608"/>
    <x v="1607"/>
    <x v="1"/>
    <s v="519 SOMERVILLE AV Somerville, MA"/>
    <x v="1"/>
    <x v="2"/>
    <x v="1"/>
    <s v="NONE"/>
    <x v="0"/>
    <s v="NOT AT 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3499999999998"/>
    <n v="-71.106399999999994"/>
    <n v="3"/>
    <n v="250000000000000"/>
  </r>
  <r>
    <x v="1609"/>
    <x v="1608"/>
    <x v="2"/>
    <s v="33 CENTRAL Somerville, MA"/>
    <x v="0"/>
    <x v="1"/>
    <x v="1"/>
    <s v="UNKNOWN"/>
    <x v="0"/>
    <s v="NOT AT INTERSECTION"/>
    <s v="ONE-WAY, NOT DIVIDED"/>
    <s v="REAR-END"/>
    <s v="COLLISION WITH PARKED MOTOR VEHICLE"/>
    <x v="0"/>
    <x v="3"/>
    <n v="0"/>
    <n v="0"/>
    <n v="0"/>
    <n v="1"/>
    <n v="0"/>
    <n v="3"/>
    <n v="0"/>
    <n v="0"/>
    <n v="0"/>
    <n v="0"/>
    <n v="0"/>
    <n v="0"/>
    <n v="0"/>
    <n v="42.3855"/>
    <n v="-71.1053"/>
    <n v="3"/>
    <n v="250000000000000"/>
  </r>
  <r>
    <x v="1610"/>
    <x v="1609"/>
    <x v="1"/>
    <s v="CENTRAL ST &amp; SOMERVILLE AV Somerville, MA"/>
    <x v="1"/>
    <x v="2"/>
    <x v="1"/>
    <s v="NONE"/>
    <x v="0"/>
    <s v="T-INTERSECTION"/>
    <s v="ONE-WAY, NOT DIVIDED"/>
    <s v="HEAD ON"/>
    <s v="COLLISION WITH PEDALCYCLE"/>
    <x v="0"/>
    <x v="0"/>
    <n v="0"/>
    <n v="0"/>
    <n v="0"/>
    <n v="0"/>
    <n v="1"/>
    <n v="1"/>
    <n v="0"/>
    <n v="0"/>
    <n v="1"/>
    <n v="0"/>
    <n v="1"/>
    <n v="0"/>
    <n v="0"/>
    <n v="42.383299999999998"/>
    <n v="-71.106800000000007"/>
    <n v="3"/>
    <n v="250000000000000"/>
  </r>
  <r>
    <x v="1611"/>
    <x v="1610"/>
    <x v="0"/>
    <s v="519 SOMERVILLE AV Somerville, MA"/>
    <x v="0"/>
    <x v="0"/>
    <x v="0"/>
    <s v="NONE"/>
    <x v="0"/>
    <s v="NOT AT INTERSECTION"/>
    <s v="TWO-WAY, NOT DIVIDED"/>
    <s v="REAR-END"/>
    <s v="COLLISION WITH MOTOR VEHICLE IN TRAFFIC"/>
    <x v="0"/>
    <x v="0"/>
    <n v="0"/>
    <n v="0"/>
    <n v="0"/>
    <n v="0"/>
    <n v="1"/>
    <n v="3"/>
    <n v="0"/>
    <n v="0"/>
    <n v="1"/>
    <n v="1"/>
    <n v="0"/>
    <n v="0"/>
    <n v="0"/>
    <n v="42.383499999999998"/>
    <n v="-71.106399999999994"/>
    <n v="3"/>
    <n v="250000000000000"/>
  </r>
  <r>
    <x v="1612"/>
    <x v="1611"/>
    <x v="1"/>
    <s v="519 SOMERVILLE AV Somerville, MA"/>
    <x v="1"/>
    <x v="1"/>
    <x v="1"/>
    <s v="NONE"/>
    <x v="0"/>
    <s v="NOT AT INTERSECTION"/>
    <s v="UNKNOWN"/>
    <s v="SINGLE VEHICLE CRASH"/>
    <s v="OTHER"/>
    <x v="2"/>
    <x v="0"/>
    <n v="0"/>
    <n v="0"/>
    <n v="0"/>
    <n v="0"/>
    <n v="0"/>
    <n v="2"/>
    <n v="0"/>
    <n v="0"/>
    <n v="0"/>
    <n v="0"/>
    <n v="0"/>
    <n v="0"/>
    <n v="0"/>
    <n v="42.383499999999998"/>
    <n v="-71.106399999999994"/>
    <n v="3"/>
    <n v="250000000000000"/>
  </r>
  <r>
    <x v="1613"/>
    <x v="1612"/>
    <x v="1"/>
    <s v="PARK ST &amp; SOMERVILLE AV Somerville, MA"/>
    <x v="1"/>
    <x v="1"/>
    <x v="1"/>
    <s v="NONE"/>
    <x v="3"/>
    <s v="T-INTERSECTION"/>
    <s v="TWO-WAY, NOT DIVIDED"/>
    <s v="SIDESWIPE, SAME DIRECTION"/>
    <s v="COLLISION WITH MOTOR VEHICLE IN TRAFFIC"/>
    <x v="0"/>
    <x v="0"/>
    <n v="1"/>
    <n v="0"/>
    <n v="0"/>
    <n v="0"/>
    <n v="0"/>
    <n v="5"/>
    <n v="0"/>
    <n v="0"/>
    <n v="0"/>
    <n v="0"/>
    <n v="0"/>
    <n v="0"/>
    <n v="0"/>
    <n v="42.383200000000002"/>
    <n v="-71.106399999999994"/>
    <n v="3"/>
    <n v="250000000000000"/>
  </r>
  <r>
    <x v="1614"/>
    <x v="1613"/>
    <x v="1"/>
    <s v="525 SOMERVILLE AVE Somerville, MA"/>
    <x v="1"/>
    <x v="0"/>
    <x v="0"/>
    <s v="WORK ZONE"/>
    <x v="0"/>
    <s v="NOT AT INTERSECTION"/>
    <s v="TWO-WAY, DIVIDED, UNPROTECTED MEDIAN"/>
    <s v="REAR-END"/>
    <s v="COLLISION WITH MOTOR VEHICLE IN TRAFFIC"/>
    <x v="0"/>
    <x v="0"/>
    <n v="1"/>
    <n v="0"/>
    <n v="0"/>
    <n v="0"/>
    <n v="0"/>
    <n v="3"/>
    <n v="0"/>
    <n v="0"/>
    <n v="0"/>
    <n v="0"/>
    <n v="0"/>
    <n v="0"/>
    <n v="0"/>
    <n v="42.383299999999998"/>
    <n v="-71.1066"/>
    <n v="3"/>
    <n v="250000000000000"/>
  </r>
  <r>
    <x v="1615"/>
    <x v="1614"/>
    <x v="0"/>
    <s v="519 SOMERVILLE AV Somerville, MA"/>
    <x v="1"/>
    <x v="1"/>
    <x v="1"/>
    <s v="OTHER"/>
    <x v="0"/>
    <s v="NOT AT INTERSECTION"/>
    <s v="TWO-WAY, DIVIDED, UNPROTECTED MEDIAN"/>
    <s v="SINGLE VEHICLE CRASH"/>
    <s v="COLLISION WITH PEDALCYCLE"/>
    <x v="0"/>
    <x v="0"/>
    <n v="0"/>
    <n v="0"/>
    <n v="0"/>
    <n v="0"/>
    <n v="1"/>
    <n v="2"/>
    <n v="0"/>
    <n v="0"/>
    <n v="1"/>
    <n v="0"/>
    <n v="1"/>
    <n v="0"/>
    <n v="0"/>
    <n v="42.383499999999998"/>
    <n v="-71.106399999999994"/>
    <n v="3"/>
    <n v="250000000000000"/>
  </r>
  <r>
    <x v="1616"/>
    <x v="1615"/>
    <x v="2"/>
    <s v="519 SOMERVILLE AV Somerville, MA"/>
    <x v="1"/>
    <x v="1"/>
    <x v="1"/>
    <s v="NONE"/>
    <x v="0"/>
    <s v="DRIVEWAY"/>
    <s v="UNKNOWN"/>
    <s v="SIDESWIPE, OPPOSITE DIRECTION"/>
    <s v="COLLISION WITH PARKED MOTOR VEHICLE"/>
    <x v="2"/>
    <x v="7"/>
    <n v="0"/>
    <n v="0"/>
    <n v="0"/>
    <n v="0"/>
    <n v="0"/>
    <n v="2"/>
    <n v="1"/>
    <n v="0"/>
    <n v="0"/>
    <n v="0"/>
    <n v="0"/>
    <n v="0"/>
    <n v="0"/>
    <n v="42.383499999999998"/>
    <n v="-71.106399999999994"/>
    <n v="3"/>
    <n v="250000000000000"/>
  </r>
  <r>
    <x v="1617"/>
    <x v="1616"/>
    <x v="1"/>
    <s v="PARK ST &amp; SOMERVILLE AV Somerville, MA"/>
    <x v="1"/>
    <x v="2"/>
    <x v="1"/>
    <s v="NONE"/>
    <x v="3"/>
    <s v="T-INTERSECTION"/>
    <s v="TWO-WAY, NOT DIVIDED"/>
    <s v="SINGLE VEHICLE CRASH"/>
    <s v="COLLISION WITH LIGHT POLE OR OTHER POST/SUPPORT"/>
    <x v="0"/>
    <x v="3"/>
    <n v="1"/>
    <n v="0"/>
    <n v="0"/>
    <n v="0"/>
    <n v="0"/>
    <n v="1"/>
    <n v="0"/>
    <n v="0"/>
    <n v="0"/>
    <n v="0"/>
    <n v="0"/>
    <n v="0"/>
    <n v="0"/>
    <n v="42.383200000000002"/>
    <n v="-71.106399999999994"/>
    <n v="3"/>
    <n v="250000000000000"/>
  </r>
  <r>
    <x v="1618"/>
    <x v="1617"/>
    <x v="1"/>
    <s v="37 CENTRAL Somerville, MA"/>
    <x v="1"/>
    <x v="1"/>
    <x v="1"/>
    <s v="NONE"/>
    <x v="0"/>
    <s v="NOT AT INTERSECTION"/>
    <s v="ONE-WAY, NOT DIVIDED"/>
    <s v="SINGLE VEHICLE CRASH"/>
    <s v="COLLISION WITH TREE"/>
    <x v="1"/>
    <x v="3"/>
    <n v="0"/>
    <n v="0"/>
    <n v="0"/>
    <n v="0"/>
    <n v="0"/>
    <n v="2"/>
    <n v="0"/>
    <n v="0"/>
    <n v="0"/>
    <n v="0"/>
    <n v="0"/>
    <n v="0"/>
    <n v="0"/>
    <n v="42.3857"/>
    <n v="-71.105099999999993"/>
    <n v="3"/>
    <n v="250000000000000"/>
  </r>
  <r>
    <x v="1619"/>
    <x v="1618"/>
    <x v="0"/>
    <s v="CENTRAL ST &amp; SOMERVILLE AV Somerville, MA"/>
    <x v="1"/>
    <x v="1"/>
    <x v="1"/>
    <s v="NONE"/>
    <x v="0"/>
    <s v="T-INTERSECTION"/>
    <s v="TWO-WAY, DIVIDED, UNPROTECTED MEDIAN"/>
    <s v="ANGLE"/>
    <s v="COLLISION WITH PEDALCYCLE"/>
    <x v="0"/>
    <x v="0"/>
    <n v="0"/>
    <n v="0"/>
    <n v="0"/>
    <n v="0"/>
    <n v="1"/>
    <n v="1"/>
    <n v="0"/>
    <n v="0"/>
    <n v="1"/>
    <n v="0"/>
    <n v="1"/>
    <n v="0"/>
    <n v="0"/>
    <n v="42.383299999999998"/>
    <n v="-71.106800000000007"/>
    <n v="3"/>
    <n v="250000000000000"/>
  </r>
  <r>
    <x v="1620"/>
    <x v="1619"/>
    <x v="1"/>
    <s v="CENTRAL ST &amp; CLEVELAND ST Somerville, MA"/>
    <x v="1"/>
    <x v="2"/>
    <x v="1"/>
    <s v="NONE"/>
    <x v="1"/>
    <s v="T-INTERSECTION"/>
    <s v="ONE-WAY, NOT DIVIDED"/>
    <s v="ANGLE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84799999999998"/>
    <n v="-71.105999999999995"/>
    <n v="3"/>
    <n v="250000000000000"/>
  </r>
  <r>
    <x v="1621"/>
    <x v="1620"/>
    <x v="1"/>
    <s v="515 SOMERVILLE AV Somerville, MA"/>
    <x v="1"/>
    <x v="1"/>
    <x v="1"/>
    <s v="NONE"/>
    <x v="7"/>
    <s v="T-INTERSECTION"/>
    <s v="TWO-WAY, DIVIDED, UNPROTECTED MEDIAN"/>
    <s v="SINGLE VEHICLE CRASH"/>
    <s v="COLLISION WITH PEDALCYCLE"/>
    <x v="0"/>
    <x v="0"/>
    <n v="0"/>
    <n v="0"/>
    <n v="0"/>
    <n v="0"/>
    <n v="0"/>
    <n v="3"/>
    <n v="0"/>
    <n v="0"/>
    <n v="1"/>
    <n v="0"/>
    <n v="1"/>
    <n v="0"/>
    <n v="0"/>
    <n v="42.383299999999998"/>
    <n v="-71.105699999999999"/>
    <n v="3"/>
    <n v="250000000000000"/>
  </r>
  <r>
    <x v="1622"/>
    <x v="1621"/>
    <x v="0"/>
    <s v="146 SUMMER ST Somerville, MA"/>
    <x v="2"/>
    <x v="0"/>
    <x v="1"/>
    <s v="TRAFFIC CONGESTION RELATED"/>
    <x v="0"/>
    <s v="NOT AT INTERSECTION"/>
    <s v="TWO-WAY, NOT DIVIDED"/>
    <s v="SIDESWIPE, SAME DIRECTION"/>
    <s v="COLLISION WITH PEDESTRIAN"/>
    <x v="1"/>
    <x v="0"/>
    <n v="0"/>
    <n v="0"/>
    <n v="0"/>
    <n v="0"/>
    <n v="0"/>
    <n v="0"/>
    <n v="0"/>
    <n v="0"/>
    <n v="0"/>
    <n v="0"/>
    <n v="0"/>
    <n v="0"/>
    <n v="0"/>
    <n v="42.385800000000003"/>
    <n v="-71.105000000000004"/>
    <n v="3"/>
    <n v="250000000000000"/>
  </r>
  <r>
    <x v="1623"/>
    <x v="1622"/>
    <x v="1"/>
    <s v="PRESTON RD &amp; SUMMER ST Somerville, MA"/>
    <x v="1"/>
    <x v="1"/>
    <x v="1"/>
    <s v="NONE"/>
    <x v="1"/>
    <s v="T-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5100000000001"/>
    <n v="-71.102400000000003"/>
    <n v="2"/>
    <n v="250000000000000"/>
  </r>
  <r>
    <x v="1624"/>
    <x v="1623"/>
    <x v="2"/>
    <s v="114 SUMMER STREET Somerville, MA"/>
    <x v="0"/>
    <x v="1"/>
    <x v="1"/>
    <s v="NONE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1"/>
    <n v="0"/>
    <n v="0"/>
    <n v="0"/>
    <n v="0"/>
    <n v="0"/>
    <n v="0"/>
    <n v="1"/>
    <n v="42.385100000000001"/>
    <n v="-71.102900000000005"/>
    <n v="2"/>
    <n v="250000000000000"/>
  </r>
  <r>
    <x v="1625"/>
    <x v="1624"/>
    <x v="1"/>
    <s v="94 SUMMER ST Somerville, MA"/>
    <x v="1"/>
    <x v="0"/>
    <x v="0"/>
    <s v="NONE"/>
    <x v="0"/>
    <s v="NOT AT INTERSECTION"/>
    <s v="TWO-WAY, NOT DIVIDED"/>
    <s v="HEAD ON"/>
    <s v="COLLISION WITH PARKED MOTOR VEHICLE"/>
    <x v="0"/>
    <x v="0"/>
    <n v="0"/>
    <n v="0"/>
    <n v="0"/>
    <n v="0"/>
    <n v="0"/>
    <n v="1"/>
    <n v="2"/>
    <n v="0"/>
    <n v="1"/>
    <n v="0"/>
    <n v="0"/>
    <n v="1"/>
    <n v="1"/>
    <n v="42.384599999999999"/>
    <n v="-71.101699999999994"/>
    <n v="2"/>
    <n v="250000000000000"/>
  </r>
  <r>
    <x v="1626"/>
    <x v="1625"/>
    <x v="0"/>
    <s v="SCHOOL ST &amp; SUMMER ST Somerville, MA"/>
    <x v="0"/>
    <x v="0"/>
    <x v="0"/>
    <s v="NONE"/>
    <x v="3"/>
    <s v="FOUR WAY INTERSECTION"/>
    <s v="TWO-WAY, NOT DIVIDED"/>
    <s v="SINGLE VEHICLE CRASH"/>
    <s v="COLLISION WITH PEDESTRIAN"/>
    <x v="0"/>
    <x v="3"/>
    <n v="0"/>
    <n v="0"/>
    <n v="0"/>
    <n v="0"/>
    <n v="0"/>
    <n v="2"/>
    <n v="0"/>
    <n v="0"/>
    <n v="1"/>
    <n v="1"/>
    <n v="0"/>
    <n v="0"/>
    <n v="0"/>
    <n v="42.384399999999999"/>
    <n v="-71.100399999999993"/>
    <n v="2"/>
    <n v="250000000000000"/>
  </r>
  <r>
    <x v="1627"/>
    <x v="1626"/>
    <x v="1"/>
    <s v="SCHOOL ST &amp; SUMMER ST Somerville, MA"/>
    <x v="1"/>
    <x v="1"/>
    <x v="7"/>
    <s v="WORK ZONE"/>
    <x v="3"/>
    <s v="FOUR WAY INTERSECTION"/>
    <s v="TWO-WAY, NOT DIVIDED"/>
    <s v="REAR-END"/>
    <s v="COLLISION WITH LIGHT POLE OR OTHER POST/SUPPORT"/>
    <x v="0"/>
    <x v="0"/>
    <n v="1"/>
    <n v="0"/>
    <n v="0"/>
    <n v="0"/>
    <n v="0"/>
    <n v="1"/>
    <n v="0"/>
    <n v="0"/>
    <n v="0"/>
    <n v="0"/>
    <n v="0"/>
    <n v="0"/>
    <n v="0"/>
    <n v="42.384399999999999"/>
    <n v="-71.100399999999993"/>
    <n v="2"/>
    <n v="250000000000000"/>
  </r>
  <r>
    <x v="1628"/>
    <x v="1627"/>
    <x v="2"/>
    <s v="SCHOOL ST &amp; SUMMER ST Somerville, MA"/>
    <x v="1"/>
    <x v="1"/>
    <x v="1"/>
    <s v="NONE"/>
    <x v="3"/>
    <s v="FOUR WAY INTERSECTION"/>
    <s v="TWO-WAY, NOT DIVIDED"/>
    <s v="SINGLE VEHICLE CRASH"/>
    <s v="COLLISION WITH LIGHT POLE OR OTHER POST/SUPPORT"/>
    <x v="1"/>
    <x v="3"/>
    <n v="0"/>
    <n v="0"/>
    <n v="0"/>
    <n v="0"/>
    <n v="0"/>
    <n v="3"/>
    <n v="0"/>
    <n v="0"/>
    <n v="0"/>
    <n v="0"/>
    <n v="0"/>
    <n v="0"/>
    <n v="0"/>
    <n v="42.384399999999999"/>
    <n v="-71.100399999999993"/>
    <n v="2"/>
    <n v="250000000000000"/>
  </r>
  <r>
    <x v="1629"/>
    <x v="1628"/>
    <x v="1"/>
    <s v="SCHOOL ST &amp; SUMMER ST Somerville, MA"/>
    <x v="1"/>
    <x v="1"/>
    <x v="1"/>
    <s v="NONE"/>
    <x v="3"/>
    <s v="T-INTERSECTION"/>
    <s v="TWO-WAY, NOT DIVIDED"/>
    <s v="ANGLE"/>
    <s v="COLLISION WITH LIGHT POLE OR OTHER POST/SUPPORT"/>
    <x v="0"/>
    <x v="0"/>
    <n v="0"/>
    <n v="0"/>
    <n v="0"/>
    <n v="0"/>
    <n v="0"/>
    <n v="2"/>
    <n v="0"/>
    <n v="0"/>
    <n v="0"/>
    <n v="0"/>
    <n v="0"/>
    <n v="0"/>
    <n v="0"/>
    <n v="42.384399999999999"/>
    <n v="-71.100399999999993"/>
    <n v="2"/>
    <n v="250000000000000"/>
  </r>
  <r>
    <x v="1630"/>
    <x v="1629"/>
    <x v="1"/>
    <s v="SCHOOL ST &amp; SUMMER ST Somerville, MA"/>
    <x v="1"/>
    <x v="1"/>
    <x v="1"/>
    <s v="NONE"/>
    <x v="3"/>
    <s v="FOUR WAY INTERSECTION"/>
    <s v="ONE-WAY, NOT DIVIDED"/>
    <s v="REAR-END"/>
    <s v="COLLISION WITH MOTOR VEHICLE IN TRAFFIC"/>
    <x v="0"/>
    <x v="0"/>
    <n v="0"/>
    <n v="0"/>
    <n v="0"/>
    <n v="1"/>
    <n v="0"/>
    <n v="2"/>
    <n v="0"/>
    <n v="0"/>
    <n v="0"/>
    <n v="0"/>
    <n v="0"/>
    <n v="0"/>
    <n v="0"/>
    <n v="42.384399999999999"/>
    <n v="-71.100399999999993"/>
    <n v="2"/>
    <n v="250000000000000"/>
  </r>
  <r>
    <x v="1631"/>
    <x v="1630"/>
    <x v="0"/>
    <s v="90 SUMMER ST Somerville, MA"/>
    <x v="6"/>
    <x v="1"/>
    <x v="1"/>
    <s v="NONE"/>
    <x v="0"/>
    <s v="NOT AT INTERSECTION"/>
    <s v="TWO-WAY, NOT DIVIDED"/>
    <s v="REAR-END"/>
    <s v="COLLISION WITH PARKED MOTOR VEHICLE"/>
    <x v="0"/>
    <x v="0"/>
    <n v="0"/>
    <n v="0"/>
    <n v="0"/>
    <n v="0"/>
    <n v="0"/>
    <n v="0"/>
    <n v="1"/>
    <n v="0"/>
    <n v="0"/>
    <n v="0"/>
    <n v="0"/>
    <n v="0"/>
    <n v="1"/>
    <n v="42.384599999999999"/>
    <n v="-71.101500000000001"/>
    <n v="2"/>
    <n v="250000000000000"/>
  </r>
  <r>
    <x v="1632"/>
    <x v="1631"/>
    <x v="1"/>
    <s v="58 SCHOOL ST Somerville, MA"/>
    <x v="1"/>
    <x v="1"/>
    <x v="1"/>
    <s v="NONE"/>
    <x v="3"/>
    <s v="T-INTERSECTION"/>
    <s v="TWO-WAY, NOT DIVIDED"/>
    <s v="ANGLE"/>
    <s v="OTHER"/>
    <x v="2"/>
    <x v="0"/>
    <n v="0"/>
    <n v="0"/>
    <n v="0"/>
    <n v="0"/>
    <n v="0"/>
    <n v="1"/>
    <n v="0"/>
    <n v="0"/>
    <n v="0"/>
    <n v="0"/>
    <n v="0"/>
    <n v="0"/>
    <n v="0"/>
    <n v="42.3842"/>
    <n v="-71.100800000000007"/>
    <n v="2"/>
    <n v="250000000000000"/>
  </r>
  <r>
    <x v="1633"/>
    <x v="1632"/>
    <x v="1"/>
    <s v="41 PERRY ST Somerville, MA"/>
    <x v="1"/>
    <x v="0"/>
    <x v="0"/>
    <s v="NONE"/>
    <x v="0"/>
    <s v="NOT AT INTERSECTION"/>
    <s v="TWO-WAY, NOT DIVIDED"/>
    <s v="SIDESWIPE, SAME DIRECTION"/>
    <s v="COLLISION WITH PARKED MOTOR VEHICLE"/>
    <x v="0"/>
    <x v="3"/>
    <n v="0"/>
    <n v="0"/>
    <n v="0"/>
    <n v="0"/>
    <n v="0"/>
    <n v="2"/>
    <n v="0"/>
    <n v="0"/>
    <n v="0"/>
    <n v="0"/>
    <n v="0"/>
    <n v="0"/>
    <n v="0"/>
    <n v="42.377899999999997"/>
    <n v="-71.101699999999994"/>
    <n v="2"/>
    <n v="250000000000000"/>
  </r>
  <r>
    <x v="1634"/>
    <x v="1633"/>
    <x v="0"/>
    <s v="352 WASHINGTON ST Somerville, MA"/>
    <x v="0"/>
    <x v="2"/>
    <x v="0"/>
    <s v="NONE"/>
    <x v="0"/>
    <s v="NOT AT INTERSECTION"/>
    <s v="TWO-WAY, NOT DIVIDED"/>
    <s v="HEAD ON"/>
    <s v="COLLISION WITH PARKED MOTOR VEHICLE"/>
    <x v="0"/>
    <x v="3"/>
    <n v="0"/>
    <n v="0"/>
    <n v="0"/>
    <n v="1"/>
    <n v="0"/>
    <n v="4"/>
    <n v="0"/>
    <n v="0"/>
    <n v="0"/>
    <n v="0"/>
    <n v="0"/>
    <n v="0"/>
    <n v="0"/>
    <n v="42.379100000000001"/>
    <n v="-71.102500000000006"/>
    <n v="2"/>
    <n v="250000000000000"/>
  </r>
  <r>
    <x v="1635"/>
    <x v="1634"/>
    <x v="1"/>
    <s v="28 MAGNUS AV Somerville, MA"/>
    <x v="1"/>
    <x v="1"/>
    <x v="1"/>
    <s v="NONE"/>
    <x v="0"/>
    <s v="NOT AT INTERSECTION"/>
    <s v="ONE-WAY, NOT DIVIDED"/>
    <s v="SIDESWIPE, SAME DIRECTION"/>
    <s v="COLLISION WITH MOTOR VEHICLE IN TRAFFIC"/>
    <x v="0"/>
    <x v="3"/>
    <n v="0"/>
    <n v="0"/>
    <n v="0"/>
    <n v="1"/>
    <n v="0"/>
    <n v="2"/>
    <n v="0"/>
    <n v="0"/>
    <n v="0"/>
    <n v="0"/>
    <n v="0"/>
    <n v="0"/>
    <n v="0"/>
    <n v="42.378100000000003"/>
    <n v="-71.103300000000004"/>
    <n v="2"/>
    <n v="250000000000000"/>
  </r>
  <r>
    <x v="1636"/>
    <x v="1635"/>
    <x v="0"/>
    <s v="97 BEACON ST Somerville, MA"/>
    <x v="0"/>
    <x v="1"/>
    <x v="1"/>
    <s v="NONE"/>
    <x v="0"/>
    <s v="NOT AT INTERSECTION"/>
    <s v="TWO-WAY, NOT DIVIDED"/>
    <s v="SINGLE VEHICLE CRASH"/>
    <s v="COLLISION WITH OTHER MOVABLE OBJECT"/>
    <x v="0"/>
    <x v="0"/>
    <n v="0"/>
    <n v="0"/>
    <n v="0"/>
    <n v="0"/>
    <n v="0"/>
    <n v="2"/>
    <n v="0"/>
    <n v="0"/>
    <n v="1"/>
    <n v="0"/>
    <n v="1"/>
    <n v="0"/>
    <n v="0"/>
    <n v="42.377400000000002"/>
    <n v="-71.105000000000004"/>
    <n v="2"/>
    <n v="250000000000000"/>
  </r>
  <r>
    <x v="1637"/>
    <x v="1636"/>
    <x v="1"/>
    <s v="BEACON ST &amp; WASHINGTON ST Somerville, MA"/>
    <x v="1"/>
    <x v="1"/>
    <x v="1"/>
    <s v="NONE"/>
    <x v="3"/>
    <s v="FOUR WAY INTERSECTION"/>
    <s v="TWO-WAY, NOT DIVIDED"/>
    <s v="ANGLE"/>
    <s v="COLLISION WITH PEDALCYCLE"/>
    <x v="0"/>
    <x v="0"/>
    <n v="0"/>
    <n v="0"/>
    <n v="0"/>
    <n v="1"/>
    <n v="0"/>
    <n v="2"/>
    <n v="0"/>
    <n v="0"/>
    <n v="1"/>
    <n v="0"/>
    <n v="1"/>
    <n v="0"/>
    <n v="0"/>
    <n v="42.378300000000003"/>
    <n v="-71.106399999999994"/>
    <n v="2"/>
    <n v="250000000000000"/>
  </r>
  <r>
    <x v="1638"/>
    <x v="1637"/>
    <x v="1"/>
    <s v="117 BEACON ST Somerville, MA"/>
    <x v="1"/>
    <x v="2"/>
    <x v="0"/>
    <s v="NONE"/>
    <x v="0"/>
    <s v="NOT AT INTERSECTION"/>
    <s v="TWO-WAY, DIVIDED, UNPROTECTED MEDIAN"/>
    <s v="REAR-END"/>
    <s v="COLLISION WITH MOTOR VEHICLE IN TRAFFIC"/>
    <x v="0"/>
    <x v="0"/>
    <n v="0"/>
    <n v="0"/>
    <n v="0"/>
    <n v="1"/>
    <n v="0"/>
    <n v="1"/>
    <n v="0"/>
    <n v="0"/>
    <n v="0"/>
    <n v="0"/>
    <n v="0"/>
    <n v="0"/>
    <n v="0"/>
    <n v="42.378"/>
    <n v="-71.105699999999999"/>
    <n v="2"/>
    <n v="250000000000000"/>
  </r>
  <r>
    <x v="1639"/>
    <x v="1638"/>
    <x v="0"/>
    <s v="97 BEACON ST Somerville, MA"/>
    <x v="0"/>
    <x v="1"/>
    <x v="1"/>
    <s v="NONE"/>
    <x v="0"/>
    <s v="NOT AT INTERSECTION"/>
    <s v="TWO-WAY, DIVIDED, UNPROTECTED MEDIAN"/>
    <s v="SINGLE VEHICLE CRASH"/>
    <s v="COLLISION WITH PEDALCYCLE"/>
    <x v="0"/>
    <x v="0"/>
    <n v="0"/>
    <n v="0"/>
    <n v="0"/>
    <n v="0"/>
    <n v="0"/>
    <n v="3"/>
    <n v="0"/>
    <n v="0"/>
    <n v="1"/>
    <n v="0"/>
    <n v="1"/>
    <n v="0"/>
    <n v="0"/>
    <n v="42.377400000000002"/>
    <n v="-71.105000000000004"/>
    <n v="2"/>
    <n v="250000000000000"/>
  </r>
  <r>
    <x v="1640"/>
    <x v="1639"/>
    <x v="0"/>
    <s v="BEACON ST &amp; WASHINGTON ST Somerville, MA"/>
    <x v="2"/>
    <x v="1"/>
    <x v="1"/>
    <s v="NONE"/>
    <x v="3"/>
    <s v="FOUR WAY INTERSECTION"/>
    <s v="TWO-WAY, NOT DIVIDED"/>
    <s v="SIDESWIPE, SAME DIRECTION"/>
    <s v="COLLISION WITH PEDALCYCLE"/>
    <x v="0"/>
    <x v="0"/>
    <n v="0"/>
    <n v="0"/>
    <n v="0"/>
    <n v="0"/>
    <n v="1"/>
    <n v="1"/>
    <n v="0"/>
    <n v="0"/>
    <n v="1"/>
    <n v="0"/>
    <n v="1"/>
    <n v="0"/>
    <n v="0"/>
    <n v="42.378300000000003"/>
    <n v="-71.106399999999994"/>
    <n v="2"/>
    <n v="250000000000000"/>
  </r>
  <r>
    <x v="1641"/>
    <x v="1640"/>
    <x v="0"/>
    <s v="BEACON ST &amp; WASHINGTON ST Somerville, MA"/>
    <x v="1"/>
    <x v="0"/>
    <x v="0"/>
    <s v="NONE"/>
    <x v="3"/>
    <s v="FOUR WAY INTERSECTION"/>
    <s v="TWO-WAY, DIVIDED, UNPROTECTED MEDIAN"/>
    <s v="REAR-END"/>
    <s v="COLLISION WITH MOTOR VEHICLE IN TRAFFIC"/>
    <x v="4"/>
    <x v="0"/>
    <n v="0"/>
    <n v="0"/>
    <n v="0"/>
    <n v="0"/>
    <n v="0"/>
    <n v="3"/>
    <n v="0"/>
    <n v="0"/>
    <n v="0"/>
    <n v="0"/>
    <n v="0"/>
    <n v="0"/>
    <n v="0"/>
    <n v="42.378300000000003"/>
    <n v="-71.106399999999994"/>
    <n v="2"/>
    <n v="250000000000000"/>
  </r>
  <r>
    <x v="1642"/>
    <x v="1641"/>
    <x v="1"/>
    <s v="BEACON ST &amp; WASHINGTON ST Somerville, MA"/>
    <x v="1"/>
    <x v="2"/>
    <x v="1"/>
    <s v="NONE"/>
    <x v="3"/>
    <s v="FOUR WAY INTERSECTION"/>
    <s v="TWO-WAY, NOT DIVIDED"/>
    <s v="SIDESWIPE, SAME DIRECTION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78300000000003"/>
    <n v="-71.106399999999994"/>
    <n v="2"/>
    <n v="250000000000000"/>
  </r>
  <r>
    <x v="1643"/>
    <x v="1642"/>
    <x v="0"/>
    <s v="BEACON ST &amp; WASHINGTON ST Somerville, MA"/>
    <x v="5"/>
    <x v="2"/>
    <x v="1"/>
    <s v="NONE"/>
    <x v="0"/>
    <s v="FOUR WAY INTERSECTION"/>
    <s v="TWO-WAY, DIVIDED, UNPROTECTED MEDIAN"/>
    <s v="SIDESWIPE, SAME DIRECTION"/>
    <s v="COLLISION WITH PEDALCYCLE"/>
    <x v="0"/>
    <x v="0"/>
    <n v="0"/>
    <n v="0"/>
    <n v="0"/>
    <n v="1"/>
    <n v="0"/>
    <n v="2"/>
    <n v="0"/>
    <n v="0"/>
    <n v="1"/>
    <n v="0"/>
    <n v="1"/>
    <n v="0"/>
    <n v="0"/>
    <n v="42.378300000000003"/>
    <n v="-71.106399999999994"/>
    <n v="2"/>
    <n v="250000000000000"/>
  </r>
  <r>
    <x v="1644"/>
    <x v="1643"/>
    <x v="1"/>
    <s v="BEACON ST &amp; WASHINGTON ST Somerville, MA"/>
    <x v="1"/>
    <x v="0"/>
    <x v="0"/>
    <s v="NONE"/>
    <x v="3"/>
    <s v="FOUR WAY INTERSECTION"/>
    <s v="TWO-WAY, NOT DIVIDED"/>
    <s v="REAR-END"/>
    <s v="COLLISION WITH MOTOR VEHICLE IN TRAFFIC"/>
    <x v="0"/>
    <x v="2"/>
    <n v="0"/>
    <n v="0"/>
    <n v="0"/>
    <n v="0"/>
    <n v="1"/>
    <n v="2"/>
    <n v="1"/>
    <n v="0"/>
    <n v="0"/>
    <n v="0"/>
    <n v="0"/>
    <n v="0"/>
    <n v="0"/>
    <n v="42.378300000000003"/>
    <n v="-71.106399999999994"/>
    <n v="2"/>
    <n v="250000000000000"/>
  </r>
  <r>
    <x v="1645"/>
    <x v="1644"/>
    <x v="1"/>
    <s v="93 BEACON ST Somerville, MA"/>
    <x v="1"/>
    <x v="1"/>
    <x v="1"/>
    <s v="NONE"/>
    <x v="1"/>
    <s v="T-INTERSECTION"/>
    <s v="TWO-WAY, DIVIDED, UNPROTECTED MEDIAN"/>
    <s v="SINGLE VEHICLE CRASH"/>
    <s v="COLLISION WITH PEDALCYCLE"/>
    <x v="0"/>
    <x v="3"/>
    <n v="0"/>
    <n v="0"/>
    <n v="0"/>
    <n v="0"/>
    <n v="0"/>
    <n v="3"/>
    <n v="0"/>
    <n v="0"/>
    <n v="1"/>
    <n v="0"/>
    <n v="1"/>
    <n v="0"/>
    <n v="0"/>
    <n v="42.377299999999998"/>
    <n v="-71.104900000000001"/>
    <n v="2"/>
    <n v="250000000000000"/>
  </r>
  <r>
    <x v="1646"/>
    <x v="1645"/>
    <x v="2"/>
    <s v="BEACON ST &amp; WASHINGTON ST Somerville, MA"/>
    <x v="4"/>
    <x v="0"/>
    <x v="0"/>
    <s v="NONE"/>
    <x v="3"/>
    <s v="FOUR WAY INTERSECTION"/>
    <s v="TWO-WAY, DIVIDED, UNPROTECTED MEDIAN"/>
    <s v="REAR-END"/>
    <s v="COLLISION WITH MOTOR VEHICLE IN TRAFFIC"/>
    <x v="0"/>
    <x v="0"/>
    <n v="0"/>
    <n v="0"/>
    <n v="0"/>
    <n v="1"/>
    <n v="0"/>
    <n v="3"/>
    <n v="0"/>
    <n v="0"/>
    <n v="0"/>
    <n v="0"/>
    <n v="0"/>
    <n v="0"/>
    <n v="0"/>
    <n v="42.378300000000003"/>
    <n v="-71.106399999999994"/>
    <n v="2"/>
    <n v="250000000000000"/>
  </r>
  <r>
    <x v="1647"/>
    <x v="1646"/>
    <x v="1"/>
    <s v="BEACON ST &amp; WASHINGTON ST Somerville, MA"/>
    <x v="1"/>
    <x v="1"/>
    <x v="1"/>
    <s v="NONE"/>
    <x v="3"/>
    <s v="FOUR WAY INTERSECTION"/>
    <s v="TWO-WAY, DIVIDED, UNPROTECTED MEDIAN"/>
    <s v="REAR-END"/>
    <s v="UNKNOWN"/>
    <x v="4"/>
    <x v="0"/>
    <n v="0"/>
    <n v="0"/>
    <n v="0"/>
    <n v="0"/>
    <n v="0"/>
    <n v="3"/>
    <n v="0"/>
    <n v="0"/>
    <n v="0"/>
    <n v="0"/>
    <n v="0"/>
    <n v="0"/>
    <n v="0"/>
    <n v="42.378300000000003"/>
    <n v="-71.106399999999994"/>
    <n v="2"/>
    <n v="250000000000000"/>
  </r>
  <r>
    <x v="1648"/>
    <x v="1647"/>
    <x v="0"/>
    <s v="BEACON ST &amp; WASHINGTON ST Somerville, MA"/>
    <x v="1"/>
    <x v="2"/>
    <x v="1"/>
    <s v="TRAFFIC CONGESTION RELATED"/>
    <x v="3"/>
    <s v="FOUR WAY INTERSECTION"/>
    <s v="TWO-WAY, NOT DIVIDED"/>
    <s v="ANGLE"/>
    <s v="COLLISION WITH PEDALCYCLE"/>
    <x v="0"/>
    <x v="1"/>
    <n v="0"/>
    <n v="0"/>
    <n v="0"/>
    <n v="1"/>
    <n v="0"/>
    <n v="2"/>
    <n v="0"/>
    <n v="0"/>
    <n v="1"/>
    <n v="0"/>
    <n v="1"/>
    <n v="0"/>
    <n v="0"/>
    <n v="42.378300000000003"/>
    <n v="-71.106399999999994"/>
    <n v="2"/>
    <n v="250000000000000"/>
  </r>
  <r>
    <x v="1649"/>
    <x v="1648"/>
    <x v="1"/>
    <s v="BEACON ST &amp; WASHINGTON ST Somerville, MA"/>
    <x v="1"/>
    <x v="1"/>
    <x v="1"/>
    <s v="NONE"/>
    <x v="3"/>
    <s v="FOUR WAY INTERSECTION"/>
    <s v="UNKNOWN"/>
    <s v="SIDESWIPE, OPPOSITE DIRECTION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78300000000003"/>
    <n v="-71.106399999999994"/>
    <n v="2"/>
    <n v="250000000000000"/>
  </r>
  <r>
    <x v="1650"/>
    <x v="1649"/>
    <x v="1"/>
    <s v="106 BEACON ST. Somerville, MA"/>
    <x v="1"/>
    <x v="1"/>
    <x v="1"/>
    <s v="NONE"/>
    <x v="0"/>
    <s v="NOT AT INTERSECTION"/>
    <s v="TWO-WAY, NOT DIVIDED"/>
    <s v="SIDESWIPE, OPPOSITE DIRECTION"/>
    <s v="COLLISION WITH MOTOR VEHICLE IN TRAFFIC"/>
    <x v="0"/>
    <x v="0"/>
    <n v="0"/>
    <n v="0"/>
    <n v="0"/>
    <n v="0"/>
    <n v="1"/>
    <n v="3"/>
    <n v="0"/>
    <n v="0"/>
    <n v="0"/>
    <n v="0"/>
    <n v="0"/>
    <n v="0"/>
    <n v="0"/>
    <n v="42.377400000000002"/>
    <n v="-71.105599999999995"/>
    <n v="2"/>
    <n v="250000000000000"/>
  </r>
  <r>
    <x v="1651"/>
    <x v="1650"/>
    <x v="1"/>
    <s v="EVERETT ST &amp; WEBSTER AV Somerville, MA"/>
    <x v="1"/>
    <x v="1"/>
    <x v="1"/>
    <s v="NONE"/>
    <x v="1"/>
    <s v="T-INTERSECTION"/>
    <s v="ONE-WAY, NOT DIVIDED"/>
    <s v="SINGLE VEHICLE CRASH"/>
    <s v="COLLISION WITH LIGHT POLE OR OTHER POST/SUPPORT"/>
    <x v="1"/>
    <x v="0"/>
    <n v="0"/>
    <n v="0"/>
    <n v="0"/>
    <n v="0"/>
    <n v="0"/>
    <n v="2"/>
    <n v="0"/>
    <n v="0"/>
    <n v="0"/>
    <n v="0"/>
    <n v="0"/>
    <n v="0"/>
    <n v="0"/>
    <n v="42.378700000000002"/>
    <n v="-71.096100000000007"/>
    <n v="2"/>
    <n v="250000000000000"/>
  </r>
  <r>
    <x v="1652"/>
    <x v="1651"/>
    <x v="2"/>
    <s v="15 WEBSTER AV Somerville, MA"/>
    <x v="1"/>
    <x v="1"/>
    <x v="1"/>
    <s v="NONE"/>
    <x v="0"/>
    <s v="NOT AT INTERSECTION"/>
    <s v="TWO-WAY, NOT DIVIDED"/>
    <s v="SINGLE VEHICLE CRASH"/>
    <s v="COLLISION WITH PEDESTRIAN"/>
    <x v="0"/>
    <x v="0"/>
    <n v="0"/>
    <n v="0"/>
    <n v="0"/>
    <n v="0"/>
    <n v="1"/>
    <n v="1"/>
    <n v="0"/>
    <n v="0"/>
    <n v="0"/>
    <n v="0"/>
    <n v="0"/>
    <n v="0"/>
    <n v="0"/>
    <n v="42.378599999999999"/>
    <n v="-71.096599999999995"/>
    <n v="2"/>
    <n v="250000000000000"/>
  </r>
  <r>
    <x v="1653"/>
    <x v="1652"/>
    <x v="1"/>
    <s v="25 WEBSTER AV Somerville, MA"/>
    <x v="1"/>
    <x v="2"/>
    <x v="1"/>
    <s v="NONE"/>
    <x v="0"/>
    <s v="NOT AT INTERSECTION"/>
    <s v="TWO-WAY, DIVIDED, UNPROTECTED MEDIAN"/>
    <s v="SINGLE VEHICLE CRASH"/>
    <s v="COLLISION WITH CURB"/>
    <x v="2"/>
    <x v="3"/>
    <n v="0"/>
    <n v="0"/>
    <n v="0"/>
    <n v="0"/>
    <n v="0"/>
    <n v="1"/>
    <n v="0"/>
    <n v="0"/>
    <n v="0"/>
    <n v="0"/>
    <n v="0"/>
    <n v="0"/>
    <n v="0"/>
    <n v="42.378399999999999"/>
    <n v="-71.096400000000003"/>
    <n v="2"/>
    <n v="250000000000000"/>
  </r>
  <r>
    <x v="1654"/>
    <x v="1653"/>
    <x v="0"/>
    <s v="25 WEBSTER AV Somerville, MA"/>
    <x v="1"/>
    <x v="1"/>
    <x v="1"/>
    <s v="NONE"/>
    <x v="1"/>
    <s v="T-INTERSECTION"/>
    <s v="TWO-WAY, DIVIDED, UNPROTECTED MEDIAN"/>
    <s v="ANGLE"/>
    <s v="COLLISION WITH MOTOR VEHICLE IN TRAFFIC"/>
    <x v="0"/>
    <x v="3"/>
    <n v="0"/>
    <n v="0"/>
    <n v="0"/>
    <n v="0"/>
    <n v="0"/>
    <n v="5"/>
    <n v="0"/>
    <n v="0"/>
    <n v="0"/>
    <n v="0"/>
    <n v="0"/>
    <n v="0"/>
    <n v="0"/>
    <n v="42.378399999999999"/>
    <n v="-71.096400000000003"/>
    <n v="2"/>
    <n v="250000000000000"/>
  </r>
  <r>
    <x v="1655"/>
    <x v="1654"/>
    <x v="2"/>
    <s v="25 WEBSTER AVE Somerville, MA"/>
    <x v="0"/>
    <x v="5"/>
    <x v="3"/>
    <s v="NONE"/>
    <x v="0"/>
    <s v="NOT AT INTERSECTION"/>
    <s v="TWO-WAY, NOT DIVIDED"/>
    <s v="HEAD ON"/>
    <s v="COLLISION WITH MOTOR VEHICLE IN TRAFFIC"/>
    <x v="0"/>
    <x v="0"/>
    <n v="0"/>
    <n v="0"/>
    <n v="0"/>
    <n v="0"/>
    <n v="1"/>
    <n v="0"/>
    <n v="1"/>
    <n v="0"/>
    <n v="0"/>
    <n v="0"/>
    <n v="0"/>
    <n v="0"/>
    <n v="0"/>
    <n v="42.378399999999999"/>
    <n v="-71.096400000000003"/>
    <n v="2"/>
    <n v="250000000000000"/>
  </r>
  <r>
    <x v="1656"/>
    <x v="1655"/>
    <x v="0"/>
    <s v="260 WASHINGTON ST Somerville, MA"/>
    <x v="0"/>
    <x v="1"/>
    <x v="1"/>
    <s v="NONE"/>
    <x v="3"/>
    <s v="FIVE-POINT OR MORE"/>
    <s v="TWO-WAY, DIVIDED, POSITIVE MEDIAN BARRIER"/>
    <s v="SIDESWIPE, OPPOSIT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1"/>
    <n v="42.3795"/>
    <n v="-71.096800000000002"/>
    <n v="2"/>
    <n v="250000000000000"/>
  </r>
  <r>
    <x v="1657"/>
    <x v="1656"/>
    <x v="2"/>
    <s v="290 WASHINGTON ST Somerville, MA"/>
    <x v="0"/>
    <x v="1"/>
    <x v="1"/>
    <s v="NONE"/>
    <x v="3"/>
    <s v="T-INTERSECTION"/>
    <s v="TWO-WAY, NOT DIVIDED"/>
    <s v="SIDESWIPE, SAME DIRECTION"/>
    <s v="COLLISION WITH LIGHT POLE OR OTHER POST/SUPPORT"/>
    <x v="1"/>
    <x v="6"/>
    <n v="0"/>
    <n v="0"/>
    <n v="0"/>
    <n v="0"/>
    <n v="0"/>
    <n v="2"/>
    <n v="0"/>
    <n v="0"/>
    <n v="0"/>
    <n v="0"/>
    <n v="0"/>
    <n v="0"/>
    <n v="0"/>
    <n v="42.378999999999998"/>
    <n v="-71.098699999999994"/>
    <n v="2"/>
    <n v="250000000000000"/>
  </r>
  <r>
    <x v="1658"/>
    <x v="1657"/>
    <x v="1"/>
    <s v="290 WASHINGTON ST Somerville, MA"/>
    <x v="1"/>
    <x v="1"/>
    <x v="1"/>
    <s v="TRAFFIC CONGESTION RELATED"/>
    <x v="3"/>
    <s v="NOT AT INTERSECTION"/>
    <s v="TWO-WAY, DIVIDED, UNPROTECTED MEDIAN"/>
    <s v="SIDESWIPE, SAME DIRECTION"/>
    <s v="COLLISION WITH LIGHT POLE OR OTHER POST/SUPPORT"/>
    <x v="0"/>
    <x v="3"/>
    <n v="0"/>
    <n v="0"/>
    <n v="0"/>
    <n v="0"/>
    <n v="0"/>
    <n v="2"/>
    <n v="0"/>
    <n v="0"/>
    <n v="0"/>
    <n v="0"/>
    <n v="0"/>
    <n v="0"/>
    <n v="0"/>
    <n v="42.378999999999998"/>
    <n v="-71.098699999999994"/>
    <n v="2"/>
    <n v="250000000000000"/>
  </r>
  <r>
    <x v="1659"/>
    <x v="1658"/>
    <x v="1"/>
    <s v="48 LINCOLN PKWY Somerville, MA"/>
    <x v="1"/>
    <x v="1"/>
    <x v="1"/>
    <s v="NONE"/>
    <x v="0"/>
    <s v="NOT AT INTERSECTION"/>
    <s v="TWO-WAY, NOT DIVIDED"/>
    <s v="SIDESWIPE, SAME DIRECTION"/>
    <s v="COLLISION WITH PARKED MOTOR VEHICLE"/>
    <x v="1"/>
    <x v="3"/>
    <n v="0"/>
    <n v="0"/>
    <n v="0"/>
    <n v="0"/>
    <n v="0"/>
    <n v="3"/>
    <n v="0"/>
    <n v="0"/>
    <n v="0"/>
    <n v="0"/>
    <n v="0"/>
    <n v="0"/>
    <n v="0"/>
    <n v="42.377699999999997"/>
    <n v="-71.099999999999994"/>
    <n v="2"/>
    <n v="250000000000000"/>
  </r>
  <r>
    <x v="1660"/>
    <x v="1659"/>
    <x v="1"/>
    <s v="290 WASHINGTON STREET Somerville, MA"/>
    <x v="1"/>
    <x v="1"/>
    <x v="1"/>
    <s v="NONE"/>
    <x v="0"/>
    <s v="UNKNOWN"/>
    <s v="TWO-WAY, DIVIDED, UNPROTECTED MEDIAN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78999999999998"/>
    <n v="-71.098699999999994"/>
    <n v="2"/>
    <n v="250000000000000"/>
  </r>
  <r>
    <x v="1661"/>
    <x v="1660"/>
    <x v="1"/>
    <s v="318 WASHINGTON ST Somerville, MA"/>
    <x v="1"/>
    <x v="1"/>
    <x v="1"/>
    <s v="NONE"/>
    <x v="0"/>
    <s v="NOT AT INTERSECTION"/>
    <s v="TWO-WAY, NOT DIVIDED"/>
    <s v="ANGLE"/>
    <s v="COLLISION WITH PARKED MOTOR VEHICLE"/>
    <x v="0"/>
    <x v="0"/>
    <n v="0"/>
    <n v="0"/>
    <n v="0"/>
    <n v="1"/>
    <n v="0"/>
    <n v="2"/>
    <n v="0"/>
    <n v="0"/>
    <n v="1"/>
    <n v="0"/>
    <n v="1"/>
    <n v="0"/>
    <n v="0"/>
    <n v="42.379300000000001"/>
    <n v="-71.100899999999996"/>
    <n v="2"/>
    <n v="250000000000000"/>
  </r>
  <r>
    <x v="1662"/>
    <x v="1661"/>
    <x v="1"/>
    <s v="NEWTON &amp; CLARK ST Somerville, MA"/>
    <x v="1"/>
    <x v="1"/>
    <x v="1"/>
    <s v="NONE"/>
    <x v="0"/>
    <s v="T-INTERSECTION"/>
    <s v="TWO-WAY, NOT DIVIDED"/>
    <s v="ANGLE"/>
    <s v="COLLISION WITH PARKED MOTOR VEHICLE"/>
    <x v="4"/>
    <x v="3"/>
    <n v="0"/>
    <n v="0"/>
    <n v="0"/>
    <n v="0"/>
    <n v="0"/>
    <n v="3"/>
    <n v="0"/>
    <n v="0"/>
    <n v="0"/>
    <n v="0"/>
    <n v="0"/>
    <n v="0"/>
    <n v="0"/>
    <n v="42.377600000000001"/>
    <n v="-71.096400000000003"/>
    <n v="2"/>
    <n v="250000000000000"/>
  </r>
  <r>
    <x v="1663"/>
    <x v="1662"/>
    <x v="2"/>
    <s v="NEWTON ST &amp; JOSEPH ST Somerville, MA"/>
    <x v="1"/>
    <x v="1"/>
    <x v="1"/>
    <s v="NONE"/>
    <x v="0"/>
    <s v="T-INTERSECTION"/>
    <s v="TWO-WAY, NOT DIVIDED"/>
    <s v="SIDESWIPE, SAME DIRECTION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77200000000002"/>
    <n v="-71.097099999999998"/>
    <n v="2"/>
    <n v="250000000000000"/>
  </r>
  <r>
    <x v="1664"/>
    <x v="1663"/>
    <x v="0"/>
    <s v="36 ADRIAN ST Somerville, MA"/>
    <x v="0"/>
    <x v="2"/>
    <x v="3"/>
    <s v="OTHER"/>
    <x v="0"/>
    <s v="NOT AT INTERSECTION"/>
    <s v="ONE-WAY, NOT DIVIDED"/>
    <s v="SIDESWIPE, SAME DIRECTION"/>
    <s v="COLLISION WITH PARKED MOTOR VEHICLE"/>
    <x v="0"/>
    <x v="4"/>
    <n v="0"/>
    <n v="0"/>
    <n v="0"/>
    <n v="0"/>
    <n v="0"/>
    <n v="2"/>
    <n v="0"/>
    <n v="0"/>
    <n v="0"/>
    <n v="0"/>
    <n v="0"/>
    <n v="0"/>
    <n v="0"/>
    <n v="42.377099999999999"/>
    <n v="-71.099400000000003"/>
    <n v="2"/>
    <n v="250000000000000"/>
  </r>
  <r>
    <x v="1665"/>
    <x v="1664"/>
    <x v="1"/>
    <s v="CONCORD AV &amp; SPRINGFIELD ST Somerville, MA"/>
    <x v="1"/>
    <x v="1"/>
    <x v="1"/>
    <s v="NONE"/>
    <x v="0"/>
    <s v="FOUR WAY INTERSECTION"/>
    <s v="TWO-WAY, DIVIDED, UNPROTECTED MEDIAN"/>
    <s v="SINGLE VEHICLE CRASH"/>
    <s v="COLLISION WITH LIGHT POLE OR OTHER POST/SUPPORT"/>
    <x v="4"/>
    <x v="3"/>
    <n v="0"/>
    <n v="0"/>
    <n v="0"/>
    <n v="0"/>
    <n v="0"/>
    <n v="3"/>
    <n v="0"/>
    <n v="0"/>
    <n v="0"/>
    <n v="0"/>
    <n v="0"/>
    <n v="0"/>
    <n v="0"/>
    <n v="42.3765"/>
    <n v="-71.099500000000006"/>
    <n v="2"/>
    <n v="250000000000000"/>
  </r>
  <r>
    <x v="1666"/>
    <x v="1665"/>
    <x v="1"/>
    <s v="45 CONCORD AV Somerville, MA"/>
    <x v="1"/>
    <x v="5"/>
    <x v="0"/>
    <s v="NONE"/>
    <x v="1"/>
    <s v="T-INTERSECTION"/>
    <s v="ONE-WAY, NOT DIVIDED"/>
    <s v="REAR TO REAR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77099999999999"/>
    <n v="-71.098200000000006"/>
    <n v="2"/>
    <n v="250000000000000"/>
  </r>
  <r>
    <x v="1667"/>
    <x v="1666"/>
    <x v="1"/>
    <s v="47 WEBSTER AV Somerville, MA"/>
    <x v="1"/>
    <x v="0"/>
    <x v="0"/>
    <s v="NONE"/>
    <x v="3"/>
    <s v="FOUR WAY INTERSECTION"/>
    <s v="TWO-WAY, NOT DIVIDED"/>
    <s v="SIDESWIPE, OPPOSITE DIRECTION"/>
    <s v="COLLISION WITH MOTOR VEHICLE IN TRAFFIC"/>
    <x v="0"/>
    <x v="0"/>
    <n v="0"/>
    <n v="0"/>
    <n v="0"/>
    <n v="0"/>
    <n v="3"/>
    <n v="4"/>
    <n v="0"/>
    <n v="0"/>
    <n v="0"/>
    <n v="0"/>
    <n v="0"/>
    <n v="0"/>
    <n v="0"/>
    <n v="42.377099999999999"/>
    <n v="-71.0959"/>
    <n v="2"/>
    <n v="250000000000000"/>
  </r>
  <r>
    <x v="1668"/>
    <x v="1667"/>
    <x v="1"/>
    <s v="WYATT ST &amp; CONCORD AVE Somerville, MA"/>
    <x v="1"/>
    <x v="1"/>
    <x v="1"/>
    <s v="NONE"/>
    <x v="1"/>
    <s v="T-INTERSECTION"/>
    <s v="TWO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76100000000001"/>
    <n v="-71.101100000000002"/>
    <n v="2"/>
    <n v="250000000000000"/>
  </r>
  <r>
    <x v="1669"/>
    <x v="1668"/>
    <x v="0"/>
    <s v="79 PROSPECT STREET Somerville, MA"/>
    <x v="0"/>
    <x v="0"/>
    <x v="0"/>
    <s v="ROAD SURFACE CONDITION"/>
    <x v="0"/>
    <s v="NOT AT INTERSECTION"/>
    <s v="TWO-WAY, DIVIDED, UNPROTECTED MEDIAN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76300000000001"/>
    <n v="-71.096400000000003"/>
    <n v="2"/>
    <n v="250000000000000"/>
  </r>
  <r>
    <x v="1670"/>
    <x v="1669"/>
    <x v="1"/>
    <s v="OAK ST &amp; PROSPECT ST Somerville, MA"/>
    <x v="1"/>
    <x v="2"/>
    <x v="1"/>
    <s v="NONE"/>
    <x v="0"/>
    <s v="T-INTERSECTION"/>
    <s v="TWO-WAY, DIVIDED, UNPROTECTED MEDIAN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76100000000001"/>
    <n v="-71.096199999999996"/>
    <n v="2"/>
    <n v="250000000000000"/>
  </r>
  <r>
    <x v="1671"/>
    <x v="1670"/>
    <x v="0"/>
    <s v="CONCORD AV &amp; PROSPECT ST Somerville, MA"/>
    <x v="0"/>
    <x v="1"/>
    <x v="1"/>
    <s v="NONE"/>
    <x v="3"/>
    <s v="FOUR WAY INTERSECTION"/>
    <s v="TWO-WAY, DIVIDED, UNPROTECTED MEDIAN"/>
    <s v="SINGLE VEHICLE CRASH"/>
    <s v="COLLISION WITH PEDALCYCLE"/>
    <x v="0"/>
    <x v="0"/>
    <n v="0"/>
    <n v="0"/>
    <n v="0"/>
    <n v="0"/>
    <n v="0"/>
    <n v="2"/>
    <n v="0"/>
    <n v="0"/>
    <n v="1"/>
    <n v="0"/>
    <n v="1"/>
    <n v="0"/>
    <n v="0"/>
    <n v="42.376899999999999"/>
    <n v="-71.095699999999994"/>
    <n v="2"/>
    <n v="250000000000000"/>
  </r>
  <r>
    <x v="1672"/>
    <x v="1671"/>
    <x v="1"/>
    <s v="37 OAK ST Somerville, MA"/>
    <x v="1"/>
    <x v="1"/>
    <x v="1"/>
    <s v="NONE"/>
    <x v="0"/>
    <s v="NOT AT INTERSECTION"/>
    <s v="ONE-WAY, NOT DIVIDED"/>
    <s v="SIDESWIPE, SAME DIRECTION"/>
    <s v="COLLISION WITH PARKED MOTOR VEHICLE"/>
    <x v="0"/>
    <x v="3"/>
    <n v="0"/>
    <n v="0"/>
    <n v="0"/>
    <n v="0"/>
    <n v="1"/>
    <n v="2"/>
    <n v="0"/>
    <n v="0"/>
    <n v="0"/>
    <n v="0"/>
    <n v="0"/>
    <n v="0"/>
    <n v="0"/>
    <n v="42.375999999999998"/>
    <n v="-71.098600000000005"/>
    <n v="2"/>
    <n v="250000000000000"/>
  </r>
  <r>
    <x v="1673"/>
    <x v="1672"/>
    <x v="0"/>
    <s v="51 SPRINGFIELD ST Somerville, MA"/>
    <x v="0"/>
    <x v="1"/>
    <x v="1"/>
    <s v="NONE"/>
    <x v="0"/>
    <s v="NOT AT INTERSECTION"/>
    <s v="TWO-WAY, NOT DIVIDED"/>
    <s v="SIDESWIPE, OPPOSITE DIRECTION"/>
    <s v="COLLISION WITH PARKED MOTOR VEHICLE"/>
    <x v="4"/>
    <x v="0"/>
    <n v="0"/>
    <n v="0"/>
    <n v="0"/>
    <n v="0"/>
    <n v="0"/>
    <n v="3"/>
    <n v="0"/>
    <n v="0"/>
    <n v="0"/>
    <n v="0"/>
    <n v="0"/>
    <n v="0"/>
    <n v="0"/>
    <n v="42.375700000000002"/>
    <n v="-71.099599999999995"/>
    <n v="2"/>
    <n v="250000000000000"/>
  </r>
  <r>
    <x v="1674"/>
    <x v="1673"/>
    <x v="1"/>
    <s v="CONCORD AV &amp; LEON ST Somerville, MA"/>
    <x v="1"/>
    <x v="1"/>
    <x v="1"/>
    <s v="NONE"/>
    <x v="1"/>
    <s v="T-INTERSECTION"/>
    <s v="TWO-WAY, DIVIDED, UNPROTECTED MEDIAN"/>
    <s v="SINGLE VEHICLE CRASH"/>
    <s v="COLLISION WITH PEDALCYCLE"/>
    <x v="0"/>
    <x v="0"/>
    <n v="0"/>
    <n v="0"/>
    <n v="0"/>
    <n v="0"/>
    <n v="0"/>
    <n v="5"/>
    <n v="0"/>
    <n v="0"/>
    <n v="3"/>
    <n v="0"/>
    <n v="3"/>
    <n v="0"/>
    <n v="0"/>
    <n v="42.375999999999998"/>
    <n v="-71.101200000000006"/>
    <n v="2"/>
    <n v="250000000000000"/>
  </r>
  <r>
    <x v="1675"/>
    <x v="1674"/>
    <x v="2"/>
    <s v="15 BEACON ST Somerville, MA"/>
    <x v="1"/>
    <x v="1"/>
    <x v="1"/>
    <s v="NONE"/>
    <x v="0"/>
    <s v="NOT AT INTERSECTION"/>
    <s v="TWO-WAY, NOT DIVIDED"/>
    <s v="REAR-END"/>
    <s v="COLLISION WITH PARKED MOTOR VEHICLE"/>
    <x v="1"/>
    <x v="0"/>
    <n v="0"/>
    <n v="0"/>
    <n v="0"/>
    <n v="0"/>
    <n v="1"/>
    <n v="2"/>
    <n v="0"/>
    <n v="0"/>
    <n v="0"/>
    <n v="0"/>
    <n v="0"/>
    <n v="0"/>
    <n v="0"/>
    <n v="42.375"/>
    <n v="-71.102000000000004"/>
    <n v="2"/>
    <n v="250000000000000"/>
  </r>
  <r>
    <x v="1676"/>
    <x v="1675"/>
    <x v="1"/>
    <s v="11 BEACON ST Somerville, MA"/>
    <x v="1"/>
    <x v="1"/>
    <x v="1"/>
    <s v="NONE"/>
    <x v="0"/>
    <s v="NOT AT INTERSECTION"/>
    <s v="TWO-WAY, NOT DIVIDED"/>
    <s v="SIDESWIPE, SAME DIRECTION"/>
    <s v="COLLISION WITH PARKED MOTOR VEHICLE"/>
    <x v="0"/>
    <x v="0"/>
    <n v="0"/>
    <n v="0"/>
    <n v="0"/>
    <n v="1"/>
    <n v="0"/>
    <n v="3"/>
    <n v="0"/>
    <n v="0"/>
    <n v="1"/>
    <n v="0"/>
    <n v="1"/>
    <n v="0"/>
    <n v="0"/>
    <n v="42.3748"/>
    <n v="-71.101799999999997"/>
    <n v="2"/>
    <n v="250000000000000"/>
  </r>
  <r>
    <x v="1677"/>
    <x v="1676"/>
    <x v="0"/>
    <s v="99 PROSPECT ST Somerville, MA"/>
    <x v="0"/>
    <x v="2"/>
    <x v="1"/>
    <s v="NONE"/>
    <x v="0"/>
    <s v="NOT AT INTERSECTION"/>
    <s v="TWO-WAY, NOT DIVIDED"/>
    <s v="REAR-END"/>
    <s v="COLLISION WITH MOTOR VEHICLE IN TRAFFIC"/>
    <x v="0"/>
    <x v="0"/>
    <n v="0"/>
    <n v="0"/>
    <n v="0"/>
    <n v="0"/>
    <n v="1"/>
    <n v="2"/>
    <n v="0"/>
    <n v="0"/>
    <n v="0"/>
    <n v="0"/>
    <n v="0"/>
    <n v="0"/>
    <n v="0"/>
    <n v="42.375500000000002"/>
    <n v="-71.096900000000005"/>
    <n v="2"/>
    <n v="250000000000000"/>
  </r>
  <r>
    <x v="1678"/>
    <x v="1677"/>
    <x v="1"/>
    <s v="DIMICK ST &amp; WALDO AV Somerville, MA"/>
    <x v="1"/>
    <x v="1"/>
    <x v="1"/>
    <s v="NONE"/>
    <x v="0"/>
    <s v="FOUR WAY INTERSECTION"/>
    <s v="TWO-WAY, NOT DIVIDED"/>
    <s v="SIDESWIPE, SAME DIRECTION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77200000000002"/>
    <n v="-71.103499999999997"/>
    <n v="2"/>
    <n v="250000000000000"/>
  </r>
  <r>
    <x v="1679"/>
    <x v="1678"/>
    <x v="0"/>
    <s v="BEACON ST &amp; WALDO AV Somerville, MA"/>
    <x v="0"/>
    <x v="1"/>
    <x v="1"/>
    <s v="NONE"/>
    <x v="0"/>
    <s v="NOT AT INTERSECTION"/>
    <s v="TWO-WAY, DIVIDED, UNPROTECTED MEDIAN"/>
    <s v="ANGLE"/>
    <s v="COLLISION WITH PEDALCYCLE"/>
    <x v="0"/>
    <x v="0"/>
    <n v="0"/>
    <n v="0"/>
    <n v="0"/>
    <n v="1"/>
    <n v="0"/>
    <n v="2"/>
    <n v="0"/>
    <n v="0"/>
    <n v="1"/>
    <n v="0"/>
    <n v="1"/>
    <n v="0"/>
    <n v="0"/>
    <n v="42.376600000000003"/>
    <n v="-71.104399999999998"/>
    <n v="2"/>
    <n v="250000000000000"/>
  </r>
  <r>
    <x v="1680"/>
    <x v="1679"/>
    <x v="0"/>
    <s v="BEACON ST &amp; WALDO AV Somerville, MA"/>
    <x v="0"/>
    <x v="1"/>
    <x v="1"/>
    <s v="NONE"/>
    <x v="0"/>
    <s v="T-INTERSECTION"/>
    <s v="TWO-WAY, DIVIDED, UNPROTECTED MEDIAN"/>
    <s v="SINGLE VEHICLE CRASH"/>
    <s v="COLLISION WITH PEDESTRIAN"/>
    <x v="0"/>
    <x v="0"/>
    <n v="0"/>
    <n v="0"/>
    <n v="0"/>
    <n v="1"/>
    <n v="0"/>
    <n v="1"/>
    <n v="0"/>
    <n v="0"/>
    <n v="1"/>
    <n v="0"/>
    <n v="0"/>
    <n v="1"/>
    <n v="0"/>
    <n v="42.376600000000003"/>
    <n v="-71.104399999999998"/>
    <n v="2"/>
    <n v="250000000000000"/>
  </r>
  <r>
    <x v="1681"/>
    <x v="1680"/>
    <x v="1"/>
    <s v="65 BEACON ST Somerville, MA"/>
    <x v="1"/>
    <x v="2"/>
    <x v="1"/>
    <s v="NONE"/>
    <x v="0"/>
    <s v="NOT AT INTERSECTION"/>
    <s v="TWO-WAY, NOT DIVIDED"/>
    <s v="REAR-END"/>
    <s v="COLLISION WITH PARKED MOTOR VEHICLE"/>
    <x v="1"/>
    <x v="0"/>
    <n v="0"/>
    <n v="0"/>
    <n v="0"/>
    <n v="0"/>
    <n v="1"/>
    <n v="2"/>
    <n v="0"/>
    <n v="0"/>
    <n v="0"/>
    <n v="0"/>
    <n v="0"/>
    <n v="0"/>
    <n v="0"/>
    <n v="42.376399999999997"/>
    <n v="-71.103700000000003"/>
    <n v="2"/>
    <n v="250000000000000"/>
  </r>
  <r>
    <x v="1682"/>
    <x v="1681"/>
    <x v="0"/>
    <s v="BEACON ST &amp; WALDO AV Somerville, MA"/>
    <x v="0"/>
    <x v="2"/>
    <x v="1"/>
    <s v="NONE"/>
    <x v="0"/>
    <s v="T-INTERSECTION"/>
    <s v="TWO-WAY, NOT DIVIDED"/>
    <s v="ANGLE"/>
    <s v="COLLISION WITH PEDALCYCLE"/>
    <x v="0"/>
    <x v="0"/>
    <n v="0"/>
    <n v="0"/>
    <n v="0"/>
    <n v="1"/>
    <n v="0"/>
    <n v="1"/>
    <n v="0"/>
    <n v="0"/>
    <n v="1"/>
    <n v="0"/>
    <n v="1"/>
    <n v="0"/>
    <n v="0"/>
    <n v="42.376600000000003"/>
    <n v="-71.104399999999998"/>
    <n v="2"/>
    <n v="250000000000000"/>
  </r>
  <r>
    <x v="1683"/>
    <x v="1682"/>
    <x v="1"/>
    <s v="20 WALDO AV Somerville, MA"/>
    <x v="1"/>
    <x v="1"/>
    <x v="1"/>
    <s v="NONE"/>
    <x v="0"/>
    <s v="NOT AT INTERSECTION"/>
    <s v="TWO-WAY, NOT DIVIDED"/>
    <s v="ANGLE"/>
    <s v="COLLISION WITH PARKED MOTOR VEHICLE"/>
    <x v="1"/>
    <x v="0"/>
    <n v="0"/>
    <n v="0"/>
    <n v="0"/>
    <n v="0"/>
    <n v="0"/>
    <n v="2"/>
    <n v="0"/>
    <n v="0"/>
    <n v="0"/>
    <n v="0"/>
    <n v="0"/>
    <n v="0"/>
    <n v="0"/>
    <n v="42.376800000000003"/>
    <n v="-71.103899999999996"/>
    <n v="2"/>
    <n v="250000000000000"/>
  </r>
  <r>
    <x v="1684"/>
    <x v="1683"/>
    <x v="0"/>
    <s v="BEACON ST &amp; CALVIN ST Somerville, MA"/>
    <x v="1"/>
    <x v="1"/>
    <x v="1"/>
    <s v="NONE"/>
    <x v="1"/>
    <s v="T-INTERSECTION"/>
    <s v="TWO-WAY, NOT DIVIDED"/>
    <s v="ANGLE"/>
    <s v="COLLISION WITH PEDALCYCLE"/>
    <x v="0"/>
    <x v="0"/>
    <n v="0"/>
    <n v="0"/>
    <n v="0"/>
    <n v="1"/>
    <n v="0"/>
    <n v="1"/>
    <n v="0"/>
    <n v="0"/>
    <n v="1"/>
    <n v="0"/>
    <n v="1"/>
    <n v="0"/>
    <n v="0"/>
    <n v="42.377099999999999"/>
    <n v="-71.104900000000001"/>
    <n v="2"/>
    <n v="250000000000000"/>
  </r>
  <r>
    <x v="1685"/>
    <x v="1684"/>
    <x v="1"/>
    <s v="68 DIMICK STREET Somerville, MA"/>
    <x v="1"/>
    <x v="1"/>
    <x v="1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6"/>
    <n v="0"/>
    <n v="0"/>
    <n v="0"/>
    <n v="0"/>
    <n v="0"/>
    <n v="0"/>
    <n v="0"/>
    <n v="42.377299999999998"/>
    <n v="-71.103999999999999"/>
    <n v="2"/>
    <n v="250000000000000"/>
  </r>
  <r>
    <x v="1686"/>
    <x v="1685"/>
    <x v="0"/>
    <s v="BEACON ST &amp; CALVIN ST Somerville, MA"/>
    <x v="0"/>
    <x v="1"/>
    <x v="1"/>
    <s v="NONE"/>
    <x v="1"/>
    <s v="T-INTERSECTION"/>
    <s v="TWO-WAY, NOT DIVIDED"/>
    <s v="ANGLE"/>
    <s v="COLLISION WITH PEDALCYCLE"/>
    <x v="0"/>
    <x v="1"/>
    <n v="0"/>
    <n v="0"/>
    <n v="0"/>
    <n v="0"/>
    <n v="1"/>
    <n v="3"/>
    <n v="0"/>
    <n v="0"/>
    <n v="1"/>
    <n v="0"/>
    <n v="1"/>
    <n v="0"/>
    <n v="0"/>
    <n v="42.377099999999999"/>
    <n v="-71.104900000000001"/>
    <n v="2"/>
    <n v="250000000000000"/>
  </r>
  <r>
    <x v="1687"/>
    <x v="1686"/>
    <x v="0"/>
    <s v="BEACON ST &amp; CALVIN ST Somerville, MA"/>
    <x v="0"/>
    <x v="1"/>
    <x v="1"/>
    <s v="NONE"/>
    <x v="1"/>
    <s v="T-INTERSECTION"/>
    <s v="TWO-WAY, DIVIDED, UNPROTECTED MEDIAN"/>
    <s v="ANGLE"/>
    <s v="COLLISION WITH MOTOR VEHICLE IN TRAFFIC"/>
    <x v="0"/>
    <x v="0"/>
    <n v="0"/>
    <n v="0"/>
    <n v="0"/>
    <n v="2"/>
    <n v="0"/>
    <n v="0"/>
    <n v="2"/>
    <n v="0"/>
    <n v="0"/>
    <n v="0"/>
    <n v="0"/>
    <n v="0"/>
    <n v="0"/>
    <n v="42.377099999999999"/>
    <n v="-71.104900000000001"/>
    <n v="2"/>
    <n v="250000000000000"/>
  </r>
  <r>
    <x v="1688"/>
    <x v="1687"/>
    <x v="2"/>
    <s v="88 BEACON ST Somerville, MA"/>
    <x v="0"/>
    <x v="1"/>
    <x v="1"/>
    <s v="NONE"/>
    <x v="0"/>
    <s v="NOT AT INTERSECTION"/>
    <s v="TWO-WAY, NOT DIVIDED"/>
    <s v="ANGLE"/>
    <s v="COLLISION WITH MOTOR VEHICLE IN TRAFFIC"/>
    <x v="0"/>
    <x v="0"/>
    <n v="0"/>
    <n v="0"/>
    <n v="0"/>
    <n v="0"/>
    <n v="1"/>
    <n v="0"/>
    <n v="1"/>
    <n v="0"/>
    <n v="0"/>
    <n v="0"/>
    <n v="0"/>
    <n v="0"/>
    <n v="0"/>
    <n v="42.3767"/>
    <n v="-71.104900000000001"/>
    <n v="2"/>
    <n v="250000000000000"/>
  </r>
  <r>
    <x v="1689"/>
    <x v="1688"/>
    <x v="1"/>
    <s v="70 BEACON ST Somerville, MA"/>
    <x v="5"/>
    <x v="8"/>
    <x v="3"/>
    <s v="ROAD SURFACE CONDITION"/>
    <x v="0"/>
    <s v="NOT AT INTERSECTION"/>
    <s v="TWO-WAY, NOT DIVIDED"/>
    <s v="ANGLE"/>
    <s v="OTHER NON-COLLISION"/>
    <x v="0"/>
    <x v="0"/>
    <n v="0"/>
    <n v="0"/>
    <n v="0"/>
    <n v="0"/>
    <n v="1"/>
    <n v="1"/>
    <n v="0"/>
    <n v="0"/>
    <n v="1"/>
    <n v="0"/>
    <n v="1"/>
    <n v="0"/>
    <n v="0"/>
    <n v="42.376399999999997"/>
    <n v="-71.104299999999995"/>
    <n v="2"/>
    <n v="250000000000000"/>
  </r>
  <r>
    <x v="1690"/>
    <x v="1689"/>
    <x v="1"/>
    <s v="82 BEACON ST Somerville, MA"/>
    <x v="1"/>
    <x v="2"/>
    <x v="0"/>
    <s v="NONE"/>
    <x v="0"/>
    <s v="NOT AT INTERSECTION"/>
    <s v="TWO-WAY, NOT DIVIDED"/>
    <s v="REAR-END"/>
    <s v="COLLISION WITH PARKED MOTOR VEHICLE"/>
    <x v="0"/>
    <x v="0"/>
    <n v="0"/>
    <n v="0"/>
    <n v="0"/>
    <n v="0"/>
    <n v="0"/>
    <n v="1"/>
    <n v="0"/>
    <n v="0"/>
    <n v="0"/>
    <n v="0"/>
    <n v="0"/>
    <n v="0"/>
    <n v="0"/>
    <n v="42.376600000000003"/>
    <n v="-71.104699999999994"/>
    <n v="2"/>
    <n v="250000000000000"/>
  </r>
  <r>
    <x v="1691"/>
    <x v="1690"/>
    <x v="1"/>
    <s v="LINE ST &amp; SMITH AV Somerville, MA"/>
    <x v="1"/>
    <x v="1"/>
    <x v="1"/>
    <s v="NONE"/>
    <x v="1"/>
    <s v="T-INTERSECTION"/>
    <s v="ONE-WAY, NOT DIVIDED"/>
    <s v="ANGLE"/>
    <s v="COLLISION WITH MOTOR VEHICLE IN TRAFFIC"/>
    <x v="0"/>
    <x v="0"/>
    <n v="0"/>
    <n v="0"/>
    <n v="0"/>
    <n v="0"/>
    <n v="1"/>
    <n v="1"/>
    <n v="0"/>
    <n v="0"/>
    <n v="0"/>
    <n v="0"/>
    <n v="0"/>
    <n v="0"/>
    <n v="0"/>
    <n v="42.376800000000003"/>
    <n v="-71.105900000000005"/>
    <n v="2"/>
    <n v="250000000000000"/>
  </r>
  <r>
    <x v="1692"/>
    <x v="1691"/>
    <x v="1"/>
    <s v="16 BEACON ST Somerville, MA"/>
    <x v="1"/>
    <x v="2"/>
    <x v="1"/>
    <s v="NONE"/>
    <x v="0"/>
    <s v="NOT AT INTERSECTION"/>
    <s v="TWO-WAY, NOT DIVIDED"/>
    <s v="ANGLE"/>
    <s v="COLLISION WITH PEDALCYCLE"/>
    <x v="0"/>
    <x v="0"/>
    <n v="0"/>
    <n v="0"/>
    <n v="0"/>
    <n v="0"/>
    <n v="1"/>
    <n v="1"/>
    <n v="0"/>
    <n v="0"/>
    <n v="1"/>
    <n v="0"/>
    <n v="1"/>
    <n v="0"/>
    <n v="0"/>
    <n v="42.3748"/>
    <n v="-71.102599999999995"/>
    <n v="2"/>
    <n v="250000000000000"/>
  </r>
  <r>
    <x v="1693"/>
    <x v="1692"/>
    <x v="1"/>
    <s v="16 BEACON ST Somerville, MA"/>
    <x v="1"/>
    <x v="1"/>
    <x v="1"/>
    <s v="NONE"/>
    <x v="0"/>
    <s v="DRIVEWAY"/>
    <s v="TWO-WAY, NOT DIVIDED"/>
    <s v="SINGLE VEHICLE CRASH"/>
    <s v="COLLISION WITH EMBANKMENT"/>
    <x v="2"/>
    <x v="0"/>
    <n v="0"/>
    <n v="0"/>
    <n v="0"/>
    <n v="0"/>
    <n v="1"/>
    <n v="0"/>
    <n v="0"/>
    <n v="0"/>
    <n v="0"/>
    <n v="0"/>
    <n v="0"/>
    <n v="0"/>
    <n v="0"/>
    <n v="42.3748"/>
    <n v="-71.102599999999995"/>
    <n v="2"/>
    <n v="250000000000000"/>
  </r>
  <r>
    <x v="1694"/>
    <x v="1693"/>
    <x v="1"/>
    <s v="16 BEACON ST Somerville, MA"/>
    <x v="1"/>
    <x v="2"/>
    <x v="1"/>
    <s v="NONE"/>
    <x v="0"/>
    <s v="NOT AT 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748"/>
    <n v="-71.102599999999995"/>
    <n v="2"/>
    <n v="250000000000000"/>
  </r>
  <r>
    <x v="1695"/>
    <x v="1694"/>
    <x v="2"/>
    <s v="16 BEACON ST Somerville, MA"/>
    <x v="1"/>
    <x v="0"/>
    <x v="0"/>
    <s v="NONE"/>
    <x v="0"/>
    <s v="NOT AT 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748"/>
    <n v="-71.102599999999995"/>
    <n v="2"/>
    <n v="250000000000000"/>
  </r>
  <r>
    <x v="1696"/>
    <x v="1695"/>
    <x v="0"/>
    <s v="16 BEACON ST Somerville, MA"/>
    <x v="1"/>
    <x v="1"/>
    <x v="1"/>
    <s v="NONE"/>
    <x v="0"/>
    <s v="NOT AT INTERSECTION"/>
    <s v="TWO-WAY, NOT DIVIDED"/>
    <s v="SIDESWIPE, SAME DIRECTION"/>
    <s v="COLLISION WITH OTHER MOVABLE OBJECT"/>
    <x v="0"/>
    <x v="0"/>
    <n v="0"/>
    <n v="0"/>
    <n v="0"/>
    <n v="1"/>
    <n v="0"/>
    <n v="1"/>
    <n v="0"/>
    <n v="0"/>
    <n v="1"/>
    <n v="0"/>
    <n v="1"/>
    <n v="0"/>
    <n v="0"/>
    <n v="42.3748"/>
    <n v="-71.102599999999995"/>
    <n v="2"/>
    <n v="250000000000000"/>
  </r>
  <r>
    <x v="1697"/>
    <x v="1696"/>
    <x v="0"/>
    <s v="16 BEACON ST Somerville, MA"/>
    <x v="2"/>
    <x v="0"/>
    <x v="0"/>
    <s v="NONE"/>
    <x v="0"/>
    <s v="NOT AT INTERSECTION"/>
    <s v="TWO-WAY, DIVIDED, UNPROTECTED MEDIAN"/>
    <s v="SINGLE VEHICLE CRASH"/>
    <s v="COLLISION WITH OTHER MOVABLE OBJECT"/>
    <x v="0"/>
    <x v="3"/>
    <n v="0"/>
    <n v="0"/>
    <n v="0"/>
    <n v="0"/>
    <n v="1"/>
    <n v="1"/>
    <n v="0"/>
    <n v="0"/>
    <n v="1"/>
    <n v="0"/>
    <n v="1"/>
    <n v="0"/>
    <n v="0"/>
    <n v="42.3748"/>
    <n v="-71.102599999999995"/>
    <n v="2"/>
    <n v="250000000000000"/>
  </r>
  <r>
    <x v="1698"/>
    <x v="1697"/>
    <x v="2"/>
    <s v="16 BEACON ST Somerville, MA"/>
    <x v="4"/>
    <x v="2"/>
    <x v="0"/>
    <s v="NONE"/>
    <x v="0"/>
    <s v="T-INTERSECTION"/>
    <s v="TWO-WAY, NOT DIVIDED"/>
    <s v="ANGLE"/>
    <s v="COLLISION WITH PEDALCYCLE"/>
    <x v="0"/>
    <x v="1"/>
    <n v="0"/>
    <n v="0"/>
    <n v="0"/>
    <n v="0"/>
    <n v="1"/>
    <n v="1"/>
    <n v="0"/>
    <n v="0"/>
    <n v="1"/>
    <n v="0"/>
    <n v="1"/>
    <n v="0"/>
    <n v="0"/>
    <n v="42.3748"/>
    <n v="-71.102599999999995"/>
    <n v="2"/>
    <n v="250000000000000"/>
  </r>
  <r>
    <x v="1699"/>
    <x v="1698"/>
    <x v="1"/>
    <s v="16 BEACON ST Somerville, MA"/>
    <x v="1"/>
    <x v="1"/>
    <x v="1"/>
    <s v="NONE"/>
    <x v="0"/>
    <s v="DRIVEWAY"/>
    <s v="TWO-WAY, NOT DIVIDED"/>
    <s v="ANGLE"/>
    <s v="COLLISION WITH CURB"/>
    <x v="2"/>
    <x v="0"/>
    <n v="0"/>
    <n v="0"/>
    <n v="0"/>
    <n v="0"/>
    <n v="0"/>
    <n v="4"/>
    <n v="0"/>
    <n v="0"/>
    <n v="0"/>
    <n v="0"/>
    <n v="0"/>
    <n v="0"/>
    <n v="0"/>
    <n v="42.3748"/>
    <n v="-71.102599999999995"/>
    <n v="2"/>
    <n v="250000000000000"/>
  </r>
  <r>
    <x v="1700"/>
    <x v="1699"/>
    <x v="0"/>
    <s v="45 BEACON ST Somerville, MA"/>
    <x v="0"/>
    <x v="0"/>
    <x v="0"/>
    <s v="NONE"/>
    <x v="0"/>
    <s v="NOT AT INTERSECTION"/>
    <s v="TWO-WAY, NOT DIVIDED"/>
    <s v="SINGLE VEHICLE CRASH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75999999999998"/>
    <n v="-71.102900000000005"/>
    <n v="2"/>
    <n v="250000000000000"/>
  </r>
  <r>
    <x v="1701"/>
    <x v="1700"/>
    <x v="0"/>
    <s v="45 BEACON ST Somerville, MA"/>
    <x v="0"/>
    <x v="0"/>
    <x v="0"/>
    <s v="NONE"/>
    <x v="0"/>
    <s v="NOT AT INTERSECTION"/>
    <s v="TWO-WAY, NOT DIVIDED"/>
    <s v="REAR-END"/>
    <s v="COLLISION WITH MOTOR VEHICLE IN TRAFFIC"/>
    <x v="0"/>
    <x v="0"/>
    <n v="0"/>
    <n v="0"/>
    <n v="0"/>
    <n v="0"/>
    <n v="0"/>
    <n v="4"/>
    <n v="1"/>
    <n v="0"/>
    <n v="0"/>
    <n v="0"/>
    <n v="0"/>
    <n v="0"/>
    <n v="0"/>
    <n v="42.375999999999998"/>
    <n v="-71.102900000000005"/>
    <n v="2"/>
    <n v="250000000000000"/>
  </r>
  <r>
    <x v="1702"/>
    <x v="1701"/>
    <x v="2"/>
    <s v="45 BEACON ST Somerville, MA"/>
    <x v="1"/>
    <x v="1"/>
    <x v="1"/>
    <s v="NONE"/>
    <x v="0"/>
    <s v="NOT AT INTERSECTION"/>
    <s v="TWO-WAY, NOT DIVIDED"/>
    <s v="REAR-END"/>
    <s v="COLLISION WITH MOTOR VEHICLE IN TRAFFIC"/>
    <x v="0"/>
    <x v="0"/>
    <n v="0"/>
    <n v="0"/>
    <n v="0"/>
    <n v="0"/>
    <n v="1"/>
    <n v="1"/>
    <n v="0"/>
    <n v="0"/>
    <n v="0"/>
    <n v="0"/>
    <n v="0"/>
    <n v="0"/>
    <n v="0"/>
    <n v="42.375999999999998"/>
    <n v="-71.102900000000005"/>
    <n v="2"/>
    <n v="250000000000000"/>
  </r>
  <r>
    <x v="1703"/>
    <x v="1702"/>
    <x v="0"/>
    <s v="45 BEACON ST Somerville, MA"/>
    <x v="0"/>
    <x v="0"/>
    <x v="0"/>
    <s v="NONE"/>
    <x v="0"/>
    <s v="NOT AT INTERSECTION"/>
    <s v="TWO-WAY, NOT DIVIDED"/>
    <s v="ANGLE"/>
    <s v="COLLISION WITH PEDALCYCLE"/>
    <x v="0"/>
    <x v="0"/>
    <n v="0"/>
    <n v="0"/>
    <n v="0"/>
    <n v="0"/>
    <n v="1"/>
    <n v="2"/>
    <n v="0"/>
    <n v="0"/>
    <n v="1"/>
    <n v="0"/>
    <n v="1"/>
    <n v="0"/>
    <n v="0"/>
    <n v="42.375999999999998"/>
    <n v="-71.102900000000005"/>
    <n v="2"/>
    <n v="250000000000000"/>
  </r>
  <r>
    <x v="1704"/>
    <x v="1703"/>
    <x v="1"/>
    <s v="45 BEACON ST Somerville, MA"/>
    <x v="1"/>
    <x v="1"/>
    <x v="1"/>
    <s v="NONE"/>
    <x v="0"/>
    <s v="NOT AT INTERSECTION"/>
    <s v="TWO-WAY, DIVIDED, UNPROTECTED MEDIAN"/>
    <s v="SIDESWIPE, SAME DIRECTION"/>
    <s v="COLLISION WITH PEDESTRIAN"/>
    <x v="0"/>
    <x v="0"/>
    <n v="0"/>
    <n v="0"/>
    <n v="0"/>
    <n v="1"/>
    <n v="0"/>
    <n v="2"/>
    <n v="0"/>
    <n v="0"/>
    <n v="1"/>
    <n v="0"/>
    <n v="0"/>
    <n v="1"/>
    <n v="0"/>
    <n v="42.375999999999998"/>
    <n v="-71.102900000000005"/>
    <n v="2"/>
    <n v="250000000000000"/>
  </r>
  <r>
    <x v="1705"/>
    <x v="1704"/>
    <x v="2"/>
    <s v="45 BEACON ST Somerville, MA"/>
    <x v="1"/>
    <x v="1"/>
    <x v="1"/>
    <s v="NONE"/>
    <x v="0"/>
    <s v="NOT AT INTERSECTION"/>
    <s v="TWO-WAY, NOT DIVIDED"/>
    <s v="SIDESWIPE, SAME DIRECTION"/>
    <s v="COLLISION WITH PARKED MOTOR VEHICLE"/>
    <x v="1"/>
    <x v="0"/>
    <n v="0"/>
    <n v="0"/>
    <n v="0"/>
    <n v="1"/>
    <n v="0"/>
    <n v="2"/>
    <n v="0"/>
    <n v="0"/>
    <n v="0"/>
    <n v="0"/>
    <n v="0"/>
    <n v="0"/>
    <n v="0"/>
    <n v="42.375999999999998"/>
    <n v="-71.102900000000005"/>
    <n v="2"/>
    <n v="250000000000000"/>
  </r>
  <r>
    <x v="1706"/>
    <x v="1705"/>
    <x v="1"/>
    <s v="GRANITE ST &amp; SOMERVILLE AV Somerville, MA"/>
    <x v="1"/>
    <x v="2"/>
    <x v="0"/>
    <s v="NONE"/>
    <x v="3"/>
    <s v="T-INTERSECTION"/>
    <s v="TWO-WAY, NOT DIVIDED"/>
    <s v="REAR-END"/>
    <s v="COLLISION WITH MOTOR VEHICLE IN TRAFFIC"/>
    <x v="0"/>
    <x v="0"/>
    <n v="0"/>
    <n v="0"/>
    <n v="0"/>
    <n v="3"/>
    <n v="0"/>
    <n v="0"/>
    <n v="0"/>
    <n v="0"/>
    <n v="0"/>
    <n v="0"/>
    <n v="0"/>
    <n v="0"/>
    <n v="0"/>
    <n v="42.3825"/>
    <n v="-71.103399999999993"/>
    <n v="2"/>
    <n v="250000000000000"/>
  </r>
  <r>
    <x v="1707"/>
    <x v="1706"/>
    <x v="2"/>
    <s v="467 SOMERVILLE AV Somerville, MA"/>
    <x v="0"/>
    <x v="0"/>
    <x v="0"/>
    <s v="NONE"/>
    <x v="0"/>
    <s v="NOT AT INTERSECTION"/>
    <s v="TWO-WAY, NOT DIVIDED"/>
    <s v="REAR-END"/>
    <s v="COLLISION WITH MOTOR VEHICLE IN TRAFFIC"/>
    <x v="0"/>
    <x v="0"/>
    <n v="0"/>
    <n v="0"/>
    <n v="0"/>
    <n v="1"/>
    <n v="0"/>
    <n v="3"/>
    <n v="0"/>
    <n v="0"/>
    <n v="0"/>
    <n v="0"/>
    <n v="0"/>
    <n v="0"/>
    <n v="0"/>
    <n v="42.3827"/>
    <n v="-71.1036"/>
    <n v="2"/>
    <n v="250000000000000"/>
  </r>
  <r>
    <x v="1708"/>
    <x v="1707"/>
    <x v="0"/>
    <s v="DANE ST &amp; SOMERVILLE AV Somerville, MA"/>
    <x v="0"/>
    <x v="1"/>
    <x v="1"/>
    <s v="UNKNOWN"/>
    <x v="3"/>
    <s v="FOUR WAY INTERSECTION"/>
    <s v="TWO-WAY, DIVIDED, UNPROTECTED MEDIAN"/>
    <s v="SINGLE VEHICLE CRASH"/>
    <s v="COLLISION WITH PEDALCYCLE"/>
    <x v="0"/>
    <x v="0"/>
    <n v="0"/>
    <n v="0"/>
    <n v="0"/>
    <n v="1"/>
    <n v="0"/>
    <n v="2"/>
    <n v="0"/>
    <n v="0"/>
    <n v="1"/>
    <n v="0"/>
    <n v="1"/>
    <n v="0"/>
    <n v="0"/>
    <n v="42.3825"/>
    <n v="-71.103399999999993"/>
    <n v="2"/>
    <n v="250000000000000"/>
  </r>
  <r>
    <x v="1709"/>
    <x v="1708"/>
    <x v="0"/>
    <s v="DANE ST &amp; SOMERVILLE AV Somerville, MA"/>
    <x v="0"/>
    <x v="1"/>
    <x v="1"/>
    <s v="NONE"/>
    <x v="3"/>
    <s v="FOUR WAY INTERSECTION"/>
    <s v="TWO-WAY, DIVIDED, UNPROTECTED MEDIAN"/>
    <s v="REAR-END"/>
    <s v="COLLISION WITH MOTOR VEHICLE IN TRAFFIC"/>
    <x v="4"/>
    <x v="0"/>
    <n v="0"/>
    <n v="0"/>
    <n v="0"/>
    <n v="2"/>
    <n v="0"/>
    <n v="1"/>
    <n v="0"/>
    <n v="0"/>
    <n v="0"/>
    <n v="0"/>
    <n v="0"/>
    <n v="0"/>
    <n v="0"/>
    <n v="42.3825"/>
    <n v="-71.103399999999993"/>
    <n v="2"/>
    <n v="250000000000000"/>
  </r>
  <r>
    <x v="1710"/>
    <x v="1709"/>
    <x v="0"/>
    <s v="GRANITE ST &amp; SOMERVILLE AV Somerville, MA"/>
    <x v="2"/>
    <x v="2"/>
    <x v="1"/>
    <s v="NONE"/>
    <x v="3"/>
    <s v="FOUR WAY INTERSECTION"/>
    <s v="TWO-WAY, NOT DIVIDED"/>
    <s v="SINGLE VEHICLE CRASH"/>
    <s v="COLLISION WITH PEDESTRIAN"/>
    <x v="0"/>
    <x v="0"/>
    <n v="0"/>
    <n v="0"/>
    <n v="0"/>
    <n v="0"/>
    <n v="1"/>
    <n v="2"/>
    <n v="0"/>
    <n v="0"/>
    <n v="1"/>
    <n v="1"/>
    <n v="0"/>
    <n v="0"/>
    <n v="0"/>
    <n v="42.3825"/>
    <n v="-71.103399999999993"/>
    <n v="2"/>
    <n v="250000000000000"/>
  </r>
  <r>
    <x v="1711"/>
    <x v="1710"/>
    <x v="1"/>
    <s v="DANE ST &amp; SOMERVILLE AV Somerville, MA"/>
    <x v="1"/>
    <x v="1"/>
    <x v="1"/>
    <s v="NONE"/>
    <x v="3"/>
    <s v="FOUR WAY INTERSECTION"/>
    <s v="TWO-WAY, DIVIDED, UNPROTECTED MEDIAN"/>
    <s v="SINGLE VEHICLE CRASH"/>
    <s v="COLLISION WITH PEDALCYCLE"/>
    <x v="0"/>
    <x v="0"/>
    <n v="0"/>
    <n v="0"/>
    <n v="0"/>
    <n v="0"/>
    <n v="0"/>
    <n v="3"/>
    <n v="0"/>
    <n v="0"/>
    <n v="1"/>
    <n v="0"/>
    <n v="1"/>
    <n v="0"/>
    <n v="0"/>
    <n v="42.3825"/>
    <n v="-71.103399999999993"/>
    <n v="2"/>
    <n v="250000000000000"/>
  </r>
  <r>
    <x v="1712"/>
    <x v="1711"/>
    <x v="2"/>
    <s v="DANE ST &amp; SOMERVILLE AV Somerville, MA"/>
    <x v="0"/>
    <x v="2"/>
    <x v="0"/>
    <s v="NONE"/>
    <x v="3"/>
    <s v="FOUR WAY INTERSECTION"/>
    <s v="TWO-WAY, NOT DIVIDED"/>
    <s v="ANGLE"/>
    <s v="COLLISION WITH MOTOR VEHICLE IN TRAFFIC"/>
    <x v="0"/>
    <x v="1"/>
    <n v="0"/>
    <n v="0"/>
    <n v="0"/>
    <n v="0"/>
    <n v="0"/>
    <n v="3"/>
    <n v="0"/>
    <n v="0"/>
    <n v="0"/>
    <n v="0"/>
    <n v="0"/>
    <n v="0"/>
    <n v="0"/>
    <n v="42.3825"/>
    <n v="-71.103399999999993"/>
    <n v="2"/>
    <n v="250000000000000"/>
  </r>
  <r>
    <x v="1713"/>
    <x v="1712"/>
    <x v="0"/>
    <s v="GRANITE ST &amp; SOMERVILLE AV Somerville, MA"/>
    <x v="0"/>
    <x v="1"/>
    <x v="1"/>
    <s v="NONE"/>
    <x v="7"/>
    <s v="FOUR WAY INTERSECTION"/>
    <s v="TWO-WAY, DIVIDED, UNPROTECTED MEDIAN"/>
    <s v="SINGLE VEHICLE CRASH"/>
    <s v="COLLISION WITH PEDESTRIAN"/>
    <x v="0"/>
    <x v="0"/>
    <n v="0"/>
    <n v="0"/>
    <n v="0"/>
    <n v="0"/>
    <n v="1"/>
    <n v="3"/>
    <n v="0"/>
    <n v="0"/>
    <n v="1"/>
    <n v="1"/>
    <n v="0"/>
    <n v="0"/>
    <n v="0"/>
    <n v="42.3825"/>
    <n v="-71.103399999999993"/>
    <n v="2"/>
    <n v="250000000000000"/>
  </r>
  <r>
    <x v="1714"/>
    <x v="1713"/>
    <x v="1"/>
    <s v="DANE ST &amp; SOMERVILLE AV Somerville, MA"/>
    <x v="1"/>
    <x v="1"/>
    <x v="0"/>
    <s v="NONE"/>
    <x v="3"/>
    <s v="T-INTERSECTION"/>
    <s v="TWO-WAY, DIVIDED, UNPROTECTED MEDIAN"/>
    <s v="SIDESWIPE, OPPOSITE DIRECTION"/>
    <s v="COLLISION WITH OTHER MOVABLE OBJECT"/>
    <x v="0"/>
    <x v="3"/>
    <n v="0"/>
    <n v="0"/>
    <n v="0"/>
    <n v="0"/>
    <n v="0"/>
    <n v="2"/>
    <n v="0"/>
    <n v="0"/>
    <n v="1"/>
    <n v="0"/>
    <n v="1"/>
    <n v="0"/>
    <n v="0"/>
    <n v="42.3825"/>
    <n v="-71.103399999999993"/>
    <n v="2"/>
    <n v="250000000000000"/>
  </r>
  <r>
    <x v="1715"/>
    <x v="1714"/>
    <x v="1"/>
    <s v="493 SOMERVILLE AV Somerville, MA"/>
    <x v="1"/>
    <x v="2"/>
    <x v="0"/>
    <s v="NONE"/>
    <x v="1"/>
    <s v="DRIVEWAY"/>
    <s v="TWO-WAY, NOT DIVIDED"/>
    <s v="ANGLE"/>
    <s v="COLLISION WITH MOTOR VEHICLE IN TRAFFIC"/>
    <x v="0"/>
    <x v="3"/>
    <n v="0"/>
    <n v="0"/>
    <n v="0"/>
    <n v="0"/>
    <n v="0"/>
    <n v="4"/>
    <n v="0"/>
    <n v="0"/>
    <n v="0"/>
    <n v="0"/>
    <n v="0"/>
    <n v="0"/>
    <n v="0"/>
    <n v="42.383000000000003"/>
    <n v="-71.104699999999994"/>
    <n v="2"/>
    <n v="250000000000000"/>
  </r>
  <r>
    <x v="1716"/>
    <x v="1715"/>
    <x v="0"/>
    <s v="PROPERZI WY &amp; SOMERVILLE AV Somerville, MA"/>
    <x v="2"/>
    <x v="0"/>
    <x v="0"/>
    <s v="NONE"/>
    <x v="0"/>
    <s v="NOT AT INTERSECTION"/>
    <s v="TWO-WAY, NOT DIVIDED"/>
    <s v="HEAD 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2899999999999"/>
    <n v="-71.105099999999993"/>
    <n v="2"/>
    <n v="250000000000000"/>
  </r>
  <r>
    <x v="1717"/>
    <x v="1716"/>
    <x v="1"/>
    <s v="LAUREL ST &amp; SOMERVILLE AV Somerville, MA"/>
    <x v="1"/>
    <x v="2"/>
    <x v="1"/>
    <s v="NONE"/>
    <x v="1"/>
    <s v="T-INTERSECTION"/>
    <s v="TWO-WAY, NOT DIVIDED"/>
    <s v="ANGLE"/>
    <s v="COLLISION WITH OTHER MOVABLE OBJECT"/>
    <x v="0"/>
    <x v="1"/>
    <n v="0"/>
    <n v="0"/>
    <n v="0"/>
    <n v="0"/>
    <n v="0"/>
    <n v="2"/>
    <n v="0"/>
    <n v="0"/>
    <n v="1"/>
    <n v="0"/>
    <n v="1"/>
    <n v="0"/>
    <n v="0"/>
    <n v="42.383000000000003"/>
    <n v="-71.105400000000003"/>
    <n v="2"/>
    <n v="250000000000000"/>
  </r>
  <r>
    <x v="1718"/>
    <x v="1717"/>
    <x v="1"/>
    <s v="6 PARK PL Somerville, MA"/>
    <x v="1"/>
    <x v="5"/>
    <x v="3"/>
    <s v="NONE"/>
    <x v="0"/>
    <s v="NOT AT INTERSECTION"/>
    <s v="TWO-WAY, NOT DIVIDED"/>
    <s v="REAR-END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3600000000001"/>
    <n v="-71.104299999999995"/>
    <n v="2"/>
    <n v="250000000000000"/>
  </r>
  <r>
    <x v="1719"/>
    <x v="1718"/>
    <x v="0"/>
    <s v="497 SOMERVILLE AV Somerville, MA"/>
    <x v="0"/>
    <x v="1"/>
    <x v="1"/>
    <s v="NONE"/>
    <x v="0"/>
    <s v="T-INTERSECTION"/>
    <s v="TWO-WAY, DIVIDED, UNPROTECTED MEDIAN"/>
    <s v="REAR-END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83099999999999"/>
    <n v="-71.105000000000004"/>
    <n v="2"/>
    <n v="250000000000000"/>
  </r>
  <r>
    <x v="1720"/>
    <x v="1719"/>
    <x v="1"/>
    <s v="516 SOMERVILLE AV Somerville, MA"/>
    <x v="1"/>
    <x v="1"/>
    <x v="1"/>
    <s v="NONE"/>
    <x v="3"/>
    <s v="NOT AT INTERSECTION"/>
    <s v="TWO-WAY, NOT DIVIDED"/>
    <s v="SIDESWIPE, SAME DIRECTION"/>
    <s v="COLLISION WITH MOTOR VEHICLE IN TRAFFIC"/>
    <x v="0"/>
    <x v="0"/>
    <n v="0"/>
    <n v="0"/>
    <n v="1"/>
    <n v="0"/>
    <n v="0"/>
    <n v="2"/>
    <n v="0"/>
    <n v="0"/>
    <n v="0"/>
    <n v="0"/>
    <n v="0"/>
    <n v="0"/>
    <n v="0"/>
    <n v="42.382899999999999"/>
    <n v="-71.105999999999995"/>
    <n v="2"/>
    <n v="250000000000000"/>
  </r>
  <r>
    <x v="1721"/>
    <x v="1720"/>
    <x v="1"/>
    <s v="622 SOMERVILLE AV Somerville, MA"/>
    <x v="1"/>
    <x v="1"/>
    <x v="1"/>
    <s v="NONE"/>
    <x v="0"/>
    <s v="NOT AT INTERSECTION"/>
    <s v="UNKNOWN"/>
    <s v="SIDESWIPE, SAME DIRECTION"/>
    <s v="COLLISION WITH MOTOR VEHICLE IN TRAFFIC"/>
    <x v="4"/>
    <x v="5"/>
    <n v="0"/>
    <n v="0"/>
    <n v="0"/>
    <n v="0"/>
    <n v="0"/>
    <n v="2"/>
    <n v="0"/>
    <n v="0"/>
    <n v="0"/>
    <n v="0"/>
    <n v="0"/>
    <n v="0"/>
    <n v="0"/>
    <n v="42.383600000000001"/>
    <n v="-71.110299999999995"/>
    <n v="2"/>
    <n v="250000000000000"/>
  </r>
  <r>
    <x v="1722"/>
    <x v="1721"/>
    <x v="0"/>
    <s v="594 SOMERVILLE AV Somerville, MA"/>
    <x v="1"/>
    <x v="1"/>
    <x v="1"/>
    <s v="NONE"/>
    <x v="3"/>
    <s v="NOT AT INTERSECTION"/>
    <s v="TWO-WAY, DIVIDED, UNPROTECTED MEDIAN"/>
    <s v="REAR-END"/>
    <s v="COLLISION WITH MOTOR VEHICLE IN TRAFFIC"/>
    <x v="0"/>
    <x v="0"/>
    <n v="0"/>
    <n v="0"/>
    <n v="0"/>
    <n v="0"/>
    <n v="0"/>
    <n v="5"/>
    <n v="0"/>
    <n v="0"/>
    <n v="0"/>
    <n v="0"/>
    <n v="0"/>
    <n v="0"/>
    <n v="0"/>
    <n v="42.383699999999997"/>
    <n v="-71.109300000000005"/>
    <n v="2"/>
    <n v="250000000000000"/>
  </r>
  <r>
    <x v="1723"/>
    <x v="1722"/>
    <x v="1"/>
    <s v="530 SOMERVILLE AV Somerville, MA"/>
    <x v="1"/>
    <x v="1"/>
    <x v="1"/>
    <s v="NONE"/>
    <x v="0"/>
    <s v="NOT AT INTERSECTION"/>
    <s v="TWO-WAY, DIVIDED, UNPROTECTED MEDIAN"/>
    <s v="SINGLE VEHICLE CRASH"/>
    <s v="COLLISION WITH PEDESTRIAN"/>
    <x v="0"/>
    <x v="0"/>
    <n v="1"/>
    <n v="0"/>
    <n v="0"/>
    <n v="1"/>
    <n v="0"/>
    <n v="2"/>
    <n v="0"/>
    <n v="0"/>
    <n v="1"/>
    <n v="0"/>
    <n v="1"/>
    <n v="0"/>
    <n v="0"/>
    <n v="42.3827"/>
    <n v="-71.106999999999999"/>
    <n v="2"/>
    <n v="250000000000000"/>
  </r>
  <r>
    <x v="1724"/>
    <x v="1723"/>
    <x v="0"/>
    <s v="622 SOMERVILLE AV Somerville, MA"/>
    <x v="1"/>
    <x v="2"/>
    <x v="1"/>
    <s v="NONE"/>
    <x v="0"/>
    <s v="T-INTERSECTION"/>
    <s v="TWO-WAY, NOT DIVIDED"/>
    <s v="ANGLE"/>
    <s v="COLLISION WITH PEDALCYCLE"/>
    <x v="0"/>
    <x v="1"/>
    <n v="0"/>
    <n v="0"/>
    <n v="0"/>
    <n v="1"/>
    <n v="0"/>
    <n v="1"/>
    <n v="0"/>
    <n v="0"/>
    <n v="1"/>
    <n v="0"/>
    <n v="1"/>
    <n v="0"/>
    <n v="0"/>
    <n v="42.383600000000001"/>
    <n v="-71.110299999999995"/>
    <n v="2"/>
    <n v="250000000000000"/>
  </r>
  <r>
    <x v="1725"/>
    <x v="1724"/>
    <x v="0"/>
    <s v="530 SOMERVILLE AV Somerville, MA"/>
    <x v="0"/>
    <x v="1"/>
    <x v="1"/>
    <s v="UNKNOWN"/>
    <x v="0"/>
    <s v="NOT AT INTERSECTION"/>
    <s v="TWO-WAY, NOT DIVIDED"/>
    <s v="SINGLE VEHICLE CRASH"/>
    <s v="COLLISION WITH PEDESTRIAN"/>
    <x v="0"/>
    <x v="3"/>
    <n v="0"/>
    <n v="0"/>
    <n v="0"/>
    <n v="1"/>
    <n v="0"/>
    <n v="1"/>
    <n v="0"/>
    <n v="0"/>
    <n v="1"/>
    <n v="1"/>
    <n v="0"/>
    <n v="0"/>
    <n v="0"/>
    <n v="42.3827"/>
    <n v="-71.106999999999999"/>
    <n v="2"/>
    <n v="250000000000000"/>
  </r>
  <r>
    <x v="1726"/>
    <x v="1725"/>
    <x v="2"/>
    <s v="622 SOMERVILLE AV Somerville, MA"/>
    <x v="2"/>
    <x v="1"/>
    <x v="1"/>
    <s v="NONE"/>
    <x v="0"/>
    <s v="NOT AT INTERSECTION"/>
    <s v="UNKNOWN"/>
    <s v="SINGLE VEHICLE CRASH"/>
    <s v="COLLISION WITH LIGHT POLE OR OTHER POST/SUPPORT"/>
    <x v="2"/>
    <x v="6"/>
    <n v="0"/>
    <n v="0"/>
    <n v="0"/>
    <n v="0"/>
    <n v="0"/>
    <n v="1"/>
    <n v="0"/>
    <n v="0"/>
    <n v="0"/>
    <n v="0"/>
    <n v="0"/>
    <n v="0"/>
    <n v="0"/>
    <n v="42.383600000000001"/>
    <n v="-71.110299999999995"/>
    <n v="2"/>
    <n v="250000000000000"/>
  </r>
  <r>
    <x v="1727"/>
    <x v="1726"/>
    <x v="0"/>
    <s v="622 SOMERVILLE AV Somerville, MA"/>
    <x v="1"/>
    <x v="1"/>
    <x v="1"/>
    <s v="NONE"/>
    <x v="0"/>
    <s v="NOT AT INTERSECTION"/>
    <s v="TWO-WAY, NOT DIVIDED"/>
    <s v="SINGLE VEHICLE CRASH"/>
    <s v="COLLISION WITH PARKED MOTOR VEHICLE"/>
    <x v="0"/>
    <x v="0"/>
    <n v="0"/>
    <n v="0"/>
    <n v="0"/>
    <n v="1"/>
    <n v="0"/>
    <n v="1"/>
    <n v="0"/>
    <n v="0"/>
    <n v="0"/>
    <n v="0"/>
    <n v="0"/>
    <n v="0"/>
    <n v="0"/>
    <n v="42.383600000000001"/>
    <n v="-71.110299999999995"/>
    <n v="2"/>
    <n v="250000000000000"/>
  </r>
  <r>
    <x v="1728"/>
    <x v="1727"/>
    <x v="1"/>
    <s v="550 SOMERVILLE AVE Somerville, MA"/>
    <x v="1"/>
    <x v="1"/>
    <x v="1"/>
    <s v="NONE"/>
    <x v="0"/>
    <s v="NOT AT INTERSECTION"/>
    <s v="TWO-WAY, NOT DIVIDED"/>
    <s v="REAR-END"/>
    <s v="COLLISION WITH MOTOR VEHICLE IN TRAFFIC"/>
    <x v="0"/>
    <x v="3"/>
    <n v="0"/>
    <n v="0"/>
    <n v="0"/>
    <n v="0"/>
    <n v="0"/>
    <n v="4"/>
    <n v="0"/>
    <n v="0"/>
    <n v="0"/>
    <n v="0"/>
    <n v="0"/>
    <n v="0"/>
    <n v="0"/>
    <n v="42.3827"/>
    <n v="-71.107699999999994"/>
    <n v="2"/>
    <n v="250000000000000"/>
  </r>
  <r>
    <x v="1729"/>
    <x v="1728"/>
    <x v="2"/>
    <s v="630 SOMERVILLE AV Somerville, MA"/>
    <x v="1"/>
    <x v="1"/>
    <x v="1"/>
    <s v="NONE"/>
    <x v="0"/>
    <s v="NOT AT INTERSECTION"/>
    <s v="TWO-WAY, NOT DIVIDED"/>
    <s v="SINGLE VEHICLE CRASH"/>
    <s v="OTHER"/>
    <x v="0"/>
    <x v="0"/>
    <n v="0"/>
    <n v="0"/>
    <n v="0"/>
    <n v="0"/>
    <n v="0"/>
    <n v="2"/>
    <n v="0"/>
    <n v="0"/>
    <n v="1"/>
    <n v="0"/>
    <n v="1"/>
    <n v="0"/>
    <n v="0"/>
    <n v="42.383800000000001"/>
    <n v="-71.110900000000001"/>
    <n v="2"/>
    <n v="250000000000000"/>
  </r>
  <r>
    <x v="1730"/>
    <x v="1729"/>
    <x v="2"/>
    <s v="608 SOMERVILLE AV Somerville, MA"/>
    <x v="1"/>
    <x v="0"/>
    <x v="0"/>
    <s v="NONE"/>
    <x v="1"/>
    <s v="T-INTERSECTION"/>
    <s v="TWO-WAY, NOT DIVIDED"/>
    <s v="UNKNOWN"/>
    <s v="COLLISION WITH PEDALCYCLE"/>
    <x v="0"/>
    <x v="0"/>
    <n v="0"/>
    <n v="0"/>
    <n v="0"/>
    <n v="1"/>
    <n v="0"/>
    <n v="0"/>
    <n v="1"/>
    <n v="0"/>
    <n v="1"/>
    <n v="0"/>
    <n v="1"/>
    <n v="0"/>
    <n v="0"/>
    <n v="42.383800000000001"/>
    <n v="-71.109499999999997"/>
    <n v="2"/>
    <n v="250000000000000"/>
  </r>
  <r>
    <x v="1731"/>
    <x v="1730"/>
    <x v="1"/>
    <s v="530 SOMERVILLE AVE Somerville, MA"/>
    <x v="1"/>
    <x v="2"/>
    <x v="1"/>
    <s v="NONE"/>
    <x v="3"/>
    <s v="NOT AT INTERSECTION"/>
    <s v="TWO-WAY, NOT DIVIDED"/>
    <s v="REAR-END"/>
    <s v="COLLISION WITH MOTOR VEHICLE IN TRAFFIC"/>
    <x v="0"/>
    <x v="0"/>
    <n v="0"/>
    <n v="0"/>
    <n v="0"/>
    <n v="0"/>
    <n v="1"/>
    <n v="1"/>
    <n v="0"/>
    <n v="0"/>
    <n v="0"/>
    <n v="0"/>
    <n v="0"/>
    <n v="0"/>
    <n v="0"/>
    <n v="42.3827"/>
    <n v="-71.106999999999999"/>
    <n v="2"/>
    <n v="250000000000000"/>
  </r>
  <r>
    <x v="1732"/>
    <x v="1731"/>
    <x v="2"/>
    <s v="570 SOMERVILLE AV (PARKINGLOT) Somerville, MA"/>
    <x v="1"/>
    <x v="4"/>
    <x v="1"/>
    <s v="OTHER"/>
    <x v="0"/>
    <s v="NOT AT INTERSECTION"/>
    <s v="UNKNOWN"/>
    <s v="REAR-END"/>
    <s v="COLLISION WITH PARKED MOTOR VEHICLE"/>
    <x v="2"/>
    <x v="5"/>
    <n v="0"/>
    <n v="0"/>
    <n v="0"/>
    <n v="0"/>
    <n v="0"/>
    <n v="3"/>
    <n v="0"/>
    <n v="0"/>
    <n v="0"/>
    <n v="0"/>
    <n v="0"/>
    <n v="0"/>
    <n v="0"/>
    <n v="42.382899999999999"/>
    <n v="-71.108500000000006"/>
    <n v="2"/>
    <n v="250000000000000"/>
  </r>
  <r>
    <x v="1733"/>
    <x v="1732"/>
    <x v="1"/>
    <s v="630 SOMERVILLE AVE Somerville, MA"/>
    <x v="1"/>
    <x v="1"/>
    <x v="1"/>
    <s v="UNKNOWN"/>
    <x v="0"/>
    <s v="NOT AT INTERSECTION"/>
    <s v="TWO-WAY, DIVIDED, UNPROTECTED MEDIAN"/>
    <s v="REAR-END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3800000000001"/>
    <n v="-71.110900000000001"/>
    <n v="2"/>
    <n v="250000000000000"/>
  </r>
  <r>
    <x v="1734"/>
    <x v="1733"/>
    <x v="0"/>
    <s v="SOMERVILLE AV &amp; SPRING ST Somerville, MA"/>
    <x v="1"/>
    <x v="2"/>
    <x v="0"/>
    <s v="NONE"/>
    <x v="0"/>
    <s v="NOT AT INTERSECTION"/>
    <s v="UNKNOWN"/>
    <s v="ANGLE"/>
    <s v="COLLISION WITH MOTOR VEHICLE IN TRAFFIC"/>
    <x v="0"/>
    <x v="0"/>
    <n v="0"/>
    <n v="0"/>
    <n v="0"/>
    <n v="1"/>
    <n v="1"/>
    <n v="2"/>
    <n v="0"/>
    <n v="0"/>
    <n v="0"/>
    <n v="0"/>
    <n v="0"/>
    <n v="0"/>
    <n v="0"/>
    <n v="42.383899999999997"/>
    <n v="-71.109499999999997"/>
    <n v="3"/>
    <n v="250000000000000"/>
  </r>
  <r>
    <x v="1735"/>
    <x v="1734"/>
    <x v="1"/>
    <s v="591 SOMERVILLE AV Somerville, MA"/>
    <x v="1"/>
    <x v="2"/>
    <x v="1"/>
    <s v="NONE"/>
    <x v="0"/>
    <s v="NOT AT INTERSECTION"/>
    <s v="TWO-WAY, NOT DIVIDED"/>
    <s v="SINGLE VEHICLE CRASH"/>
    <s v="COLLISION WITH LIGHT POLE OR OTHER POST/SUPPORT"/>
    <x v="1"/>
    <x v="0"/>
    <n v="0"/>
    <n v="0"/>
    <n v="0"/>
    <n v="0"/>
    <n v="0"/>
    <n v="1"/>
    <n v="0"/>
    <n v="0"/>
    <n v="0"/>
    <n v="0"/>
    <n v="0"/>
    <n v="0"/>
    <n v="0"/>
    <n v="42.383899999999997"/>
    <n v="-71.108800000000002"/>
    <n v="3"/>
    <n v="250000000000000"/>
  </r>
  <r>
    <x v="1736"/>
    <x v="1735"/>
    <x v="1"/>
    <s v="591 SOMERVILLE AV Somerville, MA"/>
    <x v="1"/>
    <x v="1"/>
    <x v="1"/>
    <s v="NONE"/>
    <x v="0"/>
    <s v="NOT AT INTERSECTION"/>
    <s v="TWO-WAY, NOT DIVIDED"/>
    <s v="ANGLE"/>
    <s v="COLLISION WITH PEDALCYCLE"/>
    <x v="0"/>
    <x v="3"/>
    <n v="0"/>
    <n v="0"/>
    <n v="0"/>
    <n v="1"/>
    <n v="0"/>
    <n v="1"/>
    <n v="0"/>
    <n v="0"/>
    <n v="1"/>
    <n v="0"/>
    <n v="1"/>
    <n v="0"/>
    <n v="0"/>
    <n v="42.383899999999997"/>
    <n v="-71.108800000000002"/>
    <n v="3"/>
    <n v="250000000000000"/>
  </r>
  <r>
    <x v="1737"/>
    <x v="1736"/>
    <x v="1"/>
    <s v="585 SOMERVILLE AVE Somerville, MA"/>
    <x v="1"/>
    <x v="1"/>
    <x v="1"/>
    <s v="NONE"/>
    <x v="0"/>
    <s v="NOT AT INTERSECTION"/>
    <s v="TWO-WAY, NOT DIVIDED"/>
    <s v="SIDESWIPE, SAME DIRECTION"/>
    <s v="COLLISION WITH PEDALCYCLE"/>
    <x v="1"/>
    <x v="0"/>
    <n v="0"/>
    <n v="0"/>
    <n v="0"/>
    <n v="0"/>
    <n v="1"/>
    <n v="3"/>
    <n v="0"/>
    <n v="0"/>
    <n v="1"/>
    <n v="0"/>
    <n v="1"/>
    <n v="0"/>
    <n v="0"/>
    <n v="42.383899999999997"/>
    <n v="-71.108699999999999"/>
    <n v="3"/>
    <n v="250000000000000"/>
  </r>
  <r>
    <x v="1738"/>
    <x v="1737"/>
    <x v="2"/>
    <s v="577 SOMERVILLE AV Somerville, MA"/>
    <x v="1"/>
    <x v="1"/>
    <x v="1"/>
    <s v="NONE"/>
    <x v="0"/>
    <s v="NOT AT INTERSECTION"/>
    <s v="TWO-WAY, DIVIDED, UNPROTECTED MEDIAN"/>
    <s v="SIDESWIPE, SAME DIRECTION"/>
    <s v="COLLISION WITH PEDALCYCLE"/>
    <x v="0"/>
    <x v="0"/>
    <n v="0"/>
    <n v="0"/>
    <n v="0"/>
    <n v="0"/>
    <n v="0"/>
    <n v="3"/>
    <n v="0"/>
    <n v="0"/>
    <n v="1"/>
    <n v="0"/>
    <n v="1"/>
    <n v="0"/>
    <n v="0"/>
    <n v="42.383899999999997"/>
    <n v="-71.108500000000006"/>
    <n v="3"/>
    <n v="250000000000000"/>
  </r>
  <r>
    <x v="1739"/>
    <x v="1738"/>
    <x v="0"/>
    <s v="SOMERVILLE AV &amp; BLEACHERY CT Somerville, MA"/>
    <x v="1"/>
    <x v="1"/>
    <x v="1"/>
    <s v="TRAFFIC CONGESTION RELATED"/>
    <x v="0"/>
    <s v="T-INTERSECTION"/>
    <s v="TWO-WAY, NOT DIVIDED"/>
    <s v="HEAD ON"/>
    <s v="UNKNOWN"/>
    <x v="6"/>
    <x v="0"/>
    <n v="0"/>
    <n v="0"/>
    <n v="0"/>
    <n v="1"/>
    <n v="0"/>
    <n v="4"/>
    <n v="0"/>
    <n v="0"/>
    <n v="1"/>
    <n v="0"/>
    <n v="1"/>
    <n v="0"/>
    <n v="0"/>
    <n v="42.383600000000001"/>
    <n v="-71.108199999999997"/>
    <n v="3"/>
    <n v="250000000000000"/>
  </r>
  <r>
    <x v="1740"/>
    <x v="1739"/>
    <x v="1"/>
    <s v="557 SOMERVILLE AV Somerville, MA"/>
    <x v="1"/>
    <x v="1"/>
    <x v="1"/>
    <s v="NONE"/>
    <x v="0"/>
    <s v="NOT AT INTERSECTION"/>
    <s v="TWO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3600000000001"/>
    <n v="-71.107399999999998"/>
    <n v="3"/>
    <n v="250000000000000"/>
  </r>
  <r>
    <x v="1741"/>
    <x v="1740"/>
    <x v="1"/>
    <s v="555 SOMERVILLE AV Somerville, MA"/>
    <x v="1"/>
    <x v="1"/>
    <x v="1"/>
    <s v="NONE"/>
    <x v="0"/>
    <s v="NOT AT INTERSECTION"/>
    <s v="TWO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3499999999998"/>
    <n v="-71.107399999999998"/>
    <n v="3"/>
    <n v="250000000000000"/>
  </r>
  <r>
    <x v="1742"/>
    <x v="1741"/>
    <x v="1"/>
    <s v="SOMERVILLE AV &amp; NA Somerville, MA"/>
    <x v="1"/>
    <x v="1"/>
    <x v="1"/>
    <s v="UNKNOWN"/>
    <x v="0"/>
    <s v="T-INTERSECTION"/>
    <s v="TWO-WAY, NOT DIVIDED"/>
    <s v="ANGLE"/>
    <s v="COLLISION WITH PEDALCYCLE"/>
    <x v="0"/>
    <x v="0"/>
    <n v="0"/>
    <n v="0"/>
    <n v="0"/>
    <n v="1"/>
    <n v="0"/>
    <n v="1"/>
    <n v="0"/>
    <n v="0"/>
    <n v="1"/>
    <n v="0"/>
    <n v="1"/>
    <n v="0"/>
    <n v="0"/>
    <n v="42.384"/>
    <n v="-71.109700000000004"/>
    <n v="3"/>
    <n v="250000000000000"/>
  </r>
  <r>
    <x v="1743"/>
    <x v="1742"/>
    <x v="0"/>
    <s v="KENT ST &amp; SOMERVILLE AV Somerville, MA"/>
    <x v="1"/>
    <x v="1"/>
    <x v="1"/>
    <s v="NONE"/>
    <x v="0"/>
    <s v="T-INTERSECTION"/>
    <s v="TWO-WAY, NOT DIVIDED"/>
    <s v="ANGLE"/>
    <s v="COLLISION WITH MOTOR VEHICLE IN TRAFFIC"/>
    <x v="0"/>
    <x v="1"/>
    <n v="0"/>
    <n v="0"/>
    <n v="0"/>
    <n v="0"/>
    <n v="0"/>
    <n v="2"/>
    <n v="0"/>
    <n v="0"/>
    <n v="0"/>
    <n v="0"/>
    <n v="0"/>
    <n v="0"/>
    <n v="0"/>
    <n v="42.383899999999997"/>
    <n v="-71.109700000000004"/>
    <n v="3"/>
    <n v="250000000000000"/>
  </r>
  <r>
    <x v="1744"/>
    <x v="1743"/>
    <x v="0"/>
    <s v="KENT ST &amp; SOMERVILLE AV Somerville, MA"/>
    <x v="1"/>
    <x v="2"/>
    <x v="1"/>
    <s v="NONE"/>
    <x v="0"/>
    <s v="T-INTERSECTION"/>
    <s v="TWO-WAY, NOT DIVIDED"/>
    <s v="REAR-END"/>
    <s v="COLLISION WITH MOTOR VEHICLE IN TRAFFIC"/>
    <x v="0"/>
    <x v="1"/>
    <n v="0"/>
    <n v="0"/>
    <n v="0"/>
    <n v="0"/>
    <n v="0"/>
    <n v="2"/>
    <n v="0"/>
    <n v="0"/>
    <n v="0"/>
    <n v="0"/>
    <n v="0"/>
    <n v="0"/>
    <n v="0"/>
    <n v="42.383899999999997"/>
    <n v="-71.109700000000004"/>
    <n v="3"/>
    <n v="250000000000000"/>
  </r>
  <r>
    <x v="1745"/>
    <x v="1744"/>
    <x v="1"/>
    <s v="SOMERVILLE AV &amp; NA Somerville, MA"/>
    <x v="1"/>
    <x v="1"/>
    <x v="1"/>
    <s v="NONE"/>
    <x v="1"/>
    <s v="T-INTERSECTION"/>
    <s v="ONE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4"/>
    <n v="-71.109700000000004"/>
    <n v="3"/>
    <n v="250000000000000"/>
  </r>
  <r>
    <x v="1746"/>
    <x v="1745"/>
    <x v="1"/>
    <s v="599 SOMERVILLE AV Somerville, MA"/>
    <x v="1"/>
    <x v="2"/>
    <x v="1"/>
    <s v="NONE"/>
    <x v="0"/>
    <s v="T-INTERSECTION"/>
    <s v="TWO-WAY, NOT DIVIDED"/>
    <s v="HEAD ON"/>
    <s v="COLLISION WITH PEDESTRIAN"/>
    <x v="0"/>
    <x v="0"/>
    <n v="0"/>
    <n v="0"/>
    <n v="0"/>
    <n v="0"/>
    <n v="0"/>
    <n v="2"/>
    <n v="1"/>
    <n v="0"/>
    <n v="1"/>
    <n v="1"/>
    <n v="0"/>
    <n v="0"/>
    <n v="0"/>
    <n v="42.3842"/>
    <n v="-71.109800000000007"/>
    <n v="3"/>
    <n v="250000000000000"/>
  </r>
  <r>
    <x v="1747"/>
    <x v="1746"/>
    <x v="2"/>
    <s v="466 SOMERVILLE AV Somerville, MA"/>
    <x v="0"/>
    <x v="1"/>
    <x v="1"/>
    <s v="NONE"/>
    <x v="0"/>
    <s v="NOT AT INTERSECTION"/>
    <s v="TWO-WAY, DIVIDED, UNPROTECTED MEDIAN"/>
    <s v="UNKNOWN"/>
    <s v="OTHER NON-COLLISION"/>
    <x v="1"/>
    <x v="0"/>
    <n v="0"/>
    <n v="0"/>
    <n v="0"/>
    <n v="0"/>
    <n v="0"/>
    <n v="1"/>
    <n v="0"/>
    <n v="0"/>
    <n v="0"/>
    <n v="0"/>
    <n v="0"/>
    <n v="0"/>
    <n v="0"/>
    <n v="42.382399999999997"/>
    <n v="-71.1036"/>
    <n v="2"/>
    <n v="250000000000000"/>
  </r>
  <r>
    <x v="1748"/>
    <x v="1747"/>
    <x v="1"/>
    <s v="486 SOMERVILLE AV Somerville, MA"/>
    <x v="1"/>
    <x v="2"/>
    <x v="1"/>
    <s v="NONE"/>
    <x v="0"/>
    <s v="NOT AT INTERSECTION"/>
    <s v="TWO-WAY, DIVIDED, UNPROTECTED MEDIAN"/>
    <s v="REAR-END"/>
    <s v="COLLISION WITH MOTOR VEHICLE IN TRAFFIC"/>
    <x v="0"/>
    <x v="1"/>
    <n v="0"/>
    <n v="0"/>
    <n v="0"/>
    <n v="0"/>
    <n v="1"/>
    <n v="1"/>
    <n v="0"/>
    <n v="0"/>
    <n v="0"/>
    <n v="0"/>
    <n v="0"/>
    <n v="0"/>
    <n v="0"/>
    <n v="42.3827"/>
    <n v="-71.104500000000002"/>
    <n v="2"/>
    <n v="250000000000000"/>
  </r>
  <r>
    <x v="1749"/>
    <x v="1748"/>
    <x v="0"/>
    <s v="9A DANE ST Somerville, MA"/>
    <x v="2"/>
    <x v="2"/>
    <x v="1"/>
    <s v="NONE"/>
    <x v="0"/>
    <s v="NOT AT INTERSECTION"/>
    <s v="TWO-WAY, NOT DIVIDED"/>
    <s v="SIDESWIPE, SAM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1999999999998"/>
    <n v="-71.103700000000003"/>
    <n v="2"/>
    <n v="250000000000000"/>
  </r>
  <r>
    <x v="1750"/>
    <x v="1749"/>
    <x v="2"/>
    <s v="BEACON ST &amp; SACRAMENTO ST Somerville, MA"/>
    <x v="1"/>
    <x v="1"/>
    <x v="3"/>
    <s v="NONE"/>
    <x v="0"/>
    <s v="T-INTERSECTION"/>
    <s v="TWO-WAY, NOT DIVIDED"/>
    <s v="REAR-END"/>
    <s v="COLLISION WITH MOTOR VEHICLE IN TRAFFIC"/>
    <x v="0"/>
    <x v="0"/>
    <n v="0"/>
    <n v="0"/>
    <n v="0"/>
    <n v="0"/>
    <n v="1"/>
    <n v="3"/>
    <n v="0"/>
    <n v="0"/>
    <n v="0"/>
    <n v="0"/>
    <n v="0"/>
    <n v="0"/>
    <n v="0"/>
    <n v="42.383299999999998"/>
    <n v="-71.1126"/>
    <n v="2"/>
    <n v="250000000000000"/>
  </r>
  <r>
    <x v="1751"/>
    <x v="1750"/>
    <x v="1"/>
    <s v="275 BEACON ST Somerville, MA"/>
    <x v="1"/>
    <x v="1"/>
    <x v="1"/>
    <s v="NONE"/>
    <x v="0"/>
    <s v="NOT AT INTERSECTION"/>
    <s v="TWO-WAY, DIVIDED, UNPROTECTED MEDIAN"/>
    <s v="ANGLE"/>
    <s v="COLLISION WITH MOPED"/>
    <x v="0"/>
    <x v="0"/>
    <n v="0"/>
    <n v="0"/>
    <n v="0"/>
    <n v="1"/>
    <n v="0"/>
    <n v="2"/>
    <n v="0"/>
    <n v="0"/>
    <n v="0"/>
    <n v="0"/>
    <n v="0"/>
    <n v="0"/>
    <n v="0"/>
    <n v="42.383699999999997"/>
    <n v="-71.111800000000002"/>
    <n v="2"/>
    <n v="250000000000000"/>
  </r>
  <r>
    <x v="1752"/>
    <x v="1751"/>
    <x v="0"/>
    <s v="BEACON ST &amp; SACRAMENTO ST Somerville, MA"/>
    <x v="0"/>
    <x v="1"/>
    <x v="1"/>
    <s v="NONE"/>
    <x v="0"/>
    <s v="T-INTERSECTION"/>
    <s v="TWO-WAY, NOT DIVIDED"/>
    <s v="HEAD ON"/>
    <s v="COLLISION WITH PEDALCYCLE"/>
    <x v="0"/>
    <x v="0"/>
    <n v="0"/>
    <n v="0"/>
    <n v="0"/>
    <n v="0"/>
    <n v="1"/>
    <n v="3"/>
    <n v="0"/>
    <n v="0"/>
    <n v="1"/>
    <n v="0"/>
    <n v="1"/>
    <n v="0"/>
    <n v="0"/>
    <n v="42.383299999999998"/>
    <n v="-71.1126"/>
    <n v="2"/>
    <n v="250000000000000"/>
  </r>
  <r>
    <x v="1753"/>
    <x v="1752"/>
    <x v="0"/>
    <s v="43 PARK ST Somerville, MA"/>
    <x v="1"/>
    <x v="2"/>
    <x v="0"/>
    <s v="TRAFFIC CONGESTION RELATED"/>
    <x v="9"/>
    <s v="RAILWAY, GRADE CROSSING"/>
    <s v="TWO-WAY, NOT DIVIDED"/>
    <s v="SINGLE VEHICLE CRASH"/>
    <s v="COLLISION WITH MOTOR VEHICLE IN TRAFFIC"/>
    <x v="0"/>
    <x v="0"/>
    <n v="0"/>
    <n v="0"/>
    <n v="0"/>
    <n v="0"/>
    <n v="1"/>
    <n v="2"/>
    <n v="0"/>
    <n v="0"/>
    <n v="0"/>
    <n v="0"/>
    <n v="0"/>
    <n v="0"/>
    <n v="0"/>
    <n v="42.381599999999999"/>
    <n v="-71.107799999999997"/>
    <n v="2"/>
    <n v="250000000000000"/>
  </r>
  <r>
    <x v="1754"/>
    <x v="1753"/>
    <x v="0"/>
    <s v="BEACON ST &amp; MUSEUM ST Somerville, MA"/>
    <x v="0"/>
    <x v="0"/>
    <x v="0"/>
    <s v="NONE"/>
    <x v="0"/>
    <s v="T-INTERSECTION"/>
    <s v="TWO-WAY, NOT DIVIDED"/>
    <s v="ANGLE"/>
    <s v="COLLISION WITH PEDESTRIAN"/>
    <x v="0"/>
    <x v="0"/>
    <n v="0"/>
    <n v="0"/>
    <n v="0"/>
    <n v="0"/>
    <n v="0"/>
    <n v="2"/>
    <n v="0"/>
    <n v="0"/>
    <n v="1"/>
    <n v="1"/>
    <n v="0"/>
    <n v="0"/>
    <n v="0"/>
    <n v="42.381999999999998"/>
    <n v="-71.110900000000001"/>
    <n v="2"/>
    <n v="250000000000000"/>
  </r>
  <r>
    <x v="1755"/>
    <x v="1754"/>
    <x v="1"/>
    <s v="32 KENT ST Somerville, MA"/>
    <x v="1"/>
    <x v="1"/>
    <x v="1"/>
    <s v="NONE"/>
    <x v="0"/>
    <s v="DRIVEWAY"/>
    <s v="TWO-WAY, NOT DIVIDED"/>
    <s v="REAR TO REAR"/>
    <s v="COLLISION WITH MOTOR VEHICLE IN TRAFFIC"/>
    <x v="2"/>
    <x v="4"/>
    <n v="0"/>
    <n v="0"/>
    <n v="0"/>
    <n v="0"/>
    <n v="0"/>
    <n v="3"/>
    <n v="0"/>
    <n v="0"/>
    <n v="0"/>
    <n v="0"/>
    <n v="0"/>
    <n v="0"/>
    <n v="0"/>
    <n v="42.382599999999996"/>
    <n v="-71.11"/>
    <n v="2"/>
    <n v="250000000000000"/>
  </r>
  <r>
    <x v="1756"/>
    <x v="1755"/>
    <x v="1"/>
    <s v="263 BEACON ST Somerville, MA"/>
    <x v="1"/>
    <x v="2"/>
    <x v="1"/>
    <s v="NONE"/>
    <x v="0"/>
    <s v="NOT AT INTERSECTION"/>
    <s v="TWO-WAY, NOT DIVIDED"/>
    <s v="ANGLE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2899999999999"/>
    <n v="-71.111500000000007"/>
    <n v="2"/>
    <n v="250000000000000"/>
  </r>
  <r>
    <x v="1757"/>
    <x v="1756"/>
    <x v="1"/>
    <s v="BEACON ST &amp; KENT ST Somerville, MA"/>
    <x v="1"/>
    <x v="2"/>
    <x v="1"/>
    <s v="NONE"/>
    <x v="0"/>
    <s v="T-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1999999999998"/>
    <n v="-71.110900000000001"/>
    <n v="2"/>
    <n v="250000000000000"/>
  </r>
  <r>
    <x v="1758"/>
    <x v="1757"/>
    <x v="1"/>
    <s v="BEACON ST &amp; MUSEUM ST Somerville, MA"/>
    <x v="1"/>
    <x v="0"/>
    <x v="0"/>
    <s v="UNKNOWN"/>
    <x v="0"/>
    <s v="T-INTERSECTION"/>
    <s v="TWO-WAY, NOT DIVIDED"/>
    <s v="SINGLE VEHICLE CRASH"/>
    <s v="COLLISION WITH PEDALCYCLE"/>
    <x v="0"/>
    <x v="0"/>
    <n v="0"/>
    <n v="0"/>
    <n v="0"/>
    <n v="1"/>
    <n v="0"/>
    <n v="2"/>
    <n v="0"/>
    <n v="0"/>
    <n v="1"/>
    <n v="0"/>
    <n v="1"/>
    <n v="0"/>
    <n v="0"/>
    <n v="42.381999999999998"/>
    <n v="-71.110900000000001"/>
    <n v="2"/>
    <n v="250000000000000"/>
  </r>
  <r>
    <x v="1759"/>
    <x v="1758"/>
    <x v="0"/>
    <s v="275 BEACON ST Somerville, MA"/>
    <x v="1"/>
    <x v="1"/>
    <x v="1"/>
    <s v="NONE"/>
    <x v="0"/>
    <s v="NOT AT INTERSECTION"/>
    <s v="TWO-WAY, NOT DIVIDED"/>
    <s v="SIDESWIPE, SAME DIRECTION"/>
    <s v="COLLISION WITH PEDALCYCLE"/>
    <x v="6"/>
    <x v="3"/>
    <n v="0"/>
    <n v="0"/>
    <n v="0"/>
    <n v="1"/>
    <n v="0"/>
    <n v="2"/>
    <n v="0"/>
    <n v="0"/>
    <n v="1"/>
    <n v="0"/>
    <n v="1"/>
    <n v="0"/>
    <n v="0"/>
    <n v="42.383699999999997"/>
    <n v="-71.111800000000002"/>
    <n v="2"/>
    <n v="250000000000000"/>
  </r>
  <r>
    <x v="1760"/>
    <x v="1759"/>
    <x v="0"/>
    <s v="253 BEACON ST Somerville, MA"/>
    <x v="0"/>
    <x v="1"/>
    <x v="1"/>
    <s v="NONE"/>
    <x v="5"/>
    <s v="NOT AT INTERSECTION"/>
    <s v="TWO-WAY, DIVIDED, UNPROTECTED MEDIAN"/>
    <s v="REAR-END"/>
    <s v="COLLISION WITH MOTOR VEHICLE IN TRAFFIC"/>
    <x v="0"/>
    <x v="3"/>
    <n v="0"/>
    <n v="0"/>
    <n v="0"/>
    <n v="0"/>
    <n v="1"/>
    <n v="2"/>
    <n v="0"/>
    <n v="0"/>
    <n v="0"/>
    <n v="0"/>
    <n v="0"/>
    <n v="0"/>
    <n v="0"/>
    <n v="42.382300000000001"/>
    <n v="-71.111199999999997"/>
    <n v="2"/>
    <n v="250000000000000"/>
  </r>
  <r>
    <x v="1761"/>
    <x v="1760"/>
    <x v="1"/>
    <s v="275 BEACON ST Somerville, MA"/>
    <x v="1"/>
    <x v="0"/>
    <x v="0"/>
    <s v="NONE"/>
    <x v="1"/>
    <s v="T-INTERSECTION"/>
    <s v="TWO-WAY, NOT DIVIDED"/>
    <s v="SIDESWIPE, SAME DIRECTION"/>
    <s v="COLLISION WITH PARKED MOTOR VEHICLE"/>
    <x v="1"/>
    <x v="0"/>
    <n v="0"/>
    <n v="0"/>
    <n v="0"/>
    <n v="0"/>
    <n v="0"/>
    <n v="3"/>
    <n v="0"/>
    <n v="0"/>
    <n v="0"/>
    <n v="0"/>
    <n v="0"/>
    <n v="0"/>
    <n v="0"/>
    <n v="42.383699999999997"/>
    <n v="-71.111800000000002"/>
    <n v="2"/>
    <n v="250000000000000"/>
  </r>
  <r>
    <x v="1762"/>
    <x v="1761"/>
    <x v="1"/>
    <s v="32 KENT ST Somerville, MA"/>
    <x v="1"/>
    <x v="1"/>
    <x v="1"/>
    <s v="NONE"/>
    <x v="0"/>
    <s v="NOT AT INTERSECTION"/>
    <s v="UNKNOWN"/>
    <s v="SINGLE VEHICLE CRASH"/>
    <s v="COLLISION WITH LIGHT POLE OR OTHER POST/SUPPORT"/>
    <x v="4"/>
    <x v="6"/>
    <n v="0"/>
    <n v="0"/>
    <n v="0"/>
    <n v="1"/>
    <n v="0"/>
    <n v="1"/>
    <n v="0"/>
    <n v="0"/>
    <n v="0"/>
    <n v="0"/>
    <n v="0"/>
    <n v="0"/>
    <n v="0"/>
    <n v="42.382599999999996"/>
    <n v="-71.11"/>
    <n v="2"/>
    <n v="250000000000000"/>
  </r>
  <r>
    <x v="1763"/>
    <x v="1762"/>
    <x v="1"/>
    <s v="14 CENTRAL ST Somerville, MA"/>
    <x v="1"/>
    <x v="1"/>
    <x v="1"/>
    <s v="NONE"/>
    <x v="0"/>
    <s v="T-INTERSECTION"/>
    <s v="ONE-WAY, NOT DIVIDED"/>
    <s v="ANGLE"/>
    <s v="COLLISION WITH PEDALCYCLE"/>
    <x v="0"/>
    <x v="0"/>
    <n v="0"/>
    <n v="0"/>
    <n v="0"/>
    <n v="0"/>
    <n v="1"/>
    <n v="1"/>
    <n v="0"/>
    <n v="0"/>
    <n v="1"/>
    <n v="0"/>
    <n v="1"/>
    <n v="0"/>
    <n v="0"/>
    <n v="42.384099999999997"/>
    <n v="-71.1066"/>
    <n v="3"/>
    <n v="250000000000000"/>
  </r>
  <r>
    <x v="1764"/>
    <x v="1763"/>
    <x v="0"/>
    <s v="PRESCOTT ST &amp; SUMMER ST Somerville, MA"/>
    <x v="1"/>
    <x v="1"/>
    <x v="1"/>
    <s v="NONE"/>
    <x v="1"/>
    <s v="T-INTERSECTION"/>
    <s v="TWO-WAY, NOT DIVIDED"/>
    <s v="HEAD ON"/>
    <s v="COLLISION WITH PEDESTRIAN"/>
    <x v="0"/>
    <x v="0"/>
    <n v="0"/>
    <n v="0"/>
    <n v="0"/>
    <n v="0"/>
    <n v="1"/>
    <n v="1"/>
    <n v="0"/>
    <n v="0"/>
    <n v="1"/>
    <n v="1"/>
    <n v="0"/>
    <n v="0"/>
    <n v="0"/>
    <n v="42.383699999999997"/>
    <n v="-71.099800000000002"/>
    <n v="3"/>
    <n v="250000000000000"/>
  </r>
  <r>
    <x v="1765"/>
    <x v="1764"/>
    <x v="1"/>
    <s v="KNAPP ST &amp; SCHOOL ST Somerville, MA"/>
    <x v="1"/>
    <x v="1"/>
    <x v="1"/>
    <s v="NONE"/>
    <x v="1"/>
    <s v="T-INTERSECTION"/>
    <s v="ONE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82599999999996"/>
    <n v="-71.101699999999994"/>
    <n v="3"/>
    <n v="250000000000000"/>
  </r>
  <r>
    <x v="1766"/>
    <x v="1765"/>
    <x v="2"/>
    <s v="13 SCHOOL ST Somerville, MA"/>
    <x v="0"/>
    <x v="1"/>
    <x v="1"/>
    <s v="NONE"/>
    <x v="0"/>
    <s v="T-INTERSECTION"/>
    <s v="ONE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2399999999997"/>
    <n v="-71.101500000000001"/>
    <n v="3"/>
    <n v="250000000000000"/>
  </r>
  <r>
    <x v="1767"/>
    <x v="1766"/>
    <x v="0"/>
    <s v="PRESCOTT ST &amp; SUMMER ST Somerville, MA"/>
    <x v="1"/>
    <x v="1"/>
    <x v="1"/>
    <s v="NONE"/>
    <x v="0"/>
    <s v="NOT AT INTERSECTION"/>
    <s v="TWO-WAY, NOT DIVIDED"/>
    <s v="REAR-END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83699999999997"/>
    <n v="-71.099800000000002"/>
    <n v="3"/>
    <n v="250000000000000"/>
  </r>
  <r>
    <x v="1768"/>
    <x v="1767"/>
    <x v="2"/>
    <s v="PRESCOTT ST &amp; SUMMER ST Somerville, MA"/>
    <x v="1"/>
    <x v="1"/>
    <x v="1"/>
    <s v="NONE"/>
    <x v="1"/>
    <s v="FOUR WAY INTERSECTION"/>
    <s v="TWO-WAY, NOT DIVIDED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83699999999997"/>
    <n v="-71.099800000000002"/>
    <n v="3"/>
    <n v="250000000000000"/>
  </r>
  <r>
    <x v="1769"/>
    <x v="1768"/>
    <x v="0"/>
    <s v="417 SOMERVILLE AV Somerville, MA"/>
    <x v="0"/>
    <x v="1"/>
    <x v="1"/>
    <s v="NONE"/>
    <x v="0"/>
    <s v="NOT AT INTERSECTION"/>
    <s v="TWO-WAY, NOT DIVIDED"/>
    <s v="REAR-END"/>
    <s v="COLLISION WITH MOTOR VEHICLE IN TRAFFIC"/>
    <x v="0"/>
    <x v="0"/>
    <n v="0"/>
    <n v="0"/>
    <n v="0"/>
    <n v="0"/>
    <n v="1"/>
    <n v="3"/>
    <n v="0"/>
    <n v="0"/>
    <n v="0"/>
    <n v="0"/>
    <n v="0"/>
    <n v="0"/>
    <n v="1"/>
    <n v="42.381999999999998"/>
    <n v="-71.101399999999998"/>
    <n v="3"/>
    <n v="250000000000000"/>
  </r>
  <r>
    <x v="1770"/>
    <x v="1769"/>
    <x v="1"/>
    <s v="QUINCY ST &amp; SUMMER ST Somerville, MA"/>
    <x v="1"/>
    <x v="1"/>
    <x v="0"/>
    <s v="UNKNOWN"/>
    <x v="1"/>
    <s v="FOUR WAY INTERSECTION"/>
    <s v="TWO-WAY, DIVIDED, UNPROTECTED MEDIAN"/>
    <s v="ANGLE"/>
    <s v="COLLISION WITH MOTOR VEHICLE IN TRAFFIC"/>
    <x v="4"/>
    <x v="0"/>
    <n v="0"/>
    <n v="0"/>
    <n v="0"/>
    <n v="0"/>
    <n v="0"/>
    <n v="1"/>
    <n v="1"/>
    <n v="0"/>
    <n v="0"/>
    <n v="0"/>
    <n v="0"/>
    <n v="0"/>
    <n v="0"/>
    <n v="42.383699999999997"/>
    <n v="-71.099800000000002"/>
    <n v="3"/>
    <n v="250000000000000"/>
  </r>
  <r>
    <x v="1771"/>
    <x v="1770"/>
    <x v="2"/>
    <s v="49 SCHOOL ST Somerville, MA"/>
    <x v="0"/>
    <x v="3"/>
    <x v="0"/>
    <s v="NONE"/>
    <x v="0"/>
    <s v="NOT AT INTERSECTION"/>
    <s v="ONE-WAY, NOT DIVIDED"/>
    <s v="SINGLE VEHICLE CRASH"/>
    <s v="COLLISION WITH PARKED MOTOR VEHICLE"/>
    <x v="0"/>
    <x v="0"/>
    <n v="0"/>
    <n v="0"/>
    <n v="0"/>
    <n v="0"/>
    <n v="0"/>
    <n v="1"/>
    <n v="0"/>
    <n v="0"/>
    <n v="0"/>
    <n v="0"/>
    <n v="0"/>
    <n v="0"/>
    <n v="0"/>
    <n v="42.383699999999997"/>
    <n v="-71.1006"/>
    <n v="3"/>
    <n v="250000000000000"/>
  </r>
  <r>
    <x v="1772"/>
    <x v="1771"/>
    <x v="1"/>
    <s v="PRESCOTT ST &amp; SUMMER ST Somerville, MA"/>
    <x v="1"/>
    <x v="2"/>
    <x v="0"/>
    <s v="NONE"/>
    <x v="1"/>
    <s v="FOUR WAY INTERSECTION"/>
    <s v="TWO-WAY, DIVIDED, UNPROTECTED MEDIAN"/>
    <s v="ANGLE"/>
    <s v="COLLISION WITH MOTOR VEHICLE IN TRAFFIC"/>
    <x v="0"/>
    <x v="3"/>
    <n v="0"/>
    <n v="0"/>
    <n v="0"/>
    <n v="0"/>
    <n v="0"/>
    <n v="4"/>
    <n v="0"/>
    <n v="0"/>
    <n v="0"/>
    <n v="0"/>
    <n v="0"/>
    <n v="0"/>
    <n v="0"/>
    <n v="42.383699999999997"/>
    <n v="-71.099800000000002"/>
    <n v="3"/>
    <n v="250000000000000"/>
  </r>
  <r>
    <x v="1773"/>
    <x v="1772"/>
    <x v="1"/>
    <s v="PRESCOTT ST &amp; SUMMER ST Somerville, MA"/>
    <x v="1"/>
    <x v="1"/>
    <x v="1"/>
    <s v="NONE"/>
    <x v="0"/>
    <s v="T-INTERSECTION"/>
    <s v="TWO-WAY, NOT DIVIDED"/>
    <s v="SINGLE VEHICLE CRASH"/>
    <s v="COLLISION WITH PEDESTRIAN"/>
    <x v="0"/>
    <x v="0"/>
    <n v="1"/>
    <n v="0"/>
    <n v="0"/>
    <n v="0"/>
    <n v="1"/>
    <n v="3"/>
    <n v="0"/>
    <n v="0"/>
    <n v="1"/>
    <n v="1"/>
    <n v="0"/>
    <n v="0"/>
    <n v="0"/>
    <n v="42.383699999999997"/>
    <n v="-71.099800000000002"/>
    <n v="3"/>
    <n v="250000000000000"/>
  </r>
  <r>
    <x v="1774"/>
    <x v="1773"/>
    <x v="1"/>
    <s v="PRESCOTT ST &amp; SUMMER ST Somerville, MA"/>
    <x v="1"/>
    <x v="1"/>
    <x v="1"/>
    <s v="NONE"/>
    <x v="0"/>
    <s v="T-INTERSECTION"/>
    <s v="TWO-WAY, NOT DIVIDED"/>
    <s v="SINGLE VEHICLE CRASH"/>
    <s v="COLLISION WITH PEDESTRIAN"/>
    <x v="0"/>
    <x v="3"/>
    <n v="0"/>
    <n v="0"/>
    <n v="0"/>
    <n v="0"/>
    <n v="1"/>
    <n v="1"/>
    <n v="0"/>
    <n v="0"/>
    <n v="1"/>
    <n v="1"/>
    <n v="0"/>
    <n v="0"/>
    <n v="0"/>
    <n v="42.383699999999997"/>
    <n v="-71.099800000000002"/>
    <n v="3"/>
    <n v="250000000000000"/>
  </r>
  <r>
    <x v="1775"/>
    <x v="1774"/>
    <x v="1"/>
    <s v="28 SCHOOL ST Somerville, MA"/>
    <x v="1"/>
    <x v="2"/>
    <x v="0"/>
    <s v="NONE"/>
    <x v="0"/>
    <s v="NOT AT INTERSECTION"/>
    <s v="ONE-WAY, NOT DIVIDED"/>
    <s v="SIDESWIPE, SAME DIRECTION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83000000000003"/>
    <n v="-71.101600000000005"/>
    <n v="2"/>
    <n v="250000000000000"/>
  </r>
  <r>
    <x v="1776"/>
    <x v="1775"/>
    <x v="1"/>
    <s v="GRANITE ST &amp; KNAPP ST Somerville, MA"/>
    <x v="1"/>
    <x v="0"/>
    <x v="0"/>
    <s v="NONE"/>
    <x v="4"/>
    <s v="T-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3000000000003"/>
    <n v="-71.103099999999998"/>
    <n v="2"/>
    <n v="250000000000000"/>
  </r>
  <r>
    <x v="1777"/>
    <x v="1776"/>
    <x v="0"/>
    <s v="23 GRANITE ST Somerville, MA"/>
    <x v="1"/>
    <x v="1"/>
    <x v="1"/>
    <s v="NONE"/>
    <x v="0"/>
    <s v="NOT AT INTERSECTION"/>
    <s v="TWO-WAY, NOT DIVIDED"/>
    <s v="ANGLE"/>
    <s v="COLLISION WITH PARKED MOTOR VEHICLE"/>
    <x v="4"/>
    <x v="0"/>
    <n v="0"/>
    <n v="0"/>
    <n v="0"/>
    <n v="0"/>
    <n v="1"/>
    <n v="0"/>
    <n v="0"/>
    <n v="0"/>
    <n v="0"/>
    <n v="0"/>
    <n v="0"/>
    <n v="0"/>
    <n v="0"/>
    <n v="42.383299999999998"/>
    <n v="-71.102699999999999"/>
    <n v="2"/>
    <n v="250000000000000"/>
  </r>
  <r>
    <x v="1778"/>
    <x v="1777"/>
    <x v="0"/>
    <s v="2 OSGOOD ST Somerville, MA"/>
    <x v="0"/>
    <x v="1"/>
    <x v="1"/>
    <s v="OTHER"/>
    <x v="0"/>
    <s v="NOT AT INTERSECTION"/>
    <s v="TWO-WAY, NOT DIVIDED"/>
    <s v="ANGLE"/>
    <s v="COLLISION WITH PARKED MOTOR VEHICLE"/>
    <x v="2"/>
    <x v="3"/>
    <n v="0"/>
    <n v="0"/>
    <n v="0"/>
    <n v="0"/>
    <n v="0"/>
    <n v="2"/>
    <n v="1"/>
    <n v="0"/>
    <n v="0"/>
    <n v="0"/>
    <n v="0"/>
    <n v="0"/>
    <n v="0"/>
    <n v="42.383299999999998"/>
    <n v="-71.1023"/>
    <n v="2"/>
    <n v="250000000000000"/>
  </r>
  <r>
    <x v="1779"/>
    <x v="1778"/>
    <x v="0"/>
    <s v="SCHOOL ST &amp; SOMERVILLE AV Somerville, MA"/>
    <x v="0"/>
    <x v="1"/>
    <x v="1"/>
    <s v="NONE"/>
    <x v="7"/>
    <s v="T-INTERSECTION"/>
    <s v="ONE-WAY, NOT DIVIDED"/>
    <s v="REAR-END"/>
    <s v="COLLISION WITH MOTOR VEHICLE IN TRAFFIC"/>
    <x v="0"/>
    <x v="3"/>
    <n v="0"/>
    <n v="0"/>
    <n v="0"/>
    <n v="0"/>
    <n v="0"/>
    <n v="4"/>
    <n v="0"/>
    <n v="0"/>
    <n v="0"/>
    <n v="0"/>
    <n v="0"/>
    <n v="0"/>
    <n v="0"/>
    <n v="42.381999999999998"/>
    <n v="-71.102000000000004"/>
    <n v="2"/>
    <n v="250000000000000"/>
  </r>
  <r>
    <x v="1780"/>
    <x v="1779"/>
    <x v="0"/>
    <s v="451 SOMERVILLE AV Somerville, MA"/>
    <x v="0"/>
    <x v="1"/>
    <x v="1"/>
    <s v="NONE"/>
    <x v="3"/>
    <s v="T-INTERSECTION"/>
    <s v="TWO-WAY, NOT DIVIDED"/>
    <s v="REAR-END"/>
    <s v="COLLISION WITH MOTOR VEHICLE IN TRAFFIC"/>
    <x v="0"/>
    <x v="0"/>
    <n v="0"/>
    <n v="0"/>
    <n v="0"/>
    <n v="0"/>
    <n v="1"/>
    <n v="2"/>
    <n v="0"/>
    <n v="0"/>
    <n v="0"/>
    <n v="0"/>
    <n v="0"/>
    <n v="0"/>
    <n v="0"/>
    <n v="42.382399999999997"/>
    <n v="-71.102699999999999"/>
    <n v="2"/>
    <n v="250000000000000"/>
  </r>
  <r>
    <x v="1781"/>
    <x v="1780"/>
    <x v="1"/>
    <s v="451 SOMERVILLE AVE Somerville, MA"/>
    <x v="1"/>
    <x v="2"/>
    <x v="0"/>
    <s v="NONE"/>
    <x v="0"/>
    <s v="NOT AT INTERSECTION"/>
    <s v="TWO-WAY, NOT DIVIDED"/>
    <s v="ANGLE"/>
    <s v="COLLISION WITH MOTOR VEHICLE IN TRAFFIC"/>
    <x v="0"/>
    <x v="0"/>
    <n v="0"/>
    <n v="0"/>
    <n v="0"/>
    <n v="0"/>
    <n v="1"/>
    <n v="1"/>
    <n v="0"/>
    <n v="0"/>
    <n v="0"/>
    <n v="0"/>
    <n v="0"/>
    <n v="0"/>
    <n v="0"/>
    <n v="42.382399999999997"/>
    <n v="-71.102699999999999"/>
    <n v="2"/>
    <n v="250000000000000"/>
  </r>
  <r>
    <x v="1782"/>
    <x v="1781"/>
    <x v="2"/>
    <s v="12 SCHOOL ST Somerville, MA"/>
    <x v="1"/>
    <x v="1"/>
    <x v="1"/>
    <s v="NONE"/>
    <x v="0"/>
    <s v="NOT AT INTERSECTION"/>
    <s v="UNKNOWN"/>
    <s v="SIDESWIPE, SAME DIRECTION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825"/>
    <n v="-71.101900000000001"/>
    <n v="2"/>
    <n v="250000000000000"/>
  </r>
  <r>
    <x v="1783"/>
    <x v="1782"/>
    <x v="0"/>
    <s v="400 SOMERVILLE AV Somerville, MA"/>
    <x v="0"/>
    <x v="1"/>
    <x v="1"/>
    <s v="NONE"/>
    <x v="0"/>
    <s v="NOT AT INTERSECTION"/>
    <s v="TWO-WAY, NOT DIVIDED"/>
    <s v="SINGLE VEHICLE CRASH"/>
    <s v="COLLISION WITH PEDALCYCLE"/>
    <x v="4"/>
    <x v="0"/>
    <n v="0"/>
    <n v="0"/>
    <n v="0"/>
    <n v="0"/>
    <n v="1"/>
    <n v="1"/>
    <n v="0"/>
    <n v="0"/>
    <n v="1"/>
    <n v="0"/>
    <n v="1"/>
    <n v="0"/>
    <n v="0"/>
    <n v="42.380699999999997"/>
    <n v="-71.101600000000005"/>
    <n v="2"/>
    <n v="250000000000000"/>
  </r>
  <r>
    <x v="1784"/>
    <x v="1783"/>
    <x v="0"/>
    <s v="400 SOMERVILLE AV Somerville, MA"/>
    <x v="0"/>
    <x v="1"/>
    <x v="1"/>
    <s v="NONE"/>
    <x v="0"/>
    <s v="T-INTERSECTION"/>
    <s v="TWO-WAY, NOT DIVIDED"/>
    <s v="SIDESWIPE, SAME DIRECTION"/>
    <s v="COLLISION WITH PEDALCYCLE"/>
    <x v="0"/>
    <x v="0"/>
    <n v="0"/>
    <n v="0"/>
    <n v="0"/>
    <n v="1"/>
    <n v="0"/>
    <n v="1"/>
    <n v="0"/>
    <n v="0"/>
    <n v="1"/>
    <n v="0"/>
    <n v="1"/>
    <n v="0"/>
    <n v="0"/>
    <n v="42.380699999999997"/>
    <n v="-71.101600000000005"/>
    <n v="2"/>
    <n v="250000000000000"/>
  </r>
  <r>
    <x v="1785"/>
    <x v="1784"/>
    <x v="0"/>
    <s v="400 SOMERVILLE AV Somerville, MA"/>
    <x v="1"/>
    <x v="1"/>
    <x v="1"/>
    <s v="NONE"/>
    <x v="1"/>
    <s v="T-INTERSECTION"/>
    <s v="UNKNOWN"/>
    <s v="REAR-END"/>
    <s v="COLLISION WITH MOTOR VEHICLE IN TRAFFIC"/>
    <x v="2"/>
    <x v="6"/>
    <n v="0"/>
    <n v="0"/>
    <n v="0"/>
    <n v="0"/>
    <n v="0"/>
    <n v="2"/>
    <n v="0"/>
    <n v="0"/>
    <n v="0"/>
    <n v="0"/>
    <n v="0"/>
    <n v="0"/>
    <n v="0"/>
    <n v="42.380699999999997"/>
    <n v="-71.101600000000005"/>
    <n v="2"/>
    <n v="250000000000000"/>
  </r>
  <r>
    <x v="1786"/>
    <x v="1785"/>
    <x v="0"/>
    <s v="444 SOMERVILLE AV Somerville, MA"/>
    <x v="1"/>
    <x v="1"/>
    <x v="1"/>
    <s v="NONE"/>
    <x v="0"/>
    <s v="NOT AT INTERSECTION"/>
    <s v="ONE-WAY, NOT DIVIDED"/>
    <s v="SINGLE VEHICLE CRASH"/>
    <s v="COLLISION WITH PEDALCYCLE"/>
    <x v="0"/>
    <x v="0"/>
    <n v="0"/>
    <n v="0"/>
    <n v="0"/>
    <n v="0"/>
    <n v="0"/>
    <n v="3"/>
    <n v="0"/>
    <n v="0"/>
    <n v="1"/>
    <n v="0"/>
    <n v="1"/>
    <n v="0"/>
    <n v="0"/>
    <n v="42.381700000000002"/>
    <n v="-71.102800000000002"/>
    <n v="2"/>
    <n v="250000000000000"/>
  </r>
  <r>
    <x v="1787"/>
    <x v="1786"/>
    <x v="0"/>
    <s v="400 SOMERVILLE AV Somerville, MA"/>
    <x v="1"/>
    <x v="2"/>
    <x v="0"/>
    <s v="NONE"/>
    <x v="0"/>
    <s v="NOT AT INTERSECTION"/>
    <s v="TWO-WAY, NOT DIVIDED"/>
    <s v="ANGLE"/>
    <s v="COLLISION WITH PEDESTRIAN"/>
    <x v="0"/>
    <x v="6"/>
    <n v="0"/>
    <n v="0"/>
    <n v="0"/>
    <n v="1"/>
    <n v="0"/>
    <n v="1"/>
    <n v="0"/>
    <n v="0"/>
    <n v="1"/>
    <n v="1"/>
    <n v="0"/>
    <n v="0"/>
    <n v="0"/>
    <n v="42.380699999999997"/>
    <n v="-71.101600000000005"/>
    <n v="2"/>
    <n v="250000000000000"/>
  </r>
  <r>
    <x v="1788"/>
    <x v="1787"/>
    <x v="0"/>
    <s v="12 LAKE ST Somerville, MA"/>
    <x v="2"/>
    <x v="0"/>
    <x v="3"/>
    <s v="NONE"/>
    <x v="0"/>
    <s v="DRIVEWAY"/>
    <s v="TWO-WAY, NOT DIVIDED"/>
    <s v="HEAD ON"/>
    <s v="COLLISION WITH MOTOR VEHICLE IN TRAFFIC"/>
    <x v="0"/>
    <x v="4"/>
    <n v="0"/>
    <n v="0"/>
    <n v="0"/>
    <n v="2"/>
    <n v="0"/>
    <n v="0"/>
    <n v="0"/>
    <n v="0"/>
    <n v="0"/>
    <n v="0"/>
    <n v="0"/>
    <n v="0"/>
    <n v="0"/>
    <n v="42.38"/>
    <n v="-71.0989"/>
    <n v="2"/>
    <n v="250000000000000"/>
  </r>
  <r>
    <x v="1789"/>
    <x v="1788"/>
    <x v="0"/>
    <s v="400 SOMERVILLE AV Somerville, MA"/>
    <x v="0"/>
    <x v="1"/>
    <x v="1"/>
    <s v="UNKNOWN"/>
    <x v="0"/>
    <s v="NOT AT INTERSECTION"/>
    <s v="TWO-WAY, DIVIDED, UNPROTECTED MEDIAN"/>
    <s v="SIDESWIPE, SAME DIRECTION"/>
    <s v="COLLISION WITH PEDALCYCLE"/>
    <x v="0"/>
    <x v="0"/>
    <n v="0"/>
    <n v="0"/>
    <n v="0"/>
    <n v="0"/>
    <n v="0"/>
    <n v="1"/>
    <n v="1"/>
    <n v="0"/>
    <n v="1"/>
    <n v="0"/>
    <n v="1"/>
    <n v="0"/>
    <n v="0"/>
    <n v="42.380699999999997"/>
    <n v="-71.101600000000005"/>
    <n v="2"/>
    <n v="250000000000000"/>
  </r>
  <r>
    <x v="1790"/>
    <x v="1789"/>
    <x v="0"/>
    <s v="400 SOMERVILLE AV Somerville, MA"/>
    <x v="0"/>
    <x v="1"/>
    <x v="1"/>
    <s v="NONE"/>
    <x v="0"/>
    <s v="NOT AT INTERSECTION"/>
    <s v="TWO-WAY, NOT DIVIDED"/>
    <s v="HEAD ON"/>
    <s v="COLLISION WITH PARKED MOTOR VEHICLE"/>
    <x v="2"/>
    <x v="3"/>
    <n v="0"/>
    <n v="0"/>
    <n v="0"/>
    <n v="0"/>
    <n v="0"/>
    <n v="5"/>
    <n v="0"/>
    <n v="0"/>
    <n v="0"/>
    <n v="0"/>
    <n v="0"/>
    <n v="0"/>
    <n v="0"/>
    <n v="42.380699999999997"/>
    <n v="-71.101600000000005"/>
    <n v="2"/>
    <n v="250000000000000"/>
  </r>
  <r>
    <x v="1791"/>
    <x v="1790"/>
    <x v="1"/>
    <s v="400 SOMERVILLE AV Somerville, MA"/>
    <x v="1"/>
    <x v="1"/>
    <x v="1"/>
    <s v="NONE"/>
    <x v="0"/>
    <s v="NOT AT INTERSECTION"/>
    <s v="TWO-WAY, NOT DIVIDED"/>
    <s v="REAR TO REAR"/>
    <s v="COLLISION WITH PARKED MOTOR VEHICLE"/>
    <x v="2"/>
    <x v="6"/>
    <n v="0"/>
    <n v="0"/>
    <n v="0"/>
    <n v="0"/>
    <n v="0"/>
    <n v="1"/>
    <n v="0"/>
    <n v="0"/>
    <n v="0"/>
    <n v="0"/>
    <n v="0"/>
    <n v="0"/>
    <n v="0"/>
    <n v="42.380699999999997"/>
    <n v="-71.101600000000005"/>
    <n v="2"/>
    <n v="250000000000000"/>
  </r>
  <r>
    <x v="1792"/>
    <x v="1791"/>
    <x v="1"/>
    <s v="400 SOMERVILLE AV Somerville, MA"/>
    <x v="1"/>
    <x v="1"/>
    <x v="1"/>
    <s v="NONE"/>
    <x v="0"/>
    <s v="NOT AT INTERSECTION"/>
    <s v="ONE-WAY, NOT DIVIDED"/>
    <s v="SIDESWIPE, SAME DIRECTION"/>
    <s v="COLLISION WITH MOTOR VEHICLE IN TRAFFIC"/>
    <x v="0"/>
    <x v="6"/>
    <n v="0"/>
    <n v="0"/>
    <n v="0"/>
    <n v="0"/>
    <n v="0"/>
    <n v="6"/>
    <n v="0"/>
    <n v="0"/>
    <n v="0"/>
    <n v="0"/>
    <n v="0"/>
    <n v="0"/>
    <n v="0"/>
    <n v="42.380699999999997"/>
    <n v="-71.101600000000005"/>
    <n v="2"/>
    <n v="250000000000000"/>
  </r>
  <r>
    <x v="1793"/>
    <x v="1792"/>
    <x v="1"/>
    <s v="28 DANE ST Somerville, MA"/>
    <x v="1"/>
    <x v="2"/>
    <x v="1"/>
    <s v="NONE"/>
    <x v="0"/>
    <s v="NOT AT INTERSECTION"/>
    <s v="TWO-WAY, NOT DIVIDED"/>
    <s v="ANGLE"/>
    <s v="COLLISION WITH PEDALCYCLE"/>
    <x v="2"/>
    <x v="0"/>
    <n v="0"/>
    <n v="0"/>
    <n v="0"/>
    <n v="1"/>
    <n v="0"/>
    <n v="3"/>
    <n v="0"/>
    <n v="0"/>
    <n v="1"/>
    <n v="0"/>
    <n v="1"/>
    <n v="0"/>
    <n v="0"/>
    <n v="42.3812"/>
    <n v="-71.104100000000003"/>
    <n v="2"/>
    <n v="250000000000000"/>
  </r>
  <r>
    <x v="1794"/>
    <x v="1793"/>
    <x v="2"/>
    <s v="400 SOMERVILLE AV Somerville, MA"/>
    <x v="1"/>
    <x v="1"/>
    <x v="1"/>
    <s v="NONE"/>
    <x v="0"/>
    <s v="NOT AT 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0699999999997"/>
    <n v="-71.101600000000005"/>
    <n v="2"/>
    <n v="250000000000000"/>
  </r>
  <r>
    <x v="1795"/>
    <x v="1794"/>
    <x v="1"/>
    <s v="28 DANE ST Somerville, MA"/>
    <x v="1"/>
    <x v="1"/>
    <x v="1"/>
    <s v="NONE"/>
    <x v="0"/>
    <s v="NOT AT INTERSECTION"/>
    <s v="TWO-WAY, NOT DIVIDED"/>
    <s v="ANGLE"/>
    <s v="COLLISION WITH PEDALCYCLE"/>
    <x v="0"/>
    <x v="3"/>
    <n v="0"/>
    <n v="0"/>
    <n v="0"/>
    <n v="1"/>
    <n v="0"/>
    <n v="1"/>
    <n v="0"/>
    <n v="0"/>
    <n v="1"/>
    <n v="0"/>
    <n v="1"/>
    <n v="0"/>
    <n v="0"/>
    <n v="42.3812"/>
    <n v="-71.104100000000003"/>
    <n v="2"/>
    <n v="250000000000000"/>
  </r>
  <r>
    <x v="1796"/>
    <x v="1795"/>
    <x v="0"/>
    <s v="460 SOMERVILLE AV Somerville, MA"/>
    <x v="0"/>
    <x v="0"/>
    <x v="0"/>
    <s v="NONE"/>
    <x v="3"/>
    <s v="FOUR WAY INTERSECTION"/>
    <s v="TWO-WAY, NOT DIVIDED"/>
    <s v="HEAD ON"/>
    <s v="COLLISION WITH PEDALCYCLE"/>
    <x v="0"/>
    <x v="0"/>
    <n v="0"/>
    <n v="0"/>
    <n v="0"/>
    <n v="1"/>
    <n v="0"/>
    <n v="2"/>
    <n v="0"/>
    <n v="0"/>
    <n v="1"/>
    <n v="0"/>
    <n v="1"/>
    <n v="0"/>
    <n v="0"/>
    <n v="42.381900000000002"/>
    <n v="-71.103300000000004"/>
    <n v="2"/>
    <n v="250000000000000"/>
  </r>
  <r>
    <x v="1797"/>
    <x v="1796"/>
    <x v="0"/>
    <s v="400 SOMERVILLE AV Somerville, MA"/>
    <x v="0"/>
    <x v="1"/>
    <x v="1"/>
    <s v="OTHER"/>
    <x v="0"/>
    <s v="T-INTERSECTION"/>
    <s v="TWO-WAY, DIVIDED, UNPROTECTED MEDIAN"/>
    <s v="ANGLE"/>
    <s v="OTHER"/>
    <x v="0"/>
    <x v="0"/>
    <n v="0"/>
    <n v="0"/>
    <n v="0"/>
    <n v="1"/>
    <n v="0"/>
    <n v="3"/>
    <n v="0"/>
    <n v="0"/>
    <n v="1"/>
    <n v="0"/>
    <n v="0"/>
    <n v="1"/>
    <n v="0"/>
    <n v="42.380699999999997"/>
    <n v="-71.101600000000005"/>
    <n v="2"/>
    <n v="250000000000000"/>
  </r>
  <r>
    <x v="1798"/>
    <x v="1797"/>
    <x v="1"/>
    <s v="400 SOMERVILLE AV Somerville, MA"/>
    <x v="1"/>
    <x v="1"/>
    <x v="1"/>
    <s v="NONE"/>
    <x v="0"/>
    <s v="NOT AT INTERSECTION"/>
    <s v="TWO-WAY, NOT DIVIDED"/>
    <s v="HEAD ON"/>
    <s v="COLLISION WITH PEDESTRIAN"/>
    <x v="0"/>
    <x v="0"/>
    <n v="0"/>
    <n v="0"/>
    <n v="0"/>
    <n v="1"/>
    <n v="0"/>
    <n v="1"/>
    <n v="0"/>
    <n v="0"/>
    <n v="1"/>
    <n v="0"/>
    <n v="1"/>
    <n v="0"/>
    <n v="0"/>
    <n v="42.380699999999997"/>
    <n v="-71.101600000000005"/>
    <n v="2"/>
    <n v="250000000000000"/>
  </r>
  <r>
    <x v="1799"/>
    <x v="1798"/>
    <x v="1"/>
    <s v="400 SOMERVILLE AV Somerville, MA"/>
    <x v="1"/>
    <x v="1"/>
    <x v="1"/>
    <s v="NONE"/>
    <x v="0"/>
    <s v="NOT AT INTERSECTION"/>
    <s v="TWO-WAY, NOT DIVIDED"/>
    <s v="SIDESWIPE, SAME DIRECTION"/>
    <s v="COLLISION WITH MOPED"/>
    <x v="0"/>
    <x v="0"/>
    <n v="0"/>
    <n v="0"/>
    <n v="0"/>
    <n v="1"/>
    <n v="0"/>
    <n v="2"/>
    <n v="0"/>
    <n v="0"/>
    <n v="0"/>
    <n v="0"/>
    <n v="0"/>
    <n v="0"/>
    <n v="0"/>
    <n v="42.380699999999997"/>
    <n v="-71.101600000000005"/>
    <n v="2"/>
    <n v="250000000000000"/>
  </r>
  <r>
    <x v="1800"/>
    <x v="1799"/>
    <x v="1"/>
    <s v="400 SOMERVILLE AV Somerville, MA"/>
    <x v="1"/>
    <x v="2"/>
    <x v="2"/>
    <s v="NONE"/>
    <x v="0"/>
    <s v="NOT AT INTERSECTION"/>
    <s v="TWO-WAY, NOT DIVIDED"/>
    <s v="ANGLE"/>
    <s v="COLLISION WITH MOTOR VEHICLE IN TRAFFIC"/>
    <x v="1"/>
    <x v="0"/>
    <n v="0"/>
    <n v="0"/>
    <n v="0"/>
    <n v="0"/>
    <n v="0"/>
    <n v="3"/>
    <n v="0"/>
    <n v="0"/>
    <n v="0"/>
    <n v="0"/>
    <n v="0"/>
    <n v="0"/>
    <n v="0"/>
    <n v="42.380699999999997"/>
    <n v="-71.101600000000005"/>
    <n v="2"/>
    <n v="250000000000000"/>
  </r>
  <r>
    <x v="1801"/>
    <x v="1800"/>
    <x v="2"/>
    <s v="9 CARLTON ST Somerville, MA"/>
    <x v="0"/>
    <x v="1"/>
    <x v="1"/>
    <s v="NONE"/>
    <x v="0"/>
    <s v="NOT AT INTERSECTION"/>
    <s v="TWO-WAY, NOT DIVIDED"/>
    <s v="SIDESWIPE, SAME DIRECTION"/>
    <s v="COLLISION WITH PEDESTRIAN"/>
    <x v="0"/>
    <x v="0"/>
    <n v="0"/>
    <n v="0"/>
    <n v="1"/>
    <n v="0"/>
    <n v="0"/>
    <n v="3"/>
    <n v="0"/>
    <n v="0"/>
    <n v="1"/>
    <n v="1"/>
    <n v="0"/>
    <n v="0"/>
    <n v="1"/>
    <n v="42.381"/>
    <n v="-71.100200000000001"/>
    <n v="2"/>
    <n v="250000000000000"/>
  </r>
  <r>
    <x v="1802"/>
    <x v="1801"/>
    <x v="1"/>
    <s v="41 LAKE ST Somerville, MA"/>
    <x v="1"/>
    <x v="5"/>
    <x v="3"/>
    <s v="NONE"/>
    <x v="0"/>
    <s v="NOT AT INTERSECTION"/>
    <s v="TWO-WAY, NOT DIVIDED"/>
    <s v="SIDESWIPE, SAME DIRECTION"/>
    <s v="COLLISION WITH PARKED MOTOR VEHICLE"/>
    <x v="1"/>
    <x v="0"/>
    <n v="0"/>
    <n v="0"/>
    <n v="0"/>
    <n v="0"/>
    <n v="0"/>
    <n v="3"/>
    <n v="0"/>
    <n v="0"/>
    <n v="0"/>
    <n v="0"/>
    <n v="0"/>
    <n v="0"/>
    <n v="0"/>
    <n v="42.380600000000001"/>
    <n v="-71.100700000000003"/>
    <n v="2"/>
    <n v="250000000000000"/>
  </r>
  <r>
    <x v="1803"/>
    <x v="1802"/>
    <x v="1"/>
    <s v="CARLTON ST &amp; SOMERVILLE AVE Somerville, MA"/>
    <x v="1"/>
    <x v="1"/>
    <x v="1"/>
    <s v="UNKNOWN"/>
    <x v="0"/>
    <s v="T-INTERSECTION"/>
    <s v="TWO-WAY, DIVIDED, POSITIVE MEDIAN BARRIER"/>
    <s v="SINGLE VEHICLE CRASH"/>
    <s v="COLLISION WITH PEDALCYCLE"/>
    <x v="0"/>
    <x v="0"/>
    <n v="0"/>
    <n v="0"/>
    <n v="0"/>
    <n v="0"/>
    <n v="1"/>
    <n v="1"/>
    <n v="0"/>
    <n v="0"/>
    <n v="1"/>
    <n v="0"/>
    <n v="1"/>
    <n v="0"/>
    <n v="0"/>
    <n v="42.381300000000003"/>
    <n v="-71.099800000000002"/>
    <n v="2"/>
    <n v="250000000000000"/>
  </r>
  <r>
    <x v="1804"/>
    <x v="1803"/>
    <x v="1"/>
    <s v="401 SOMERVILLE AV Somerville, MA"/>
    <x v="1"/>
    <x v="1"/>
    <x v="1"/>
    <s v="NONE"/>
    <x v="0"/>
    <s v="NOT AT INTERSECTION"/>
    <s v="TWO-WAY, NOT DIVIDED"/>
    <s v="SIDESWIPE, SAME DIRECTION"/>
    <s v="COLLISION WITH MOTOR VEHICLE IN TRAFFIC"/>
    <x v="0"/>
    <x v="0"/>
    <n v="0"/>
    <n v="0"/>
    <n v="0"/>
    <n v="0"/>
    <n v="1"/>
    <n v="1"/>
    <n v="0"/>
    <n v="0"/>
    <n v="0"/>
    <n v="0"/>
    <n v="0"/>
    <n v="0"/>
    <n v="0"/>
    <n v="42.381799999999998"/>
    <n v="-71.100899999999996"/>
    <n v="3"/>
    <n v="250000000000000"/>
  </r>
  <r>
    <x v="1805"/>
    <x v="1804"/>
    <x v="2"/>
    <s v="QUINCY ST &amp; SOMERVILLE AV Somerville, MA"/>
    <x v="0"/>
    <x v="1"/>
    <x v="1"/>
    <s v="NONE"/>
    <x v="0"/>
    <s v="T-INTERSECTION"/>
    <s v="TWO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1799999999998"/>
    <n v="-71.101299999999995"/>
    <n v="3"/>
    <n v="250000000000000"/>
  </r>
  <r>
    <x v="1806"/>
    <x v="1805"/>
    <x v="0"/>
    <s v="27 QUINCY ST Somerville, MA"/>
    <x v="1"/>
    <x v="1"/>
    <x v="1"/>
    <s v="NONE"/>
    <x v="0"/>
    <s v="NOT AT INTERSECTION"/>
    <s v="ONE-WAY, NOT DIVIDED"/>
    <s v="SINGLE VEHICLE CRASH"/>
    <s v="COLLISION WITH PEDESTRIAN"/>
    <x v="4"/>
    <x v="0"/>
    <n v="0"/>
    <n v="0"/>
    <n v="0"/>
    <n v="1"/>
    <n v="0"/>
    <n v="2"/>
    <n v="0"/>
    <n v="0"/>
    <n v="1"/>
    <n v="1"/>
    <n v="0"/>
    <n v="0"/>
    <n v="0"/>
    <n v="42.382899999999999"/>
    <n v="-71.100200000000001"/>
    <n v="3"/>
    <n v="250000000000000"/>
  </r>
  <r>
    <x v="1807"/>
    <x v="1806"/>
    <x v="1"/>
    <s v="21 QUINCY ST Somerville, MA"/>
    <x v="1"/>
    <x v="1"/>
    <x v="1"/>
    <s v="NONE"/>
    <x v="0"/>
    <s v="NOT AT INTERSECTION"/>
    <s v="ONE-WAY, NOT DIVIDED"/>
    <s v="REAR-END"/>
    <s v="COLLISION WITH PARKED MOTOR VEHICLE"/>
    <x v="0"/>
    <x v="3"/>
    <n v="0"/>
    <n v="0"/>
    <n v="0"/>
    <n v="0"/>
    <n v="0"/>
    <n v="2"/>
    <n v="1"/>
    <n v="0"/>
    <n v="0"/>
    <n v="0"/>
    <n v="0"/>
    <n v="0"/>
    <n v="0"/>
    <n v="42.382599999999996"/>
    <n v="-71.100499999999997"/>
    <n v="3"/>
    <n v="250000000000000"/>
  </r>
  <r>
    <x v="1808"/>
    <x v="1807"/>
    <x v="0"/>
    <s v="13 QUINCY ST Somerville, MA"/>
    <x v="6"/>
    <x v="1"/>
    <x v="1"/>
    <s v="NONE"/>
    <x v="0"/>
    <s v="NOT AT INTERSECTION"/>
    <s v="ONE-WAY, NOT DIVIDED"/>
    <s v="SIDESWIPE, SAME DIRECTION"/>
    <s v="COLLISION WITH PARKED MOTOR VEHICLE"/>
    <x v="0"/>
    <x v="3"/>
    <n v="0"/>
    <n v="0"/>
    <n v="0"/>
    <n v="0"/>
    <n v="0"/>
    <n v="2"/>
    <n v="1"/>
    <n v="0"/>
    <n v="0"/>
    <n v="0"/>
    <n v="0"/>
    <n v="0"/>
    <n v="1"/>
    <n v="42.382199999999997"/>
    <n v="-71.1006"/>
    <n v="3"/>
    <n v="250000000000000"/>
  </r>
  <r>
    <x v="1809"/>
    <x v="1808"/>
    <x v="1"/>
    <s v="SUMMER ST &amp; VINAL AV Somerville, MA"/>
    <x v="1"/>
    <x v="1"/>
    <x v="1"/>
    <s v="NONE"/>
    <x v="0"/>
    <s v="T-INTERSECTION"/>
    <s v="TWO-WAY, NOT DIVIDED"/>
    <s v="SIDESWIPE, OPPOSITE DIRECTION"/>
    <s v="COLLISION WITH MOTOR VEHICLE IN TRAFFIC"/>
    <x v="0"/>
    <x v="0"/>
    <n v="0"/>
    <n v="0"/>
    <n v="0"/>
    <n v="0"/>
    <n v="1"/>
    <n v="2"/>
    <n v="0"/>
    <n v="0"/>
    <n v="0"/>
    <n v="0"/>
    <n v="0"/>
    <n v="0"/>
    <n v="0"/>
    <n v="42.382199999999997"/>
    <n v="-71.098299999999995"/>
    <n v="3"/>
    <n v="250000000000000"/>
  </r>
  <r>
    <x v="1810"/>
    <x v="1809"/>
    <x v="1"/>
    <s v="8 SUMMER ST Somerville, MA"/>
    <x v="1"/>
    <x v="1"/>
    <x v="1"/>
    <s v="NONE"/>
    <x v="0"/>
    <s v="T-INTERSECTION"/>
    <s v="TWO-WAY, NOT DIVIDED"/>
    <s v="SINGLE VEHICLE CRASH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82100000000001"/>
    <n v="-71.098500000000001"/>
    <n v="3"/>
    <n v="250000000000000"/>
  </r>
  <r>
    <x v="1811"/>
    <x v="1810"/>
    <x v="1"/>
    <s v="PUTNAM ST &amp; SUMMER ST Somerville, MA"/>
    <x v="1"/>
    <x v="1"/>
    <x v="1"/>
    <s v="OTHER"/>
    <x v="0"/>
    <s v="T-INTERSECTION"/>
    <s v="TWO-WAY, DIVIDED, UNPROTECTED MEDIAN"/>
    <s v="HEAD ON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83000000000003"/>
    <n v="-71.099100000000007"/>
    <n v="3"/>
    <n v="250000000000000"/>
  </r>
  <r>
    <x v="1812"/>
    <x v="1811"/>
    <x v="1"/>
    <s v="53 BOW ST Somerville, MA"/>
    <x v="1"/>
    <x v="1"/>
    <x v="1"/>
    <s v="NONE"/>
    <x v="0"/>
    <s v="NOT AT INTERSECTION"/>
    <s v="ONE-WAY, NOT DIVIDED"/>
    <s v="SIDESWIPE, SAME DIRECTION"/>
    <s v="COLLISION WITH PARKED MOTOR VEHICLE"/>
    <x v="0"/>
    <x v="3"/>
    <n v="0"/>
    <n v="0"/>
    <n v="0"/>
    <n v="0"/>
    <n v="0"/>
    <n v="2"/>
    <n v="0"/>
    <n v="0"/>
    <n v="0"/>
    <n v="0"/>
    <n v="0"/>
    <n v="0"/>
    <n v="0"/>
    <n v="42.381700000000002"/>
    <n v="-71.098799999999997"/>
    <n v="3"/>
    <n v="250000000000000"/>
  </r>
  <r>
    <x v="1813"/>
    <x v="1812"/>
    <x v="0"/>
    <s v="SUMMER ST &amp; VINAL AV Somerville, MA"/>
    <x v="1"/>
    <x v="1"/>
    <x v="1"/>
    <s v="TRAFFIC CONTROL DEVICE"/>
    <x v="1"/>
    <s v="T-INTERSECTION"/>
    <s v="ONE-WAY, NOT DIVIDED"/>
    <s v="ANGLE"/>
    <s v="COLLISION WITH PEDALCYCLE"/>
    <x v="0"/>
    <x v="0"/>
    <n v="0"/>
    <n v="0"/>
    <n v="0"/>
    <n v="0"/>
    <n v="0"/>
    <n v="2"/>
    <n v="0"/>
    <n v="0"/>
    <n v="1"/>
    <n v="0"/>
    <n v="1"/>
    <n v="0"/>
    <n v="0"/>
    <n v="42.382199999999997"/>
    <n v="-71.098299999999995"/>
    <n v="3"/>
    <n v="250000000000000"/>
  </r>
  <r>
    <x v="1814"/>
    <x v="1813"/>
    <x v="1"/>
    <s v="CHURCH ST &amp; SOMERVILLE AV Somerville, MA"/>
    <x v="1"/>
    <x v="2"/>
    <x v="1"/>
    <s v="NONE"/>
    <x v="0"/>
    <s v="T-INTERSECTION"/>
    <s v="TWO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1500000000003"/>
    <n v="-71.100499999999997"/>
    <n v="3"/>
    <n v="250000000000000"/>
  </r>
  <r>
    <x v="1815"/>
    <x v="1814"/>
    <x v="0"/>
    <s v="53 BOW ST Somerville, MA"/>
    <x v="1"/>
    <x v="0"/>
    <x v="0"/>
    <s v="ROAD SURFACE CONDITION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1700000000002"/>
    <n v="-71.098799999999997"/>
    <n v="3"/>
    <n v="250000000000000"/>
  </r>
  <r>
    <x v="1816"/>
    <x v="1815"/>
    <x v="1"/>
    <s v="CHURCH ST &amp; SOMERVILLE AV Somerville, MA"/>
    <x v="1"/>
    <x v="1"/>
    <x v="1"/>
    <s v="NONE"/>
    <x v="0"/>
    <s v="FOUR WAY INTERSECTION"/>
    <s v="TWO-WAY, NOT DIVIDED"/>
    <s v="REAR-END"/>
    <s v="COLLISION WITH PEDALCYCLE"/>
    <x v="0"/>
    <x v="0"/>
    <n v="0"/>
    <n v="0"/>
    <n v="0"/>
    <n v="1"/>
    <n v="0"/>
    <n v="1"/>
    <n v="0"/>
    <n v="0"/>
    <n v="1"/>
    <n v="0"/>
    <n v="1"/>
    <n v="0"/>
    <n v="0"/>
    <n v="42.381500000000003"/>
    <n v="-71.100499999999997"/>
    <n v="3"/>
    <n v="250000000000000"/>
  </r>
  <r>
    <x v="1817"/>
    <x v="1816"/>
    <x v="0"/>
    <s v="SUMMER ST &amp; VINAL AV Somerville, MA"/>
    <x v="3"/>
    <x v="0"/>
    <x v="0"/>
    <s v="NONE"/>
    <x v="1"/>
    <s v="T-INTERSECTION"/>
    <s v="TWO-WAY, NOT DIVIDED"/>
    <s v="ANGLE"/>
    <s v="COLLISION WITH PEDALCYCLE"/>
    <x v="0"/>
    <x v="0"/>
    <n v="0"/>
    <n v="0"/>
    <n v="1"/>
    <n v="0"/>
    <n v="0"/>
    <n v="2"/>
    <n v="0"/>
    <n v="0"/>
    <n v="1"/>
    <n v="0"/>
    <n v="1"/>
    <n v="0"/>
    <n v="0"/>
    <n v="42.382199999999997"/>
    <n v="-71.098299999999995"/>
    <n v="3"/>
    <n v="250000000000000"/>
  </r>
  <r>
    <x v="1818"/>
    <x v="1817"/>
    <x v="0"/>
    <s v="35 CHURCH ST Somerville, MA"/>
    <x v="2"/>
    <x v="5"/>
    <x v="3"/>
    <s v="OTHER"/>
    <x v="0"/>
    <s v="NOT AT INTERSECTION"/>
    <s v="ONE-WAY, NOT DIVIDED"/>
    <s v="SIDESWIPE, SAME DIRECTION"/>
    <s v="COLLISION WITH PARKED MOTOR VEHICLE"/>
    <x v="0"/>
    <x v="3"/>
    <n v="0"/>
    <n v="0"/>
    <n v="0"/>
    <n v="0"/>
    <n v="0"/>
    <n v="4"/>
    <n v="0"/>
    <n v="0"/>
    <n v="1"/>
    <n v="0"/>
    <n v="0"/>
    <n v="0"/>
    <n v="0"/>
    <n v="42.381799999999998"/>
    <n v="-71.099999999999994"/>
    <n v="3"/>
    <n v="250000000000000"/>
  </r>
  <r>
    <x v="1819"/>
    <x v="1818"/>
    <x v="0"/>
    <s v="SUMMER ST &amp; VINAL AV Somerville, MA"/>
    <x v="0"/>
    <x v="1"/>
    <x v="1"/>
    <s v="NONE"/>
    <x v="1"/>
    <s v="T-INTERSECTION"/>
    <s v="ONE-WAY, NOT DIVIDED"/>
    <s v="ANGLE"/>
    <s v="COLLISION WITH PEDALCYCLE"/>
    <x v="0"/>
    <x v="0"/>
    <n v="0"/>
    <n v="0"/>
    <n v="0"/>
    <n v="1"/>
    <n v="0"/>
    <n v="1"/>
    <n v="0"/>
    <n v="0"/>
    <n v="1"/>
    <n v="0"/>
    <n v="1"/>
    <n v="0"/>
    <n v="0"/>
    <n v="42.382199999999997"/>
    <n v="-71.098299999999995"/>
    <n v="3"/>
    <n v="250000000000000"/>
  </r>
  <r>
    <x v="1820"/>
    <x v="1819"/>
    <x v="2"/>
    <s v="6 SUMMER ST Somerville, MA"/>
    <x v="0"/>
    <x v="1"/>
    <x v="1"/>
    <s v="NONE"/>
    <x v="0"/>
    <s v="NOT AT INTERSECTION"/>
    <s v="TWO-WAY, NOT DIVIDED"/>
    <s v="REAR-END"/>
    <s v="COLLISION WITH PARKED MOTOR VEHICLE"/>
    <x v="0"/>
    <x v="0"/>
    <n v="0"/>
    <n v="0"/>
    <n v="0"/>
    <n v="0"/>
    <n v="0"/>
    <n v="1"/>
    <n v="4"/>
    <n v="0"/>
    <n v="0"/>
    <n v="0"/>
    <n v="0"/>
    <n v="0"/>
    <n v="1"/>
    <n v="42.381999999999998"/>
    <n v="-71.098399999999998"/>
    <n v="3"/>
    <n v="250000000000000"/>
  </r>
  <r>
    <x v="1821"/>
    <x v="1820"/>
    <x v="2"/>
    <s v="49 BOW ST Somerville, MA"/>
    <x v="0"/>
    <x v="1"/>
    <x v="1"/>
    <s v="NONE"/>
    <x v="0"/>
    <s v="NOT AT INTERSECTION"/>
    <s v="ONE-WAY, NOT DIVIDED"/>
    <s v="SIDESWIPE, SAME DIRECTION"/>
    <s v="COLLISION WITH PARKED MOTOR VEHICLE"/>
    <x v="0"/>
    <x v="3"/>
    <n v="0"/>
    <n v="0"/>
    <n v="0"/>
    <n v="1"/>
    <n v="0"/>
    <n v="1"/>
    <n v="0"/>
    <n v="0"/>
    <n v="0"/>
    <n v="0"/>
    <n v="0"/>
    <n v="0"/>
    <n v="0"/>
    <n v="42.381799999999998"/>
    <n v="-71.098399999999998"/>
    <n v="3"/>
    <n v="250000000000000"/>
  </r>
  <r>
    <x v="1822"/>
    <x v="1821"/>
    <x v="0"/>
    <s v="BOW ST &amp; NA Somerville, MA"/>
    <x v="4"/>
    <x v="1"/>
    <x v="1"/>
    <s v="NONE"/>
    <x v="3"/>
    <s v="FOUR WAY INTERSECTION"/>
    <s v="TWO-WAY, DIVIDED, UNPROTECTED MEDIAN"/>
    <s v="SIDESWIPE, SAME DIRECTION"/>
    <s v="COLLISION WITH MOTOR VEHICLE IN TRAFFIC"/>
    <x v="4"/>
    <x v="0"/>
    <n v="0"/>
    <n v="0"/>
    <n v="0"/>
    <n v="0"/>
    <n v="0"/>
    <n v="3"/>
    <n v="0"/>
    <n v="0"/>
    <n v="0"/>
    <n v="0"/>
    <n v="0"/>
    <n v="0"/>
    <n v="0"/>
    <n v="42.381599999999999"/>
    <n v="-71.098399999999998"/>
    <n v="3"/>
    <n v="250000000000000"/>
  </r>
  <r>
    <x v="1823"/>
    <x v="1822"/>
    <x v="1"/>
    <s v="377 SOMERVILLE AV Somerville, MA"/>
    <x v="1"/>
    <x v="1"/>
    <x v="1"/>
    <s v="NONE"/>
    <x v="0"/>
    <s v="T-INTERSECTION"/>
    <s v="ONE-WAY, NOT DIVIDED"/>
    <s v="SINGLE VEHICLE CRASH"/>
    <s v="COLLISION WITH PEDESTRIAN"/>
    <x v="0"/>
    <x v="0"/>
    <n v="0"/>
    <n v="0"/>
    <n v="0"/>
    <n v="1"/>
    <n v="0"/>
    <n v="1"/>
    <n v="0"/>
    <n v="0"/>
    <n v="1"/>
    <n v="0"/>
    <n v="0"/>
    <n v="1"/>
    <n v="0"/>
    <n v="42.3812"/>
    <n v="-71.099199999999996"/>
    <n v="3"/>
    <n v="250000000000000"/>
  </r>
  <r>
    <x v="1824"/>
    <x v="1823"/>
    <x v="1"/>
    <s v="20 BOW ST Somerville, MA"/>
    <x v="1"/>
    <x v="1"/>
    <x v="1"/>
    <s v="NONE"/>
    <x v="0"/>
    <s v="NOT AT INTERSECTION"/>
    <s v="ONE-WAY, NOT DIVIDED"/>
    <s v="SINGLE VEHICLE CRASH"/>
    <s v="COLLISION WITH OTHER MOVABLE OBJECT"/>
    <x v="0"/>
    <x v="0"/>
    <n v="0"/>
    <n v="0"/>
    <n v="0"/>
    <n v="0"/>
    <n v="0"/>
    <n v="2"/>
    <n v="0"/>
    <n v="0"/>
    <n v="1"/>
    <n v="0"/>
    <n v="1"/>
    <n v="0"/>
    <n v="0"/>
    <n v="42.380899999999997"/>
    <n v="-71.097300000000004"/>
    <n v="3"/>
    <n v="250000000000000"/>
  </r>
  <r>
    <x v="1825"/>
    <x v="1824"/>
    <x v="1"/>
    <s v="37 UNION SQ Somerville, MA"/>
    <x v="1"/>
    <x v="1"/>
    <x v="1"/>
    <s v="NONE"/>
    <x v="3"/>
    <s v="NOT AT INTERSECTION"/>
    <s v="ONE-WAY, NOT DIVIDED"/>
    <s v="REAR-END"/>
    <s v="COLLISION WITH MOTOR VEHICLE IN TRAFFIC"/>
    <x v="0"/>
    <x v="3"/>
    <n v="0"/>
    <n v="0"/>
    <n v="0"/>
    <n v="0"/>
    <n v="0"/>
    <n v="4"/>
    <n v="0"/>
    <n v="0"/>
    <n v="0"/>
    <n v="0"/>
    <n v="0"/>
    <n v="0"/>
    <n v="0"/>
    <n v="42.380499999999998"/>
    <n v="-71.097099999999998"/>
    <n v="3"/>
    <n v="250000000000000"/>
  </r>
  <r>
    <x v="1826"/>
    <x v="1825"/>
    <x v="1"/>
    <s v="347 SOMERVILLE AV Somerville, MA"/>
    <x v="1"/>
    <x v="1"/>
    <x v="1"/>
    <s v="NONE"/>
    <x v="0"/>
    <s v="NOT AT INTERSECTION"/>
    <s v="ONE-WAY, NOT DIVIDED"/>
    <s v="SIDESWIPE, SAME DIRECTION"/>
    <s v="COLLISION WITH UTILITY POLE"/>
    <x v="1"/>
    <x v="0"/>
    <n v="1"/>
    <n v="0"/>
    <n v="0"/>
    <n v="0"/>
    <n v="0"/>
    <n v="2"/>
    <n v="0"/>
    <n v="0"/>
    <n v="0"/>
    <n v="0"/>
    <n v="0"/>
    <n v="0"/>
    <n v="0"/>
    <n v="42.381"/>
    <n v="-71.098399999999998"/>
    <n v="3"/>
    <n v="250000000000000"/>
  </r>
  <r>
    <x v="1827"/>
    <x v="1826"/>
    <x v="0"/>
    <s v="40 BOW ST Somerville, MA"/>
    <x v="0"/>
    <x v="1"/>
    <x v="0"/>
    <s v="NONE"/>
    <x v="3"/>
    <s v="Y-INTERSECTION"/>
    <s v="ONE-WAY, NOT DIVIDED"/>
    <s v="SINGLE VEHICLE CRASH"/>
    <s v="COLLISION WITH LIGHT POLE OR OTHER POST/SUPPORT"/>
    <x v="0"/>
    <x v="0"/>
    <n v="0"/>
    <n v="0"/>
    <n v="0"/>
    <n v="0"/>
    <n v="0"/>
    <n v="2"/>
    <n v="0"/>
    <n v="0"/>
    <n v="0"/>
    <n v="0"/>
    <n v="0"/>
    <n v="0"/>
    <n v="0"/>
    <n v="42.381500000000003"/>
    <n v="-71.097800000000007"/>
    <n v="3"/>
    <n v="250000000000000"/>
  </r>
  <r>
    <x v="1828"/>
    <x v="1827"/>
    <x v="0"/>
    <s v="22 BOW ST Somerville, MA"/>
    <x v="0"/>
    <x v="1"/>
    <x v="1"/>
    <s v="NONE"/>
    <x v="0"/>
    <s v="NOT AT INTERSECTION"/>
    <s v="ONE-WAY, NOT DIVIDED"/>
    <s v="ANGLE"/>
    <s v="COLLISION WITH PARKED MOTOR VEHICLE"/>
    <x v="0"/>
    <x v="0"/>
    <n v="0"/>
    <n v="0"/>
    <n v="0"/>
    <n v="0"/>
    <n v="0"/>
    <n v="5"/>
    <n v="0"/>
    <n v="0"/>
    <n v="0"/>
    <n v="0"/>
    <n v="0"/>
    <n v="0"/>
    <n v="0"/>
    <n v="42.380899999999997"/>
    <n v="-71.097300000000004"/>
    <n v="3"/>
    <n v="250000000000000"/>
  </r>
  <r>
    <x v="1829"/>
    <x v="1828"/>
    <x v="1"/>
    <s v="BOW ST &amp; SUMMER ST Somerville, MA"/>
    <x v="1"/>
    <x v="1"/>
    <x v="1"/>
    <s v="NONE"/>
    <x v="3"/>
    <s v="Y-INTERSECTION"/>
    <s v="ONE-WAY, NOT DIVIDED"/>
    <s v="SIDESWIPE, SAME DIRECTION"/>
    <s v="COLLISION WITH PEDALCYCLE"/>
    <x v="0"/>
    <x v="0"/>
    <n v="0"/>
    <n v="0"/>
    <n v="0"/>
    <n v="1"/>
    <n v="0"/>
    <n v="3"/>
    <n v="0"/>
    <n v="0"/>
    <n v="1"/>
    <n v="0"/>
    <n v="1"/>
    <n v="0"/>
    <n v="1"/>
    <n v="42.381599999999999"/>
    <n v="-71.097800000000007"/>
    <n v="3"/>
    <n v="250000000000000"/>
  </r>
  <r>
    <x v="1830"/>
    <x v="1829"/>
    <x v="2"/>
    <s v="377 SOMERVILLE AVE Somerville, MA"/>
    <x v="0"/>
    <x v="3"/>
    <x v="0"/>
    <s v="NONE"/>
    <x v="3"/>
    <s v="NOT AT INTERSECTION"/>
    <s v="TWO-WAY, DIVIDED, UNPROTECTED MEDIAN"/>
    <s v="REAR-END"/>
    <s v="COLLISION WITH MEDIAN BARRIER"/>
    <x v="0"/>
    <x v="0"/>
    <n v="1"/>
    <n v="0"/>
    <n v="0"/>
    <n v="0"/>
    <n v="0"/>
    <n v="2"/>
    <n v="0"/>
    <n v="0"/>
    <n v="0"/>
    <n v="0"/>
    <n v="0"/>
    <n v="0"/>
    <n v="1"/>
    <n v="42.3812"/>
    <n v="-71.099199999999996"/>
    <n v="3"/>
    <n v="250000000000000"/>
  </r>
  <r>
    <x v="1831"/>
    <x v="1830"/>
    <x v="1"/>
    <s v="321 SOMERVILLE AV Somerville, MA"/>
    <x v="1"/>
    <x v="1"/>
    <x v="2"/>
    <s v="NONE"/>
    <x v="0"/>
    <s v="NOT AT INTERSECTION"/>
    <s v="ONE-WAY, NOT DIVIDED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0600000000001"/>
    <n v="-71.097499999999997"/>
    <n v="3"/>
    <n v="250000000000000"/>
  </r>
  <r>
    <x v="1832"/>
    <x v="1831"/>
    <x v="2"/>
    <s v="37 UNION SQ Somerville, MA"/>
    <x v="0"/>
    <x v="0"/>
    <x v="0"/>
    <s v="NONE"/>
    <x v="2"/>
    <s v="NOT AT INTERSECTION"/>
    <s v="ONE-WAY, NOT DIVIDED"/>
    <s v="REAR-END"/>
    <s v="COLLISION WITH MOTOR VEHICLE IN TRAFFIC"/>
    <x v="0"/>
    <x v="0"/>
    <n v="0"/>
    <n v="0"/>
    <n v="0"/>
    <n v="0"/>
    <n v="0"/>
    <n v="0"/>
    <n v="2"/>
    <n v="0"/>
    <n v="0"/>
    <n v="0"/>
    <n v="0"/>
    <n v="0"/>
    <n v="0"/>
    <n v="42.380499999999998"/>
    <n v="-71.097099999999998"/>
    <n v="3"/>
    <n v="250000000000000"/>
  </r>
  <r>
    <x v="1833"/>
    <x v="1832"/>
    <x v="1"/>
    <s v="345 SOMERVILLE AV Somerville, MA"/>
    <x v="1"/>
    <x v="0"/>
    <x v="0"/>
    <s v="NONE"/>
    <x v="0"/>
    <s v="NOT AT INTERSECTION"/>
    <s v="UNKNOWN"/>
    <s v="SIDESWIPE, SAME DIRECTION"/>
    <s v="COLLISION WITH PARKED MOTOR VEHICLE"/>
    <x v="4"/>
    <x v="3"/>
    <n v="0"/>
    <n v="0"/>
    <n v="0"/>
    <n v="0"/>
    <n v="0"/>
    <n v="2"/>
    <n v="0"/>
    <n v="0"/>
    <n v="0"/>
    <n v="0"/>
    <n v="0"/>
    <n v="0"/>
    <n v="0"/>
    <n v="42.380899999999997"/>
    <n v="-71.098200000000006"/>
    <n v="3"/>
    <n v="250000000000000"/>
  </r>
  <r>
    <x v="1834"/>
    <x v="1833"/>
    <x v="0"/>
    <s v="BOW ST &amp; WALNUT ST Somerville, MA"/>
    <x v="1"/>
    <x v="1"/>
    <x v="1"/>
    <s v="NONE"/>
    <x v="0"/>
    <s v="T-INTERSECTION"/>
    <s v="ONE-WAY, NOT DIVIDED"/>
    <s v="SINGLE VEHICLE CRASH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81"/>
    <n v="-71.097200000000001"/>
    <n v="3"/>
    <n v="250000000000000"/>
  </r>
  <r>
    <x v="1835"/>
    <x v="1834"/>
    <x v="0"/>
    <s v="37 UNION SQ Somerville, MA"/>
    <x v="2"/>
    <x v="1"/>
    <x v="1"/>
    <s v="NONE"/>
    <x v="3"/>
    <s v="NOT AT INTERSECTION"/>
    <s v="ONE-WAY, NOT DIVIDED"/>
    <s v="SINGLE VEHICLE CRASH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0499999999998"/>
    <n v="-71.097099999999998"/>
    <n v="3"/>
    <n v="250000000000000"/>
  </r>
  <r>
    <x v="1836"/>
    <x v="1835"/>
    <x v="2"/>
    <s v="HAWKINS ST &amp; SOMERVILLE AV Somerville, MA"/>
    <x v="1"/>
    <x v="1"/>
    <x v="1"/>
    <s v="NONE"/>
    <x v="1"/>
    <s v="T-INTERSECTION"/>
    <s v="ONE-WAY, NOT DIVIDED"/>
    <s v="SINGLE VEHICLE CRASH"/>
    <s v="COLLISION WITH PEDALCYCLE"/>
    <x v="0"/>
    <x v="3"/>
    <n v="0"/>
    <n v="0"/>
    <n v="1"/>
    <n v="0"/>
    <n v="0"/>
    <n v="1"/>
    <n v="0"/>
    <n v="0"/>
    <n v="1"/>
    <n v="0"/>
    <n v="1"/>
    <n v="0"/>
    <n v="0"/>
    <n v="42.380499999999998"/>
    <n v="-71.097800000000007"/>
    <n v="3"/>
    <n v="250000000000000"/>
  </r>
  <r>
    <x v="1837"/>
    <x v="1836"/>
    <x v="0"/>
    <s v="PARKER ST &amp; WASHINGTON ST Somerville, MA"/>
    <x v="1"/>
    <x v="1"/>
    <x v="1"/>
    <s v="OBSTRUCTION IN ROADWAY"/>
    <x v="1"/>
    <s v="T-INTERSECTION"/>
    <s v="ONE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79399999999997"/>
    <n v="-71.100099999999998"/>
    <n v="2"/>
    <n v="250000000000000"/>
  </r>
  <r>
    <x v="1838"/>
    <x v="1837"/>
    <x v="1"/>
    <s v="PARKER ST &amp; WASHINGTON ST Somerville, MA"/>
    <x v="1"/>
    <x v="1"/>
    <x v="1"/>
    <s v="NONE"/>
    <x v="1"/>
    <s v="T-INTERSECTION"/>
    <s v="TWO-WAY, NOT DIVIDED"/>
    <s v="SIDESWIPE, SAME DIRECTION"/>
    <s v="COLLISION WITH PARKED MOTOR VEHICLE"/>
    <x v="1"/>
    <x v="0"/>
    <n v="1"/>
    <n v="0"/>
    <n v="0"/>
    <n v="0"/>
    <n v="0"/>
    <n v="3"/>
    <n v="0"/>
    <n v="0"/>
    <n v="0"/>
    <n v="0"/>
    <n v="0"/>
    <n v="0"/>
    <n v="0"/>
    <n v="42.379399999999997"/>
    <n v="-71.100099999999998"/>
    <n v="2"/>
    <n v="250000000000000"/>
  </r>
  <r>
    <x v="1839"/>
    <x v="1838"/>
    <x v="2"/>
    <s v="PARKDALE ST &amp; WASHINGTON ST Somerville, MA"/>
    <x v="4"/>
    <x v="1"/>
    <x v="1"/>
    <s v="OTHER"/>
    <x v="0"/>
    <s v="UNKNOWN"/>
    <s v="ONE-WAY, NOT DIVIDED"/>
    <s v="SINGLE VEHICLE CRASH"/>
    <s v="OTHER NON-COLLISION"/>
    <x v="0"/>
    <x v="0"/>
    <n v="0"/>
    <n v="0"/>
    <n v="0"/>
    <n v="0"/>
    <n v="0"/>
    <n v="2"/>
    <n v="0"/>
    <n v="0"/>
    <n v="0"/>
    <n v="0"/>
    <n v="0"/>
    <n v="0"/>
    <n v="0"/>
    <n v="42.379300000000001"/>
    <n v="-71.102099999999993"/>
    <n v="2"/>
    <n v="250000000000000"/>
  </r>
  <r>
    <x v="1840"/>
    <x v="1839"/>
    <x v="1"/>
    <s v="336 SOMERVILLE AV Somerville, MA"/>
    <x v="1"/>
    <x v="1"/>
    <x v="1"/>
    <s v="NONE"/>
    <x v="5"/>
    <s v="Y-INTERSECTION"/>
    <s v="ONE-WAY, NOT DIVIDED"/>
    <s v="SINGLE VEHICLE CRASH"/>
    <s v="COLLISION WITH LIGHT POLE OR OTHER POST/SUPPORT"/>
    <x v="0"/>
    <x v="0"/>
    <n v="0"/>
    <n v="0"/>
    <n v="0"/>
    <n v="0"/>
    <n v="0"/>
    <n v="2"/>
    <n v="0"/>
    <n v="0"/>
    <n v="0"/>
    <n v="0"/>
    <n v="0"/>
    <n v="0"/>
    <n v="0"/>
    <n v="42.380600000000001"/>
    <n v="-71.098200000000006"/>
    <n v="2"/>
    <n v="250000000000000"/>
  </r>
  <r>
    <x v="1841"/>
    <x v="1840"/>
    <x v="0"/>
    <s v="21 UNION SQ Somerville, MA"/>
    <x v="0"/>
    <x v="1"/>
    <x v="1"/>
    <s v="NONE"/>
    <x v="3"/>
    <s v="FOUR WAY INTERSECTION"/>
    <s v="UNKNOWN"/>
    <s v="REAR-END"/>
    <s v="COLLISION WITH MOTOR VEHICLE IN TRAFFIC"/>
    <x v="4"/>
    <x v="3"/>
    <n v="0"/>
    <n v="0"/>
    <n v="0"/>
    <n v="0"/>
    <n v="1"/>
    <n v="3"/>
    <n v="0"/>
    <n v="0"/>
    <n v="0"/>
    <n v="0"/>
    <n v="0"/>
    <n v="0"/>
    <n v="0"/>
    <n v="42.379899999999999"/>
    <n v="-71.096800000000002"/>
    <n v="2"/>
    <n v="250000000000000"/>
  </r>
  <r>
    <x v="1842"/>
    <x v="1841"/>
    <x v="0"/>
    <s v="31 UNION SQ Somerville, MA"/>
    <x v="0"/>
    <x v="1"/>
    <x v="1"/>
    <s v="NONE"/>
    <x v="3"/>
    <s v="T-INTERSECTION"/>
    <s v="ONE-WAY, NOT DIVIDED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"/>
    <n v="-71.097099999999998"/>
    <n v="2"/>
    <n v="250000000000000"/>
  </r>
  <r>
    <x v="1843"/>
    <x v="1842"/>
    <x v="2"/>
    <s v="26 UNION SQ Somerville, MA"/>
    <x v="0"/>
    <x v="2"/>
    <x v="0"/>
    <s v="NONE"/>
    <x v="0"/>
    <s v="NOT AT INTERSECTION"/>
    <s v="TWO-WAY, DIVIDED, POSITIVE MEDIAN BARRIER"/>
    <s v="SIDESWIPE, SAME DIRECTION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79899999999999"/>
    <n v="-71.096800000000002"/>
    <n v="2"/>
    <n v="250000000000000"/>
  </r>
  <r>
    <x v="1844"/>
    <x v="1843"/>
    <x v="0"/>
    <s v="263 WASHINGTON ST Somerville, MA"/>
    <x v="0"/>
    <x v="1"/>
    <x v="1"/>
    <s v="NONE"/>
    <x v="3"/>
    <s v="NOT AT INTERSECTION"/>
    <s v="TWO-WAY, NOT DIVIDED"/>
    <s v="REAR-END"/>
    <s v="COLLISION WITH MOTOR VEHICLE IN TRAFFIC"/>
    <x v="4"/>
    <x v="3"/>
    <n v="0"/>
    <n v="0"/>
    <n v="0"/>
    <n v="0"/>
    <n v="1"/>
    <n v="3"/>
    <n v="0"/>
    <n v="0"/>
    <n v="0"/>
    <n v="0"/>
    <n v="0"/>
    <n v="0"/>
    <n v="0"/>
    <n v="42.379600000000003"/>
    <n v="-71.096900000000005"/>
    <n v="2"/>
    <n v="250000000000000"/>
  </r>
  <r>
    <x v="1845"/>
    <x v="1844"/>
    <x v="2"/>
    <s v="23 UNION SQ Somerville, MA"/>
    <x v="0"/>
    <x v="1"/>
    <x v="1"/>
    <s v="NONE"/>
    <x v="3"/>
    <s v="T-INTERSECTION"/>
    <s v="ONE-WAY, NOT DIVIDED"/>
    <s v="REAR-END"/>
    <s v="COLLISION WITH MOTOR VEHICLE IN TRAFFIC"/>
    <x v="4"/>
    <x v="3"/>
    <n v="0"/>
    <n v="0"/>
    <n v="0"/>
    <n v="0"/>
    <n v="0"/>
    <n v="3"/>
    <n v="0"/>
    <n v="0"/>
    <n v="0"/>
    <n v="0"/>
    <n v="0"/>
    <n v="0"/>
    <n v="1"/>
    <n v="42.379899999999999"/>
    <n v="-71.096800000000002"/>
    <n v="2"/>
    <n v="250000000000000"/>
  </r>
  <r>
    <x v="1846"/>
    <x v="1845"/>
    <x v="1"/>
    <s v="36 UNION SQUARE Somerville, MA"/>
    <x v="1"/>
    <x v="1"/>
    <x v="1"/>
    <s v="NONE"/>
    <x v="3"/>
    <s v="NOT AT INTERSECTION"/>
    <s v="ONE-WAY, NOT DIVIDED"/>
    <s v="REAR-END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8"/>
    <n v="-71.097099999999998"/>
    <n v="2"/>
    <n v="250000000000000"/>
  </r>
  <r>
    <x v="1847"/>
    <x v="1846"/>
    <x v="1"/>
    <s v="HAWKINS ST &amp; LAKE ST Somerville, MA"/>
    <x v="1"/>
    <x v="1"/>
    <x v="1"/>
    <s v="UNKNOWN"/>
    <x v="0"/>
    <s v="T-INTERSECTION"/>
    <s v="ONE-WAY, NOT DIVIDED"/>
    <s v="REAR-END"/>
    <s v="COLLISION WITH PARKED MOTOR VEHICLE"/>
    <x v="0"/>
    <x v="4"/>
    <n v="1"/>
    <n v="0"/>
    <n v="0"/>
    <n v="0"/>
    <n v="0"/>
    <n v="3"/>
    <n v="0"/>
    <n v="0"/>
    <n v="0"/>
    <n v="0"/>
    <n v="0"/>
    <n v="0"/>
    <n v="0"/>
    <n v="42.38"/>
    <n v="-71.098100000000002"/>
    <n v="2"/>
    <n v="250000000000000"/>
  </r>
  <r>
    <x v="1848"/>
    <x v="1847"/>
    <x v="1"/>
    <s v="304 SOMERVILLE AV Somerville, MA"/>
    <x v="1"/>
    <x v="2"/>
    <x v="1"/>
    <s v="NONE"/>
    <x v="0"/>
    <s v="NOT AT INTERSECTION"/>
    <s v="ONE-WAY, NOT DIVIDED"/>
    <s v="SINGLE VEHICLE CRASH"/>
    <s v="COLLISION WITH LIGHT POLE OR OTHER POST/SUPPORT"/>
    <x v="2"/>
    <x v="0"/>
    <n v="1"/>
    <n v="0"/>
    <n v="0"/>
    <n v="0"/>
    <n v="0"/>
    <n v="1"/>
    <n v="0"/>
    <n v="0"/>
    <n v="0"/>
    <n v="0"/>
    <n v="0"/>
    <n v="0"/>
    <n v="0"/>
    <n v="42.38"/>
    <n v="-71.097499999999997"/>
    <n v="2"/>
    <n v="250000000000000"/>
  </r>
  <r>
    <x v="1849"/>
    <x v="1848"/>
    <x v="0"/>
    <s v="31 UNION SQ Somerville, MA"/>
    <x v="0"/>
    <x v="0"/>
    <x v="0"/>
    <s v="NONE"/>
    <x v="3"/>
    <s v="NOT AT INTERSECTION"/>
    <s v="TWO-WAY, DIVIDED, UNPROTECTED MEDIAN"/>
    <s v="SINGLE VEHICLE CRASH"/>
    <s v="COLLISION WITH PEDESTRIAN"/>
    <x v="0"/>
    <x v="3"/>
    <n v="0"/>
    <n v="0"/>
    <n v="0"/>
    <n v="0"/>
    <n v="1"/>
    <n v="2"/>
    <n v="0"/>
    <n v="0"/>
    <n v="1"/>
    <n v="1"/>
    <n v="0"/>
    <n v="0"/>
    <n v="0"/>
    <n v="42.38"/>
    <n v="-71.097099999999998"/>
    <n v="2"/>
    <n v="250000000000000"/>
  </r>
  <r>
    <x v="1850"/>
    <x v="1849"/>
    <x v="0"/>
    <s v="KINGMAN RD &amp; WASHINGTON ST Somerville, MA"/>
    <x v="1"/>
    <x v="1"/>
    <x v="1"/>
    <s v="NONE"/>
    <x v="0"/>
    <s v="T-INTERSECTION"/>
    <s v="TWO-WAY, NOT DIVIDED"/>
    <s v="ANGLE"/>
    <s v="COLLISION WITH MOTOR VEHICLE IN TRAFFIC"/>
    <x v="0"/>
    <x v="0"/>
    <n v="0"/>
    <n v="0"/>
    <n v="0"/>
    <n v="0"/>
    <n v="0"/>
    <n v="1"/>
    <n v="2"/>
    <n v="0"/>
    <n v="0"/>
    <n v="0"/>
    <n v="0"/>
    <n v="0"/>
    <n v="0"/>
    <n v="42.379600000000003"/>
    <n v="-71.097300000000004"/>
    <n v="2"/>
    <n v="250000000000000"/>
  </r>
  <r>
    <x v="1851"/>
    <x v="1850"/>
    <x v="1"/>
    <s v="KINGMAN RD &amp; WASHINGTON ST Somerville, MA"/>
    <x v="1"/>
    <x v="1"/>
    <x v="1"/>
    <s v="NONE"/>
    <x v="0"/>
    <s v="T-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79600000000003"/>
    <n v="-71.097300000000004"/>
    <n v="2"/>
    <n v="250000000000000"/>
  </r>
  <r>
    <x v="1852"/>
    <x v="1851"/>
    <x v="1"/>
    <s v="21 UNION SQ Somerville, MA"/>
    <x v="1"/>
    <x v="2"/>
    <x v="1"/>
    <s v="TRAFFIC CONTROL DEVICE"/>
    <x v="3"/>
    <s v="FOUR WAY INTERSECTION"/>
    <s v="TWO-WAY, DIVIDED, UNPROTECTED MEDIAN"/>
    <s v="REAR-END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79899999999999"/>
    <n v="-71.096800000000002"/>
    <n v="2"/>
    <n v="250000000000000"/>
  </r>
  <r>
    <x v="1853"/>
    <x v="1852"/>
    <x v="2"/>
    <s v="31 UNION SQ Somerville, MA"/>
    <x v="0"/>
    <x v="1"/>
    <x v="1"/>
    <s v="NONE"/>
    <x v="3"/>
    <s v="NOT AT INTERSECTION"/>
    <s v="ONE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"/>
    <n v="-71.097099999999998"/>
    <n v="2"/>
    <n v="250000000000000"/>
  </r>
  <r>
    <x v="1854"/>
    <x v="1853"/>
    <x v="1"/>
    <s v="DANE ST &amp; WASHINGTON ST Somerville, MA"/>
    <x v="1"/>
    <x v="1"/>
    <x v="1"/>
    <s v="NONE"/>
    <x v="3"/>
    <s v="FOUR WAY INTERSECTION"/>
    <s v="TWO-WAY, DIVIDED, UNPROTECTED MEDIAN"/>
    <s v="REAR-END"/>
    <s v="COLLISION WITH MOTOR VEHICLE IN TRAFFIC"/>
    <x v="0"/>
    <x v="3"/>
    <n v="0"/>
    <n v="0"/>
    <n v="0"/>
    <n v="1"/>
    <n v="0"/>
    <n v="2"/>
    <n v="0"/>
    <n v="0"/>
    <n v="0"/>
    <n v="0"/>
    <n v="0"/>
    <n v="0"/>
    <n v="0"/>
    <n v="42.378799999999998"/>
    <n v="-71.104100000000003"/>
    <n v="2"/>
    <n v="250000000000000"/>
  </r>
  <r>
    <x v="1855"/>
    <x v="1854"/>
    <x v="1"/>
    <s v="DANE ST &amp; VILLAGE ST Somerville, MA"/>
    <x v="1"/>
    <x v="2"/>
    <x v="1"/>
    <s v="NONE"/>
    <x v="0"/>
    <s v="T-INTERSECTION"/>
    <s v="TWO-WAY, NOT DIVIDED"/>
    <s v="SIDESWIPE, SAME DIRECTION"/>
    <s v="COLLISION WITH PEDALCYCLE"/>
    <x v="0"/>
    <x v="0"/>
    <n v="0"/>
    <n v="0"/>
    <n v="0"/>
    <n v="0"/>
    <n v="1"/>
    <n v="1"/>
    <n v="0"/>
    <n v="0"/>
    <n v="1"/>
    <n v="0"/>
    <n v="1"/>
    <n v="0"/>
    <n v="0"/>
    <n v="42.380400000000002"/>
    <n v="-71.104600000000005"/>
    <n v="2"/>
    <n v="250000000000000"/>
  </r>
  <r>
    <x v="1856"/>
    <x v="1855"/>
    <x v="1"/>
    <s v="DANE ST &amp; WASHINGTON ST Somerville, MA"/>
    <x v="1"/>
    <x v="0"/>
    <x v="0"/>
    <s v="NONE"/>
    <x v="3"/>
    <s v="FOUR WAY INTERSECTION"/>
    <s v="TWO-WAY, NOT DIVIDED"/>
    <s v="SIDESWIPE, SAME DIRECTION"/>
    <s v="COLLISION WITH WORK ZONE MAINTENANCE EQUIPMENT"/>
    <x v="0"/>
    <x v="0"/>
    <n v="0"/>
    <n v="0"/>
    <n v="0"/>
    <n v="0"/>
    <n v="0"/>
    <n v="4"/>
    <n v="0"/>
    <n v="0"/>
    <n v="0"/>
    <n v="0"/>
    <n v="0"/>
    <n v="0"/>
    <n v="0"/>
    <n v="42.378799999999998"/>
    <n v="-71.104100000000003"/>
    <n v="2"/>
    <n v="250000000000000"/>
  </r>
  <r>
    <x v="1857"/>
    <x v="1856"/>
    <x v="0"/>
    <s v="DANE ST &amp; WASHINGTON ST Somerville, MA"/>
    <x v="1"/>
    <x v="1"/>
    <x v="1"/>
    <s v="NONE"/>
    <x v="3"/>
    <s v="FOUR WAY INTERSECTION"/>
    <s v="TWO-WAY, DIVIDED, UNPROTECTED MEDIAN"/>
    <s v="REAR-END"/>
    <s v="COLLISION WITH MOTOR VEHICLE IN TRAFFIC"/>
    <x v="0"/>
    <x v="0"/>
    <n v="0"/>
    <n v="0"/>
    <n v="0"/>
    <n v="1"/>
    <n v="0"/>
    <n v="1"/>
    <n v="0"/>
    <n v="0"/>
    <n v="0"/>
    <n v="0"/>
    <n v="0"/>
    <n v="0"/>
    <n v="0"/>
    <n v="42.378799999999998"/>
    <n v="-71.104100000000003"/>
    <n v="2"/>
    <n v="250000000000000"/>
  </r>
  <r>
    <x v="1858"/>
    <x v="1857"/>
    <x v="1"/>
    <s v="62 DANE ST Somerville, MA"/>
    <x v="1"/>
    <x v="2"/>
    <x v="0"/>
    <s v="NONE"/>
    <x v="0"/>
    <s v="NOT AT INTERSECTION"/>
    <s v="TWO-WAY, NOT DIVIDED"/>
    <s v="REAR-END"/>
    <s v="COLLISION WITH PARKED MOTOR VEHICLE"/>
    <x v="0"/>
    <x v="0"/>
    <n v="0"/>
    <n v="0"/>
    <n v="0"/>
    <n v="0"/>
    <n v="1"/>
    <n v="2"/>
    <n v="0"/>
    <n v="0"/>
    <n v="0"/>
    <n v="0"/>
    <n v="0"/>
    <n v="0"/>
    <n v="0"/>
    <n v="42.3797"/>
    <n v="-71.104100000000003"/>
    <n v="2"/>
    <n v="250000000000000"/>
  </r>
  <r>
    <x v="1859"/>
    <x v="1858"/>
    <x v="2"/>
    <s v="CALVIN ST &amp; WASHINGTON ST Somerville, MA"/>
    <x v="1"/>
    <x v="1"/>
    <x v="1"/>
    <s v="NONE"/>
    <x v="3"/>
    <s v="FOUR WAY INTERSECTION"/>
    <s v="TWO-WAY, NOT DIVIDED"/>
    <s v="ANGLE"/>
    <s v="COLLISION WITH MOTOR VEHICLE IN TRAFFIC"/>
    <x v="0"/>
    <x v="0"/>
    <n v="0"/>
    <n v="0"/>
    <n v="0"/>
    <n v="1"/>
    <n v="0"/>
    <n v="3"/>
    <n v="0"/>
    <n v="0"/>
    <n v="0"/>
    <n v="0"/>
    <n v="0"/>
    <n v="0"/>
    <n v="0"/>
    <n v="42.378799999999998"/>
    <n v="-71.104100000000003"/>
    <n v="2"/>
    <n v="250000000000000"/>
  </r>
  <r>
    <x v="1860"/>
    <x v="1859"/>
    <x v="0"/>
    <s v="ROSE ST &amp; WASHINGTON ST Somerville, MA"/>
    <x v="0"/>
    <x v="1"/>
    <x v="1"/>
    <s v="NONE"/>
    <x v="0"/>
    <s v="T-INTERSECTION"/>
    <s v="TWO-WAY, DIVIDED, UNPROTECTED MEDIAN"/>
    <s v="REAR-END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79199999999997"/>
    <n v="-71.102800000000002"/>
    <n v="2"/>
    <n v="250000000000000"/>
  </r>
  <r>
    <x v="1861"/>
    <x v="1860"/>
    <x v="0"/>
    <s v="353 WASHINGTON ST Somerville, MA"/>
    <x v="2"/>
    <x v="1"/>
    <x v="1"/>
    <s v="NONE"/>
    <x v="0"/>
    <s v="NOT AT INTERSECTION"/>
    <s v="TWO-WAY, NOT DIVIDED"/>
    <s v="ANGLE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79300000000001"/>
    <n v="-71.102999999999994"/>
    <n v="2"/>
    <n v="250000000000000"/>
  </r>
  <r>
    <x v="1862"/>
    <x v="1861"/>
    <x v="1"/>
    <s v="44 PARK ST Somerville, MA"/>
    <x v="1"/>
    <x v="1"/>
    <x v="1"/>
    <s v="NONE"/>
    <x v="0"/>
    <s v="T-INTERSECTION"/>
    <s v="TWO-WAY, NOT DIVIDED"/>
    <s v="ANGLE"/>
    <s v="COLLISION WITH MOTOR VEHICLE IN TRAFFIC"/>
    <x v="0"/>
    <x v="1"/>
    <n v="0"/>
    <n v="0"/>
    <n v="0"/>
    <n v="0"/>
    <n v="0"/>
    <n v="2"/>
    <n v="0"/>
    <n v="0"/>
    <n v="0"/>
    <n v="0"/>
    <n v="0"/>
    <n v="0"/>
    <n v="0"/>
    <n v="42.381300000000003"/>
    <n v="-71.106800000000007"/>
    <n v="2"/>
    <n v="250000000000000"/>
  </r>
  <r>
    <x v="1863"/>
    <x v="1862"/>
    <x v="1"/>
    <s v="IVALOO ST &amp; PARK ST Somerville, MA"/>
    <x v="1"/>
    <x v="1"/>
    <x v="1"/>
    <s v="NONE"/>
    <x v="0"/>
    <s v="T-INTERSECTION"/>
    <s v="TWO-WAY, NOT DIVIDED"/>
    <s v="SINGLE VEHICLE CRASH"/>
    <s v="COLLISION WITH MOTOR VEHICLE IN TRAFFIC"/>
    <x v="0"/>
    <x v="0"/>
    <n v="0"/>
    <n v="0"/>
    <n v="0"/>
    <n v="0"/>
    <n v="0"/>
    <n v="0"/>
    <n v="0"/>
    <n v="0"/>
    <n v="0"/>
    <n v="0"/>
    <n v="0"/>
    <n v="0"/>
    <n v="0"/>
    <n v="42.3812"/>
    <n v="-71.107299999999995"/>
    <n v="2"/>
    <n v="250000000000000"/>
  </r>
  <r>
    <x v="1864"/>
    <x v="1863"/>
    <x v="2"/>
    <s v="54 PARK ST Somerville, MA"/>
    <x v="0"/>
    <x v="1"/>
    <x v="1"/>
    <s v="NONE"/>
    <x v="0"/>
    <s v="NOT AT INTERSECTION"/>
    <s v="TWO-WAY, NOT DIVIDED"/>
    <s v="SINGLE VEHICLE CRASH"/>
    <s v="COLLISION WITH LIGHT POLE OR OTHER POST/SUPPORT"/>
    <x v="0"/>
    <x v="0"/>
    <n v="0"/>
    <n v="0"/>
    <n v="0"/>
    <n v="0"/>
    <n v="0"/>
    <n v="0"/>
    <n v="1"/>
    <n v="0"/>
    <n v="0"/>
    <n v="0"/>
    <n v="0"/>
    <n v="0"/>
    <n v="1"/>
    <n v="42.380899999999997"/>
    <n v="-71.107399999999998"/>
    <n v="2"/>
    <n v="250000000000000"/>
  </r>
  <r>
    <x v="1865"/>
    <x v="1864"/>
    <x v="0"/>
    <s v="530 BEACON STREET Somerville, MA"/>
    <x v="1"/>
    <x v="1"/>
    <x v="1"/>
    <s v="NONE"/>
    <x v="3"/>
    <s v="FOUR WAY INTERSECTION"/>
    <s v="TWO-WAY, NOT DIVIDED"/>
    <s v="SIDESWIPE, SAME DIRECTION"/>
    <s v="COLLISION WITH OTHER MOVABLE OBJECT"/>
    <x v="0"/>
    <x v="0"/>
    <n v="0"/>
    <n v="0"/>
    <n v="0"/>
    <n v="1"/>
    <n v="0"/>
    <n v="2"/>
    <n v="0"/>
    <n v="0"/>
    <n v="1"/>
    <n v="0"/>
    <n v="1"/>
    <n v="0"/>
    <n v="0"/>
    <n v="42.380699999999997"/>
    <n v="-71.109300000000005"/>
    <n v="2"/>
    <n v="250000000000000"/>
  </r>
  <r>
    <x v="1866"/>
    <x v="1865"/>
    <x v="1"/>
    <s v="200 BEACON ST Somerville, MA"/>
    <x v="1"/>
    <x v="2"/>
    <x v="1"/>
    <s v="NONE"/>
    <x v="0"/>
    <s v="NOT AT INTERSECTION"/>
    <s v="TWO-WAY, NOT DIVIDED"/>
    <s v="REAR-END"/>
    <s v="COLLISION WITH MOTOR VEHICLE IN TRAFFIC"/>
    <x v="0"/>
    <x v="3"/>
    <n v="0"/>
    <n v="0"/>
    <n v="0"/>
    <n v="0"/>
    <n v="0"/>
    <n v="3"/>
    <n v="1"/>
    <n v="0"/>
    <n v="0"/>
    <n v="0"/>
    <n v="0"/>
    <n v="0"/>
    <n v="0"/>
    <n v="42.380699999999997"/>
    <n v="-71.109499999999997"/>
    <n v="2"/>
    <n v="250000000000000"/>
  </r>
  <r>
    <x v="1867"/>
    <x v="1866"/>
    <x v="1"/>
    <s v="0 MORGAN ST Somerville, MA"/>
    <x v="1"/>
    <x v="1"/>
    <x v="1"/>
    <s v="NONE"/>
    <x v="0"/>
    <s v="NOT AT INTERSECTION"/>
    <s v="ONE-WAY, NOT DIVIDED"/>
    <s v="REAR TO REAR"/>
    <s v="COLLISION WITH PARKED MOTOR VEHICLE"/>
    <x v="0"/>
    <x v="3"/>
    <n v="0"/>
    <n v="0"/>
    <n v="0"/>
    <n v="0"/>
    <n v="0"/>
    <n v="1"/>
    <n v="0"/>
    <n v="0"/>
    <n v="0"/>
    <n v="0"/>
    <n v="0"/>
    <n v="0"/>
    <n v="0"/>
    <n v="42.380899999999997"/>
    <n v="-71.108500000000006"/>
    <n v="2"/>
    <n v="250000000000000"/>
  </r>
  <r>
    <x v="1868"/>
    <x v="1867"/>
    <x v="0"/>
    <s v="64 PARK ST Somerville, MA"/>
    <x v="0"/>
    <x v="1"/>
    <x v="1"/>
    <s v="NONE"/>
    <x v="0"/>
    <s v="NOT AT INTERSECTION"/>
    <s v="TWO-WAY, NOT DIVIDED"/>
    <s v="SIDESWIPE, SAME DIRECTION"/>
    <s v="COLLISION WITH PARKED MOTOR VEHICLE"/>
    <x v="0"/>
    <x v="3"/>
    <n v="0"/>
    <n v="0"/>
    <n v="0"/>
    <n v="0"/>
    <n v="0"/>
    <n v="2"/>
    <n v="0"/>
    <n v="0"/>
    <n v="0"/>
    <n v="0"/>
    <n v="0"/>
    <n v="0"/>
    <n v="0"/>
    <n v="42.380600000000001"/>
    <n v="-71.107799999999997"/>
    <n v="2"/>
    <n v="250000000000000"/>
  </r>
  <r>
    <x v="1869"/>
    <x v="1868"/>
    <x v="0"/>
    <s v="BEACON ST &amp; PARK ST Somerville, MA"/>
    <x v="1"/>
    <x v="1"/>
    <x v="1"/>
    <s v="NONE"/>
    <x v="3"/>
    <s v="FOUR WAY INTERSECTION"/>
    <s v="TWO-WAY, DIVIDED, UNPROTECTED MEDIAN"/>
    <s v="SINGLE VEHICLE CRASH"/>
    <s v="COLLISION WITH PEDALCYCLE"/>
    <x v="0"/>
    <x v="0"/>
    <n v="0"/>
    <n v="0"/>
    <n v="0"/>
    <n v="1"/>
    <n v="0"/>
    <n v="3"/>
    <n v="0"/>
    <n v="0"/>
    <n v="1"/>
    <n v="0"/>
    <n v="1"/>
    <n v="0"/>
    <n v="0"/>
    <n v="42.380200000000002"/>
    <n v="-71.108699999999999"/>
    <n v="2"/>
    <n v="250000000000000"/>
  </r>
  <r>
    <x v="1870"/>
    <x v="1869"/>
    <x v="1"/>
    <s v="2 ELIOT ST Somerville, MA"/>
    <x v="1"/>
    <x v="1"/>
    <x v="1"/>
    <s v="NONE"/>
    <x v="0"/>
    <s v="T-INTERSECTION"/>
    <s v="TWO-WAY, NOT DIVIDED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80299999999998"/>
    <n v="-71.107100000000003"/>
    <n v="2"/>
    <n v="250000000000000"/>
  </r>
  <r>
    <x v="1871"/>
    <x v="1870"/>
    <x v="1"/>
    <s v="BEACON ST &amp; PARK ST Somerville, MA"/>
    <x v="1"/>
    <x v="2"/>
    <x v="1"/>
    <s v="NONE"/>
    <x v="3"/>
    <s v="T-INTERSECTION"/>
    <s v="TWO-WAY, NOT DIVIDED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0200000000002"/>
    <n v="-71.108699999999999"/>
    <n v="2"/>
    <n v="250000000000000"/>
  </r>
  <r>
    <x v="1872"/>
    <x v="1871"/>
    <x v="1"/>
    <s v="BEACON ST &amp; PARK ST Somerville, MA"/>
    <x v="1"/>
    <x v="1"/>
    <x v="1"/>
    <s v="NONE"/>
    <x v="3"/>
    <s v="FOUR WAY INTERSECTION"/>
    <s v="TWO-WAY, DIVIDED, UNPROTECTED MEDIAN"/>
    <s v="SINGLE VEHICLE CRASH"/>
    <s v="COLLISION WITH UNKNOWN FIXED OBJECT"/>
    <x v="0"/>
    <x v="3"/>
    <n v="0"/>
    <n v="0"/>
    <n v="0"/>
    <n v="0"/>
    <n v="0"/>
    <n v="2"/>
    <n v="0"/>
    <n v="0"/>
    <n v="0"/>
    <n v="0"/>
    <n v="0"/>
    <n v="0"/>
    <n v="0"/>
    <n v="42.380200000000002"/>
    <n v="-71.108699999999999"/>
    <n v="2"/>
    <n v="250000000000000"/>
  </r>
  <r>
    <x v="1873"/>
    <x v="1872"/>
    <x v="2"/>
    <s v="BEACON ST &amp; PARK ST Somerville, MA"/>
    <x v="0"/>
    <x v="3"/>
    <x v="4"/>
    <s v="NONE"/>
    <x v="3"/>
    <s v="FOUR WAY INTERSECTION"/>
    <s v="TWO-WAY, NOT DIVIDED"/>
    <s v="SIDESWIPE, SAME DIRECTION"/>
    <s v="COLLISION WITH MOTOR VEHICLE IN TRAFFIC"/>
    <x v="0"/>
    <x v="0"/>
    <n v="0"/>
    <n v="0"/>
    <n v="0"/>
    <n v="0"/>
    <n v="2"/>
    <n v="1"/>
    <n v="0"/>
    <n v="0"/>
    <n v="0"/>
    <n v="0"/>
    <n v="0"/>
    <n v="0"/>
    <n v="0"/>
    <n v="42.380200000000002"/>
    <n v="-71.108699999999999"/>
    <n v="2"/>
    <n v="250000000000000"/>
  </r>
  <r>
    <x v="1874"/>
    <x v="1873"/>
    <x v="1"/>
    <s v="BEACON ST &amp; PARK ST Somerville, MA"/>
    <x v="1"/>
    <x v="1"/>
    <x v="1"/>
    <s v="NONE"/>
    <x v="3"/>
    <s v="FOUR WAY INTERSECTION"/>
    <s v="TWO-WAY, NOT DIVIDED"/>
    <s v="SIDESWIPE, SAME DIRECTION"/>
    <s v="COLLISION WITH PEDALCYCLE"/>
    <x v="1"/>
    <x v="0"/>
    <n v="0"/>
    <n v="0"/>
    <n v="0"/>
    <n v="0"/>
    <n v="1"/>
    <n v="2"/>
    <n v="0"/>
    <n v="0"/>
    <n v="1"/>
    <n v="0"/>
    <n v="1"/>
    <n v="0"/>
    <n v="0"/>
    <n v="42.380200000000002"/>
    <n v="-71.108699999999999"/>
    <n v="2"/>
    <n v="250000000000000"/>
  </r>
  <r>
    <x v="1875"/>
    <x v="1874"/>
    <x v="1"/>
    <s v="ELIOT ST &amp; PROPERZI WY Somerville, MA"/>
    <x v="1"/>
    <x v="1"/>
    <x v="1"/>
    <s v="NONE"/>
    <x v="0"/>
    <s v="T-INTERSECTION"/>
    <s v="TWO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0299999999998"/>
    <n v="-71.106800000000007"/>
    <n v="2"/>
    <n v="250000000000000"/>
  </r>
  <r>
    <x v="1876"/>
    <x v="1875"/>
    <x v="2"/>
    <s v="161 BEACON ST Somerville, MA"/>
    <x v="0"/>
    <x v="1"/>
    <x v="4"/>
    <s v="NONE"/>
    <x v="0"/>
    <s v="NOT AT INTERSECTION"/>
    <s v="TWO-WAY, DIVIDED, UNPROTECTED MEDIAN"/>
    <s v="REAR-END"/>
    <s v="COLLISION WITH MOTOR VEHICLE IN TRAFFIC"/>
    <x v="0"/>
    <x v="0"/>
    <n v="0"/>
    <n v="0"/>
    <n v="0"/>
    <n v="0"/>
    <n v="0"/>
    <n v="7"/>
    <n v="0"/>
    <n v="0"/>
    <n v="0"/>
    <n v="0"/>
    <n v="0"/>
    <n v="0"/>
    <n v="0"/>
    <n v="42.379399999999997"/>
    <n v="-71.107399999999998"/>
    <n v="2"/>
    <n v="250000000000000"/>
  </r>
  <r>
    <x v="1877"/>
    <x v="1876"/>
    <x v="1"/>
    <s v="11 HANSON ST Somerville, MA"/>
    <x v="1"/>
    <x v="1"/>
    <x v="1"/>
    <s v="OTHER"/>
    <x v="0"/>
    <s v="NOT AT INTERSECTION"/>
    <s v="ONE-WAY, NOT DIVIDED"/>
    <s v="SIDESWIPE, SAME DIRECTION"/>
    <s v="COLLISION WITH PARKED MOTOR VEHICLE"/>
    <x v="0"/>
    <x v="3"/>
    <n v="0"/>
    <n v="0"/>
    <n v="0"/>
    <n v="0"/>
    <n v="0"/>
    <n v="1"/>
    <n v="0"/>
    <n v="0"/>
    <n v="0"/>
    <n v="0"/>
    <n v="0"/>
    <n v="0"/>
    <n v="0"/>
    <n v="42.380299999999998"/>
    <n v="-71.106099999999998"/>
    <n v="2"/>
    <n v="250000000000000"/>
  </r>
  <r>
    <x v="1878"/>
    <x v="1877"/>
    <x v="2"/>
    <s v="11 HANSON ST Somerville, MA"/>
    <x v="2"/>
    <x v="0"/>
    <x v="0"/>
    <s v="UNKNOWN"/>
    <x v="2"/>
    <s v="NOT AT INTERSECTION"/>
    <s v="UNKNOWN"/>
    <s v="SINGLE VEHICLE CRASH"/>
    <s v="COLLISION WITH PARKED MOTOR VEHICLE"/>
    <x v="4"/>
    <x v="0"/>
    <n v="0"/>
    <n v="0"/>
    <n v="0"/>
    <n v="0"/>
    <n v="0"/>
    <n v="2"/>
    <n v="1"/>
    <n v="0"/>
    <n v="0"/>
    <n v="0"/>
    <n v="0"/>
    <n v="0"/>
    <n v="0"/>
    <n v="42.380299999999998"/>
    <n v="-71.106099999999998"/>
    <n v="2"/>
    <n v="250000000000000"/>
  </r>
  <r>
    <x v="1879"/>
    <x v="1878"/>
    <x v="1"/>
    <s v="HANSON ST &amp; WASHINGTON ST Somerville, MA"/>
    <x v="1"/>
    <x v="2"/>
    <x v="1"/>
    <s v="NONE"/>
    <x v="0"/>
    <s v="T-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78500000000003"/>
    <n v="-71.105199999999996"/>
    <n v="2"/>
    <n v="250000000000000"/>
  </r>
  <r>
    <x v="1880"/>
    <x v="1879"/>
    <x v="1"/>
    <s v="HANSON ST &amp; WASHINGTON ST Somerville, MA"/>
    <x v="1"/>
    <x v="1"/>
    <x v="1"/>
    <s v="NONE"/>
    <x v="0"/>
    <s v="NOT AT INTERSECTION"/>
    <s v="TWO-WAY, NOT DIVIDED"/>
    <s v="HEAD 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78500000000003"/>
    <n v="-71.105199999999996"/>
    <n v="2"/>
    <n v="250000000000000"/>
  </r>
  <r>
    <x v="1881"/>
    <x v="1880"/>
    <x v="0"/>
    <s v="BEACON ST &amp; DURHAM ST Somerville, MA"/>
    <x v="1"/>
    <x v="2"/>
    <x v="1"/>
    <s v="NONE"/>
    <x v="0"/>
    <s v="T-INTERSECTION"/>
    <s v="TWO-WAY, NOT DIVIDED"/>
    <s v="REAR-END"/>
    <s v="COLLISION WITH MOTOR VEHICLE IN TRAFFIC"/>
    <x v="0"/>
    <x v="0"/>
    <n v="0"/>
    <n v="0"/>
    <n v="0"/>
    <n v="0"/>
    <n v="1"/>
    <n v="2"/>
    <n v="0"/>
    <n v="0"/>
    <n v="1"/>
    <n v="0"/>
    <n v="1"/>
    <n v="0"/>
    <n v="0"/>
    <n v="42.378900000000002"/>
    <n v="-71.107200000000006"/>
    <n v="2"/>
    <n v="250000000000000"/>
  </r>
  <r>
    <x v="1882"/>
    <x v="1881"/>
    <x v="0"/>
    <s v="147 BEACON ST Somerville, MA"/>
    <x v="0"/>
    <x v="1"/>
    <x v="1"/>
    <s v="NONE"/>
    <x v="0"/>
    <s v="NOT AT INTERSECTION"/>
    <s v="TWO-WAY, DIVIDED, UNPROTECTED MEDIAN"/>
    <s v="SINGLE VEHICLE CRASH"/>
    <s v="COLLISION WITH UTILITY POLE"/>
    <x v="4"/>
    <x v="0"/>
    <n v="0"/>
    <n v="0"/>
    <n v="0"/>
    <n v="0"/>
    <n v="0"/>
    <n v="2"/>
    <n v="0"/>
    <n v="0"/>
    <n v="0"/>
    <n v="0"/>
    <n v="0"/>
    <n v="0"/>
    <n v="0"/>
    <n v="42.378900000000002"/>
    <n v="-71.106700000000004"/>
    <n v="2"/>
    <n v="250000000000000"/>
  </r>
  <r>
    <x v="1883"/>
    <x v="1882"/>
    <x v="1"/>
    <s v="BEACON ST &amp; DURHAM ST Somerville, MA"/>
    <x v="1"/>
    <x v="1"/>
    <x v="1"/>
    <s v="NONE"/>
    <x v="0"/>
    <s v="NOT AT INTERSECTION"/>
    <s v="TWO-WAY, NOT DIVIDED"/>
    <s v="ANGLE"/>
    <s v="COLLISION WITH MOTOR VEHICLE IN TRAFFIC"/>
    <x v="0"/>
    <x v="0"/>
    <n v="0"/>
    <n v="0"/>
    <n v="1"/>
    <n v="0"/>
    <n v="0"/>
    <n v="1"/>
    <n v="0"/>
    <n v="0"/>
    <n v="1"/>
    <n v="0"/>
    <n v="1"/>
    <n v="0"/>
    <n v="0"/>
    <n v="42.378900000000002"/>
    <n v="-71.107200000000006"/>
    <n v="2"/>
    <n v="250000000000000"/>
  </r>
  <r>
    <x v="1884"/>
    <x v="1883"/>
    <x v="1"/>
    <s v="BEACON ST &amp; DURHAM ST Somerville, MA"/>
    <x v="1"/>
    <x v="1"/>
    <x v="1"/>
    <s v="NONE"/>
    <x v="0"/>
    <s v="T-INTERSECTION"/>
    <s v="TWO-WAY, NOT DIVIDED"/>
    <s v="ANGLE"/>
    <s v="COLLISION WITH PEDALCYCLE"/>
    <x v="0"/>
    <x v="0"/>
    <n v="0"/>
    <n v="0"/>
    <n v="0"/>
    <n v="0"/>
    <n v="1"/>
    <n v="2"/>
    <n v="0"/>
    <n v="0"/>
    <n v="1"/>
    <n v="0"/>
    <n v="1"/>
    <n v="0"/>
    <n v="0"/>
    <n v="42.378900000000002"/>
    <n v="-71.107200000000006"/>
    <n v="2"/>
    <n v="250000000000000"/>
  </r>
  <r>
    <x v="1885"/>
    <x v="1884"/>
    <x v="0"/>
    <s v="415 WASHINGTON ST Somerville, MA"/>
    <x v="0"/>
    <x v="1"/>
    <x v="1"/>
    <s v="WORK ZONE"/>
    <x v="0"/>
    <s v="NOT AT INTERSECTION"/>
    <s v="TWO-WAY, NOT DIVIDED"/>
    <s v="ANGLE"/>
    <s v="COLLISION WITH WORK ZONE MAINTENANCE EQUIPMENT"/>
    <x v="1"/>
    <x v="1"/>
    <n v="1"/>
    <n v="0"/>
    <n v="0"/>
    <n v="0"/>
    <n v="0"/>
    <n v="1"/>
    <n v="0"/>
    <n v="0"/>
    <n v="0"/>
    <n v="0"/>
    <n v="0"/>
    <n v="0"/>
    <n v="0"/>
    <n v="42.378399999999999"/>
    <n v="-71.106899999999996"/>
    <n v="2"/>
    <n v="250000000000000"/>
  </r>
  <r>
    <x v="1886"/>
    <x v="1885"/>
    <x v="1"/>
    <s v="425 WASHINGTON ST Somerville, MA"/>
    <x v="1"/>
    <x v="1"/>
    <x v="1"/>
    <s v="NONE"/>
    <x v="1"/>
    <s v="T-INTERSECTION"/>
    <s v="ONE-WAY, NOT DIVIDED"/>
    <s v="ANGLE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78300000000003"/>
    <n v="-71.1066"/>
    <n v="2"/>
    <n v="250000000000000"/>
  </r>
  <r>
    <x v="1887"/>
    <x v="1886"/>
    <x v="0"/>
    <s v="425 WASHINGTON ST Somerville, MA"/>
    <x v="0"/>
    <x v="1"/>
    <x v="1"/>
    <s v="NONE"/>
    <x v="0"/>
    <s v="NOT AT INTERSECTION"/>
    <s v="TWO-WAY, NOT DIVIDED"/>
    <s v="SIDESWIPE, OPPOSITE DIRECTION"/>
    <s v="COLLISION WITH MOTOR VEHICLE IN TRAFFIC"/>
    <x v="0"/>
    <x v="1"/>
    <n v="0"/>
    <n v="0"/>
    <n v="0"/>
    <n v="1"/>
    <n v="0"/>
    <n v="3"/>
    <n v="0"/>
    <n v="0"/>
    <n v="0"/>
    <n v="0"/>
    <n v="0"/>
    <n v="0"/>
    <n v="0"/>
    <n v="42.378300000000003"/>
    <n v="-71.1066"/>
    <n v="2"/>
    <n v="250000000000000"/>
  </r>
  <r>
    <x v="1888"/>
    <x v="1887"/>
    <x v="1"/>
    <s v="HIGHLAND AV &amp; PRESCOTT ST Somerville, MA"/>
    <x v="1"/>
    <x v="1"/>
    <x v="1"/>
    <s v="NONE"/>
    <x v="0"/>
    <s v="T-INTERSECTION"/>
    <s v="TWO-WAY, NOT DIVIDED"/>
    <s v="REAR-END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86499999999998"/>
    <n v="-71.097800000000007"/>
    <n v="3"/>
    <n v="250000000000000"/>
  </r>
  <r>
    <x v="1889"/>
    <x v="1888"/>
    <x v="1"/>
    <s v="HIGHLAND AV &amp; PRESCOTT ST Somerville, MA"/>
    <x v="1"/>
    <x v="1"/>
    <x v="1"/>
    <s v="NONE"/>
    <x v="1"/>
    <s v="T-INTERSECTION"/>
    <s v="TWO-WAY, NOT DIVIDED"/>
    <s v="HEAD ON"/>
    <s v="COLLISION WITH MOTOR VEHICLE IN TRAFFIC"/>
    <x v="0"/>
    <x v="0"/>
    <n v="0"/>
    <n v="0"/>
    <n v="0"/>
    <n v="1"/>
    <n v="0"/>
    <n v="3"/>
    <n v="0"/>
    <n v="0"/>
    <n v="0"/>
    <n v="0"/>
    <n v="0"/>
    <n v="0"/>
    <n v="0"/>
    <n v="42.386499999999998"/>
    <n v="-71.097800000000007"/>
    <n v="3"/>
    <n v="250000000000000"/>
  </r>
  <r>
    <x v="1890"/>
    <x v="1889"/>
    <x v="0"/>
    <s v="NA &amp; NA Somerville, MA"/>
    <x v="0"/>
    <x v="2"/>
    <x v="0"/>
    <s v="NONE"/>
    <x v="0"/>
    <s v="DRIVEWAY"/>
    <s v="TWO-WAY, NOT DIVIDED"/>
    <s v="ANGLE"/>
    <s v="COLLISION WITH MOTOR VEHICLE IN TRAFFIC"/>
    <x v="0"/>
    <x v="0"/>
    <n v="0"/>
    <n v="0"/>
    <n v="1"/>
    <n v="0"/>
    <n v="2"/>
    <n v="0"/>
    <n v="0"/>
    <n v="0"/>
    <n v="0"/>
    <n v="0"/>
    <n v="0"/>
    <n v="0"/>
    <n v="0"/>
    <n v="42.386699999999998"/>
    <n v="-71.098399999999998"/>
    <n v="3"/>
    <n v="250000000000000"/>
  </r>
  <r>
    <x v="1891"/>
    <x v="1890"/>
    <x v="1"/>
    <s v="HIGHLAND AV &amp; VINAL AV Somerville, MA"/>
    <x v="1"/>
    <x v="2"/>
    <x v="1"/>
    <s v="NONE"/>
    <x v="0"/>
    <s v="T-INTERSECTION"/>
    <s v="TWO-WAY, NOT DIVIDED"/>
    <s v="SINGLE VEHICLE CRASH"/>
    <s v="COLLISION WITH TREE"/>
    <x v="1"/>
    <x v="0"/>
    <n v="0"/>
    <n v="0"/>
    <n v="0"/>
    <n v="0"/>
    <n v="0"/>
    <n v="2"/>
    <n v="0"/>
    <n v="0"/>
    <n v="0"/>
    <n v="0"/>
    <n v="0"/>
    <n v="0"/>
    <n v="0"/>
    <n v="42.385899999999999"/>
    <n v="-71.096000000000004"/>
    <n v="3"/>
    <n v="250000000000000"/>
  </r>
  <r>
    <x v="1892"/>
    <x v="1891"/>
    <x v="1"/>
    <s v="HIGHLAND AV &amp; PRESCOTT ST Somerville, MA"/>
    <x v="1"/>
    <x v="1"/>
    <x v="1"/>
    <s v="NONE"/>
    <x v="1"/>
    <s v="T-INTERSECTION"/>
    <s v="TWO-WAY, NOT DIVIDED"/>
    <s v="ANGLE"/>
    <s v="COLLISION WITH MOTOR VEHICLE IN TRAFFIC"/>
    <x v="0"/>
    <x v="0"/>
    <n v="0"/>
    <n v="0"/>
    <n v="0"/>
    <n v="1"/>
    <n v="0"/>
    <n v="1"/>
    <n v="0"/>
    <n v="0"/>
    <n v="0"/>
    <n v="0"/>
    <n v="0"/>
    <n v="0"/>
    <n v="0"/>
    <n v="42.386499999999998"/>
    <n v="-71.097800000000007"/>
    <n v="3"/>
    <n v="250000000000000"/>
  </r>
  <r>
    <x v="1893"/>
    <x v="1892"/>
    <x v="0"/>
    <s v="3 BIKE PATH Somerville, MA"/>
    <x v="0"/>
    <x v="1"/>
    <x v="1"/>
    <s v="NONE"/>
    <x v="5"/>
    <s v="FOUR WAY INTERSECTION"/>
    <s v="TWO-WAY, DIVIDED, UNPROTECTED MEDIAN"/>
    <s v="SINGLE VEHICLE CRASH"/>
    <s v="COLLISION WITH PEDESTRIAN"/>
    <x v="0"/>
    <x v="0"/>
    <n v="0"/>
    <n v="0"/>
    <n v="0"/>
    <n v="0"/>
    <n v="1"/>
    <n v="4"/>
    <n v="0"/>
    <n v="0"/>
    <n v="1"/>
    <n v="1"/>
    <n v="0"/>
    <n v="0"/>
    <n v="0"/>
    <n v="42.386699999999998"/>
    <n v="-71.098399999999998"/>
    <n v="3"/>
    <n v="250000000000000"/>
  </r>
  <r>
    <x v="1894"/>
    <x v="1893"/>
    <x v="1"/>
    <s v="HIGHLAND AV &amp; PRESCOTT ST Somerville, MA"/>
    <x v="1"/>
    <x v="2"/>
    <x v="1"/>
    <s v="NONE"/>
    <x v="0"/>
    <s v="T-INTERSECTION"/>
    <s v="TWO-WAY, NOT DIVIDED"/>
    <s v="SINGLE VEHICLE CRASH"/>
    <s v="COLLISION WITH LIGHT POLE OR OTHER POST/SUPPORT"/>
    <x v="1"/>
    <x v="0"/>
    <n v="1"/>
    <n v="0"/>
    <n v="0"/>
    <n v="0"/>
    <n v="0"/>
    <n v="2"/>
    <n v="0"/>
    <n v="0"/>
    <n v="0"/>
    <n v="0"/>
    <n v="0"/>
    <n v="0"/>
    <n v="0"/>
    <n v="42.386499999999998"/>
    <n v="-71.097800000000007"/>
    <n v="3"/>
    <n v="250000000000000"/>
  </r>
  <r>
    <x v="1895"/>
    <x v="1894"/>
    <x v="1"/>
    <s v="MEDFORD ST &amp; WALNUT ST Somerville, MA"/>
    <x v="1"/>
    <x v="1"/>
    <x v="1"/>
    <s v="NONE"/>
    <x v="3"/>
    <s v="FOUR WAY INTERSECTION"/>
    <s v="TWO-WAY, NOT DIVIDED"/>
    <s v="HEAD ON"/>
    <s v="COLLISION WITH PARKED MOTOR VEHICLE"/>
    <x v="1"/>
    <x v="0"/>
    <n v="0"/>
    <n v="0"/>
    <n v="0"/>
    <n v="0"/>
    <n v="0"/>
    <n v="4"/>
    <n v="0"/>
    <n v="0"/>
    <n v="0"/>
    <n v="0"/>
    <n v="0"/>
    <n v="0"/>
    <n v="0"/>
    <n v="42.385800000000003"/>
    <n v="-71.093699999999998"/>
    <n v="3"/>
    <n v="250000000000000"/>
  </r>
  <r>
    <x v="1896"/>
    <x v="1895"/>
    <x v="2"/>
    <s v="HIGHLAND AV &amp; VINAL AV Somerville, MA"/>
    <x v="4"/>
    <x v="1"/>
    <x v="1"/>
    <s v="NONE"/>
    <x v="0"/>
    <s v="T-INTERSECTION"/>
    <s v="TWO-WAY, DIVIDED, UNPROTECTED MEDIAN"/>
    <s v="HEAD ON"/>
    <s v="COLLISION WITH MOTOR VEHICLE IN TRAFFIC"/>
    <x v="0"/>
    <x v="0"/>
    <n v="1"/>
    <n v="0"/>
    <n v="0"/>
    <n v="1"/>
    <n v="0"/>
    <n v="2"/>
    <n v="0"/>
    <n v="0"/>
    <n v="0"/>
    <n v="0"/>
    <n v="0"/>
    <n v="0"/>
    <n v="0"/>
    <n v="42.385899999999999"/>
    <n v="-71.096000000000004"/>
    <n v="3"/>
    <n v="250000000000000"/>
  </r>
  <r>
    <x v="1897"/>
    <x v="1896"/>
    <x v="1"/>
    <s v="SCHOOL ST &amp; HIGHLAND AVE Somerville, MA"/>
    <x v="1"/>
    <x v="1"/>
    <x v="1"/>
    <s v="NONE"/>
    <x v="0"/>
    <s v="FOUR WAY INTERSECTION"/>
    <s v="ONE-WAY, NOT DIVIDED"/>
    <s v="REAR-END"/>
    <s v="COLLISION WITH MOTOR VEHICLE IN TRAFFIC"/>
    <x v="0"/>
    <x v="0"/>
    <n v="0"/>
    <n v="0"/>
    <n v="0"/>
    <n v="0"/>
    <n v="0"/>
    <n v="5"/>
    <n v="1"/>
    <n v="0"/>
    <n v="0"/>
    <n v="0"/>
    <n v="0"/>
    <n v="0"/>
    <n v="1"/>
    <n v="42.386800000000001"/>
    <n v="-71.098699999999994"/>
    <n v="3"/>
    <n v="250000000000000"/>
  </r>
  <r>
    <x v="1898"/>
    <x v="1897"/>
    <x v="1"/>
    <s v="HIGHLAND AV &amp; SCHOOL ST Somerville, MA"/>
    <x v="1"/>
    <x v="1"/>
    <x v="1"/>
    <s v="NONE"/>
    <x v="3"/>
    <s v="FOUR WAY INTERSECTION"/>
    <s v="TWO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6800000000001"/>
    <n v="-71.098699999999994"/>
    <n v="3"/>
    <n v="250000000000000"/>
  </r>
  <r>
    <x v="1899"/>
    <x v="1898"/>
    <x v="2"/>
    <s v="81 HIGHLAND AV Somerville, MA"/>
    <x v="1"/>
    <x v="0"/>
    <x v="0"/>
    <s v="WORK ZONE"/>
    <x v="0"/>
    <s v="NOT AT INTERSECTION"/>
    <s v="TWO-WAY, NOT DIVIDED"/>
    <s v="HEAD ON"/>
    <s v="COLLISION WITH UNKNOWN FIXED OBJECT"/>
    <x v="0"/>
    <x v="6"/>
    <n v="1"/>
    <n v="0"/>
    <n v="0"/>
    <n v="0"/>
    <n v="0"/>
    <n v="2"/>
    <n v="0"/>
    <n v="0"/>
    <n v="0"/>
    <n v="0"/>
    <n v="0"/>
    <n v="0"/>
    <n v="0"/>
    <n v="42.386899999999997"/>
    <n v="-71.096000000000004"/>
    <n v="3"/>
    <n v="250000000000000"/>
  </r>
  <r>
    <x v="1900"/>
    <x v="1899"/>
    <x v="2"/>
    <s v="3 BIKE PATH Somerville, MA"/>
    <x v="1"/>
    <x v="0"/>
    <x v="0"/>
    <s v="NONE"/>
    <x v="5"/>
    <s v="NOT AT INTERSECTION"/>
    <s v="TWO-WAY, DIVIDED, POSITIVE MEDIAN BARRIER"/>
    <s v="UNKNOWN"/>
    <s v="COLLISION WITH PEDESTRIAN"/>
    <x v="4"/>
    <x v="3"/>
    <n v="0"/>
    <n v="0"/>
    <n v="0"/>
    <n v="0"/>
    <n v="0"/>
    <n v="2"/>
    <n v="0"/>
    <n v="0"/>
    <n v="1"/>
    <n v="1"/>
    <n v="0"/>
    <n v="0"/>
    <n v="0"/>
    <n v="42.386699999999998"/>
    <n v="-71.098399999999998"/>
    <n v="3"/>
    <n v="250000000000000"/>
  </r>
  <r>
    <x v="1901"/>
    <x v="1900"/>
    <x v="1"/>
    <s v="27 HIGHLAND AV Somerville, MA"/>
    <x v="1"/>
    <x v="0"/>
    <x v="0"/>
    <s v="NONE"/>
    <x v="3"/>
    <s v="FOUR WAY INTERSECTION"/>
    <s v="TWO-WAY, NOT DIVIDED"/>
    <s v="SINGLE VEHICLE CRASH"/>
    <s v="COLLISION WITH PEDESTRIAN"/>
    <x v="0"/>
    <x v="0"/>
    <n v="0"/>
    <n v="0"/>
    <n v="0"/>
    <n v="0"/>
    <n v="1"/>
    <n v="1"/>
    <n v="0"/>
    <n v="0"/>
    <n v="1"/>
    <n v="1"/>
    <n v="0"/>
    <n v="0"/>
    <n v="0"/>
    <n v="42.385199999999998"/>
    <n v="-71.094200000000001"/>
    <n v="3"/>
    <n v="250000000000000"/>
  </r>
  <r>
    <x v="1902"/>
    <x v="1901"/>
    <x v="2"/>
    <s v="HIGHLAND AVE &amp; PRESCOTT ST Somerville, MA"/>
    <x v="4"/>
    <x v="1"/>
    <x v="1"/>
    <s v="NONE"/>
    <x v="0"/>
    <s v="NOT AT INTERSECTION"/>
    <s v="TWO-WAY, NOT DIVIDED"/>
    <s v="ANGLE"/>
    <s v="COLLISION WITH MOTOR VEHICLE IN TRAFFIC"/>
    <x v="0"/>
    <x v="0"/>
    <n v="0"/>
    <n v="0"/>
    <n v="0"/>
    <n v="0"/>
    <n v="0"/>
    <n v="2"/>
    <n v="1"/>
    <n v="0"/>
    <n v="0"/>
    <n v="0"/>
    <n v="0"/>
    <n v="0"/>
    <n v="0"/>
    <n v="42.386499999999998"/>
    <n v="-71.097800000000007"/>
    <n v="3"/>
    <n v="250000000000000"/>
  </r>
  <r>
    <x v="1903"/>
    <x v="1902"/>
    <x v="2"/>
    <s v="81 HIGHLAND AV Somerville, MA"/>
    <x v="1"/>
    <x v="1"/>
    <x v="1"/>
    <s v="NONE"/>
    <x v="0"/>
    <s v="NOT AT INTERSECTION"/>
    <s v="TWO-WAY, NOT DIVIDED"/>
    <s v="SIDESWIPE, OPPOSITE DIRECTION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86899999999997"/>
    <n v="-71.096000000000004"/>
    <n v="3"/>
    <n v="250000000000000"/>
  </r>
  <r>
    <x v="1904"/>
    <x v="1903"/>
    <x v="1"/>
    <s v="HIGHLAND AV &amp; VINAL AV Somerville, MA"/>
    <x v="1"/>
    <x v="2"/>
    <x v="1"/>
    <s v="NONE"/>
    <x v="0"/>
    <s v="T-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5899999999999"/>
    <n v="-71.096000000000004"/>
    <n v="3"/>
    <n v="250000000000000"/>
  </r>
  <r>
    <x v="1905"/>
    <x v="1904"/>
    <x v="1"/>
    <s v="HIGHLAND AV &amp; VINAL AV Somerville, MA"/>
    <x v="1"/>
    <x v="1"/>
    <x v="1"/>
    <s v="NONE"/>
    <x v="0"/>
    <s v="FOUR WAY INTERSECTION"/>
    <s v="TWO-WAY, NOT DIVIDED"/>
    <s v="SINGLE VEHICLE CRASH"/>
    <s v="COLLISION WITH PEDALCYCLE"/>
    <x v="0"/>
    <x v="0"/>
    <n v="0"/>
    <n v="0"/>
    <n v="0"/>
    <n v="1"/>
    <n v="0"/>
    <n v="1"/>
    <n v="0"/>
    <n v="0"/>
    <n v="1"/>
    <n v="0"/>
    <n v="1"/>
    <n v="0"/>
    <n v="0"/>
    <n v="42.385899999999999"/>
    <n v="-71.096000000000004"/>
    <n v="3"/>
    <n v="250000000000000"/>
  </r>
  <r>
    <x v="1906"/>
    <x v="1905"/>
    <x v="1"/>
    <s v="MEDFORD ST &amp; WALNUT ST Somerville, MA"/>
    <x v="1"/>
    <x v="1"/>
    <x v="1"/>
    <s v="NONE"/>
    <x v="7"/>
    <s v="FOUR WAY INTERSECTION"/>
    <s v="ONE-WAY, NOT DIVIDED"/>
    <s v="SINGLE VEHICLE CRASH"/>
    <s v="COLLISION WITH LIGHT POLE OR OTHER POST/SUPPORT"/>
    <x v="1"/>
    <x v="0"/>
    <n v="1"/>
    <n v="0"/>
    <n v="0"/>
    <n v="0"/>
    <n v="0"/>
    <n v="2"/>
    <n v="0"/>
    <n v="0"/>
    <n v="0"/>
    <n v="0"/>
    <n v="0"/>
    <n v="0"/>
    <n v="0"/>
    <n v="42.385800000000003"/>
    <n v="-71.093699999999998"/>
    <n v="3"/>
    <n v="250000000000000"/>
  </r>
  <r>
    <x v="1907"/>
    <x v="1906"/>
    <x v="1"/>
    <s v="NA &amp; NA Somerville, MA"/>
    <x v="1"/>
    <x v="1"/>
    <x v="1"/>
    <s v="NONE"/>
    <x v="0"/>
    <s v="NOT AT INTERSECTION"/>
    <s v="TWO-WAY, DIVIDED, UNPROTECTED MEDIAN"/>
    <s v="SIDESWIPE, SAME DIRECTION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86699999999998"/>
    <n v="-71.098399999999998"/>
    <n v="3"/>
    <n v="250000000000000"/>
  </r>
  <r>
    <x v="1908"/>
    <x v="1907"/>
    <x v="0"/>
    <s v="NA NA Somerville, MA"/>
    <x v="3"/>
    <x v="1"/>
    <x v="1"/>
    <s v="NONE"/>
    <x v="0"/>
    <s v="UNKNOWN"/>
    <s v="TWO-WAY, NOT DIVIDED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6699999999998"/>
    <n v="-71.098399999999998"/>
    <n v="3"/>
    <n v="250000000000000"/>
  </r>
  <r>
    <x v="1909"/>
    <x v="1908"/>
    <x v="1"/>
    <s v="93 HIGHLAND AV Somerville, MA"/>
    <x v="1"/>
    <x v="1"/>
    <x v="1"/>
    <s v="NONE"/>
    <x v="0"/>
    <s v="NOT AT INTERSECTION"/>
    <s v="TWO-WAY, NOT DIVIDED"/>
    <s v="SIDESWIPE, SAME DIRECTION"/>
    <s v="COLLISION WITH PARKED MOTOR VEHICLE"/>
    <x v="1"/>
    <x v="0"/>
    <n v="1"/>
    <n v="0"/>
    <n v="0"/>
    <n v="0"/>
    <n v="0"/>
    <n v="3"/>
    <n v="0"/>
    <n v="0"/>
    <n v="0"/>
    <n v="0"/>
    <n v="0"/>
    <n v="0"/>
    <n v="0"/>
    <n v="42.3872"/>
    <n v="-71.098200000000006"/>
    <n v="3"/>
    <n v="250000000000000"/>
  </r>
  <r>
    <x v="1910"/>
    <x v="1909"/>
    <x v="2"/>
    <s v="630 SOE AV Somerville, MA"/>
    <x v="1"/>
    <x v="1"/>
    <x v="1"/>
    <s v="UNKNOWN"/>
    <x v="2"/>
    <s v="DRIVEWAY"/>
    <s v="UNKNOWN"/>
    <s v="SIDESWIPE, SAME DIRECTION"/>
    <s v="COLLISION WITH MOTOR VEHICLE IN TRAFFIC"/>
    <x v="0"/>
    <x v="2"/>
    <n v="0"/>
    <n v="0"/>
    <n v="0"/>
    <n v="0"/>
    <n v="0"/>
    <n v="2"/>
    <n v="0"/>
    <n v="0"/>
    <n v="0"/>
    <n v="0"/>
    <n v="0"/>
    <n v="0"/>
    <n v="0"/>
    <n v="42.386699999999998"/>
    <n v="-71.098399999999998"/>
    <n v="3"/>
    <n v="250000000000000"/>
  </r>
  <r>
    <x v="1911"/>
    <x v="1910"/>
    <x v="1"/>
    <s v="81 HIGHLAND AVE Somerville, MA"/>
    <x v="1"/>
    <x v="0"/>
    <x v="0"/>
    <s v="NONE"/>
    <x v="0"/>
    <s v="NOT AT INTERSECTION"/>
    <s v="UNKNOWN"/>
    <s v="SIDESWIPE, SAME DIRECTION"/>
    <s v="COLLISION WITH PARKED MOTOR VEHICLE"/>
    <x v="4"/>
    <x v="3"/>
    <n v="1"/>
    <n v="0"/>
    <n v="0"/>
    <n v="0"/>
    <n v="0"/>
    <n v="3"/>
    <n v="0"/>
    <n v="0"/>
    <n v="0"/>
    <n v="0"/>
    <n v="0"/>
    <n v="0"/>
    <n v="0"/>
    <n v="42.386899999999997"/>
    <n v="-71.096000000000004"/>
    <n v="3"/>
    <n v="250000000000000"/>
  </r>
  <r>
    <x v="1912"/>
    <x v="1911"/>
    <x v="1"/>
    <s v="16 RYAN RD Somerville, MA"/>
    <x v="1"/>
    <x v="1"/>
    <x v="1"/>
    <s v="NONE"/>
    <x v="0"/>
    <s v="NOT AT INTERSECTION"/>
    <s v="TWO-WAY, NOT DIVIDED"/>
    <s v="SIDESWIPE, SAM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6699999999998"/>
    <n v="-71.098399999999998"/>
    <n v="3"/>
    <n v="250000000000000"/>
  </r>
  <r>
    <x v="1913"/>
    <x v="1912"/>
    <x v="1"/>
    <s v="HIGHLAND AV &amp; PRESCOTT ST Somerville, MA"/>
    <x v="1"/>
    <x v="0"/>
    <x v="0"/>
    <s v="UNKNOWN"/>
    <x v="1"/>
    <s v="T-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6499999999998"/>
    <n v="-71.097800000000007"/>
    <n v="3"/>
    <n v="250000000000000"/>
  </r>
  <r>
    <x v="1914"/>
    <x v="1913"/>
    <x v="1"/>
    <s v="HIGHLAND AV &amp; SCHOOL ST Somerville, MA"/>
    <x v="1"/>
    <x v="2"/>
    <x v="1"/>
    <s v="NONE"/>
    <x v="3"/>
    <s v="FOUR WAY INTERSECTION"/>
    <s v="TWO-WAY, NOT DIVIDED"/>
    <s v="SINGLE VEHICLE CRASH"/>
    <s v="COLLISION WITH LIGHT POLE OR OTHER POST/SUPPORT"/>
    <x v="2"/>
    <x v="0"/>
    <n v="0"/>
    <n v="0"/>
    <n v="0"/>
    <n v="0"/>
    <n v="0"/>
    <n v="2"/>
    <n v="0"/>
    <n v="0"/>
    <n v="0"/>
    <n v="0"/>
    <n v="0"/>
    <n v="0"/>
    <n v="0"/>
    <n v="42.386800000000001"/>
    <n v="-71.098699999999994"/>
    <n v="3"/>
    <n v="250000000000000"/>
  </r>
  <r>
    <x v="1915"/>
    <x v="1914"/>
    <x v="1"/>
    <s v="MEDFORD ST &amp; WALNUT ST Somerville, MA"/>
    <x v="1"/>
    <x v="1"/>
    <x v="1"/>
    <s v="NONE"/>
    <x v="7"/>
    <s v="FOUR WAY INTERSECTION"/>
    <s v="TWO-WAY, NOT DIVIDED"/>
    <s v="REAR-END"/>
    <s v="COLLISION WITH LIGHT POLE OR OTHER POST/SUPPORT"/>
    <x v="1"/>
    <x v="0"/>
    <n v="1"/>
    <n v="0"/>
    <n v="0"/>
    <n v="0"/>
    <n v="0"/>
    <n v="2"/>
    <n v="0"/>
    <n v="0"/>
    <n v="0"/>
    <n v="0"/>
    <n v="0"/>
    <n v="0"/>
    <n v="0"/>
    <n v="42.385800000000003"/>
    <n v="-71.093699999999998"/>
    <n v="3"/>
    <n v="250000000000000"/>
  </r>
  <r>
    <x v="1916"/>
    <x v="1915"/>
    <x v="1"/>
    <s v="18 RYAN RD Somerville, MA"/>
    <x v="1"/>
    <x v="1"/>
    <x v="1"/>
    <s v="NONE"/>
    <x v="0"/>
    <s v="NOT AT INTERSECTION"/>
    <s v="TWO-WAY, NOT DIVIDED"/>
    <s v="SIDESWIPE, SAME DIRECTION"/>
    <s v="COLLISION WITH PARKED MOTOR VEHICLE"/>
    <x v="0"/>
    <x v="0"/>
    <n v="1"/>
    <n v="0"/>
    <n v="0"/>
    <n v="0"/>
    <n v="0"/>
    <n v="4"/>
    <n v="0"/>
    <n v="0"/>
    <n v="1"/>
    <n v="0"/>
    <n v="0"/>
    <n v="1"/>
    <n v="0"/>
    <n v="42.386699999999998"/>
    <n v="-71.098399999999998"/>
    <n v="3"/>
    <n v="250000000000000"/>
  </r>
  <r>
    <x v="1917"/>
    <x v="1916"/>
    <x v="1"/>
    <s v="4 BIKE PATH Somerville, MA"/>
    <x v="1"/>
    <x v="1"/>
    <x v="1"/>
    <s v="NONE"/>
    <x v="0"/>
    <s v="FOUR WAY INTERSECTION"/>
    <s v="TWO-WAY, NOT DIVIDED"/>
    <s v="REAR-END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6699999999998"/>
    <n v="-71.098399999999998"/>
    <n v="3"/>
    <n v="250000000000000"/>
  </r>
  <r>
    <x v="1918"/>
    <x v="1917"/>
    <x v="1"/>
    <s v="HIGHLAND AV &amp; VINAL AV Somerville, MA"/>
    <x v="1"/>
    <x v="1"/>
    <x v="1"/>
    <s v="NONE"/>
    <x v="0"/>
    <s v="T-INTERSECTION"/>
    <s v="TWO-WAY, NOT DIVIDED"/>
    <s v="SIDESWIPE, SAME DIRECTION"/>
    <s v="COLLISION WITH MOTOR VEHICLE IN TRAFFIC"/>
    <x v="0"/>
    <x v="0"/>
    <n v="1"/>
    <n v="0"/>
    <n v="0"/>
    <n v="0"/>
    <n v="0"/>
    <n v="3"/>
    <n v="0"/>
    <n v="0"/>
    <n v="0"/>
    <n v="0"/>
    <n v="0"/>
    <n v="0"/>
    <n v="0"/>
    <n v="42.385899999999999"/>
    <n v="-71.096000000000004"/>
    <n v="3"/>
    <n v="250000000000000"/>
  </r>
  <r>
    <x v="1919"/>
    <x v="1918"/>
    <x v="2"/>
    <s v="MADISON ST &amp; SCHOOL ST Somerville, MA"/>
    <x v="1"/>
    <x v="1"/>
    <x v="1"/>
    <s v="NONE"/>
    <x v="0"/>
    <s v="T-INTERSECTION"/>
    <s v="TWO-WAY, NOT DIVIDED"/>
    <s v="REAR-END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7599999999999"/>
    <n v="-71.098200000000006"/>
    <n v="3"/>
    <n v="250000000000000"/>
  </r>
  <r>
    <x v="1920"/>
    <x v="1919"/>
    <x v="1"/>
    <s v="MEDFORD ST &amp; WALNUT ST Somerville, MA"/>
    <x v="1"/>
    <x v="1"/>
    <x v="1"/>
    <s v="TRAFFIC CONTROL DEVICE"/>
    <x v="3"/>
    <s v="FOUR WAY INTERSECTION"/>
    <s v="ONE-WAY, NOT DIVIDED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85800000000003"/>
    <n v="-71.093699999999998"/>
    <n v="3"/>
    <n v="250000000000000"/>
  </r>
  <r>
    <x v="1921"/>
    <x v="1920"/>
    <x v="2"/>
    <s v="HIGHLAND AV &amp; SCHOOL ST Somerville, MA"/>
    <x v="4"/>
    <x v="1"/>
    <x v="1"/>
    <s v="NONE"/>
    <x v="1"/>
    <s v="T-INTERSECTION"/>
    <s v="ONE-WAY, NOT DIVIDED"/>
    <s v="ANGLE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86800000000001"/>
    <n v="-71.098699999999994"/>
    <n v="3"/>
    <n v="250000000000000"/>
  </r>
  <r>
    <x v="1922"/>
    <x v="1921"/>
    <x v="0"/>
    <s v="HIGHLAND AV &amp; PRESCOTT ST Somerville, MA"/>
    <x v="0"/>
    <x v="0"/>
    <x v="0"/>
    <s v="OTHER"/>
    <x v="1"/>
    <s v="T-INTERSECTION"/>
    <s v="TWO-WAY, DIVIDED, UNPROTECTED MEDIAN"/>
    <s v="ANGLE"/>
    <s v="COLLISION WITH MOTOR VEHICLE IN TRAFFIC"/>
    <x v="0"/>
    <x v="0"/>
    <n v="0"/>
    <n v="0"/>
    <n v="0"/>
    <n v="1"/>
    <n v="0"/>
    <n v="3"/>
    <n v="0"/>
    <n v="0"/>
    <n v="0"/>
    <n v="0"/>
    <n v="0"/>
    <n v="0"/>
    <n v="0"/>
    <n v="42.386499999999998"/>
    <n v="-71.097800000000007"/>
    <n v="3"/>
    <n v="250000000000000"/>
  </r>
  <r>
    <x v="1923"/>
    <x v="1922"/>
    <x v="2"/>
    <s v="311 MEDFORD ST Somerville, MA"/>
    <x v="0"/>
    <x v="1"/>
    <x v="1"/>
    <s v="NONE"/>
    <x v="7"/>
    <s v="NOT AT INTERSECTION"/>
    <s v="TWO-WAY, NOT DIVIDED"/>
    <s v="SINGLE VEHICLE CRASH"/>
    <s v="OTHER"/>
    <x v="2"/>
    <x v="0"/>
    <n v="1"/>
    <n v="0"/>
    <n v="0"/>
    <n v="0"/>
    <n v="1"/>
    <n v="0"/>
    <n v="0"/>
    <n v="0"/>
    <n v="0"/>
    <n v="0"/>
    <n v="0"/>
    <n v="0"/>
    <n v="0"/>
    <n v="42.386499999999998"/>
    <n v="-71.094200000000001"/>
    <n v="4"/>
    <n v="250000000000000"/>
  </r>
  <r>
    <x v="1924"/>
    <x v="1923"/>
    <x v="1"/>
    <s v="305 MEDFORD ST Somerville, MA"/>
    <x v="1"/>
    <x v="1"/>
    <x v="1"/>
    <s v="NONE"/>
    <x v="0"/>
    <s v="NOT AT INTERSECTION"/>
    <s v="TWO-WAY, NOT DIVIDED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6299999999999"/>
    <n v="-71.093900000000005"/>
    <n v="4"/>
    <n v="250000000000000"/>
  </r>
  <r>
    <x v="1925"/>
    <x v="1924"/>
    <x v="1"/>
    <s v="301 MEDFORD STREET Somerville, MA"/>
    <x v="1"/>
    <x v="1"/>
    <x v="1"/>
    <s v="NONE"/>
    <x v="0"/>
    <s v="NOT AT INTERSECTION"/>
    <s v="TWO-WAY, NOT DIVIDED"/>
    <s v="SINGLE VEHICLE CRASH"/>
    <s v="COLLISION WITH PEDESTRIAN"/>
    <x v="0"/>
    <x v="3"/>
    <n v="0"/>
    <n v="0"/>
    <n v="0"/>
    <n v="1"/>
    <n v="0"/>
    <n v="1"/>
    <n v="0"/>
    <n v="0"/>
    <n v="1"/>
    <n v="1"/>
    <n v="0"/>
    <n v="0"/>
    <n v="0"/>
    <n v="42.386099999999999"/>
    <n v="-71.093800000000002"/>
    <n v="4"/>
    <n v="250000000000000"/>
  </r>
  <r>
    <x v="1926"/>
    <x v="1925"/>
    <x v="1"/>
    <s v="311 MEDFORD ST Somerville, MA"/>
    <x v="1"/>
    <x v="1"/>
    <x v="1"/>
    <s v="NONE"/>
    <x v="0"/>
    <s v="NOT AT INTERSECTION"/>
    <s v="TWO-WAY, DIVIDED, UNPROTECTED MEDIAN"/>
    <s v="REAR-END"/>
    <s v="COLLISION WITH MOTOR VEHICLE IN TRAFFIC"/>
    <x v="0"/>
    <x v="3"/>
    <n v="1"/>
    <n v="0"/>
    <n v="0"/>
    <n v="0"/>
    <n v="0"/>
    <n v="3"/>
    <n v="0"/>
    <n v="0"/>
    <n v="0"/>
    <n v="0"/>
    <n v="0"/>
    <n v="0"/>
    <n v="0"/>
    <n v="42.386499999999998"/>
    <n v="-71.094200000000001"/>
    <n v="4"/>
    <n v="250000000000000"/>
  </r>
  <r>
    <x v="1927"/>
    <x v="1926"/>
    <x v="2"/>
    <s v="311 MEDFORD ST Somerville, MA"/>
    <x v="0"/>
    <x v="1"/>
    <x v="1"/>
    <s v="WORK ZONE"/>
    <x v="4"/>
    <s v="NOT AT INTERSECTION"/>
    <s v="TWO-WAY, NOT DIVIDED"/>
    <s v="SINGLE VEHICLE CRASH"/>
    <s v="OTHER"/>
    <x v="1"/>
    <x v="0"/>
    <n v="1"/>
    <n v="0"/>
    <n v="1"/>
    <n v="0"/>
    <n v="0"/>
    <n v="1"/>
    <n v="0"/>
    <n v="0"/>
    <n v="0"/>
    <n v="0"/>
    <n v="0"/>
    <n v="0"/>
    <n v="0"/>
    <n v="42.386499999999998"/>
    <n v="-71.094200000000001"/>
    <n v="4"/>
    <n v="250000000000000"/>
  </r>
  <r>
    <x v="1928"/>
    <x v="1927"/>
    <x v="1"/>
    <s v="67 PUTNAM ST Somerville, MA"/>
    <x v="1"/>
    <x v="0"/>
    <x v="0"/>
    <s v="NONE"/>
    <x v="0"/>
    <s v="NOT AT INTERSECTION"/>
    <s v="TWO-WAY, NOT DIVIDED"/>
    <s v="ANGLE"/>
    <s v="COLLISION WITH MOTOR VEHICLE IN TRAFFIC"/>
    <x v="0"/>
    <x v="0"/>
    <n v="0"/>
    <n v="0"/>
    <n v="0"/>
    <n v="0"/>
    <n v="1"/>
    <n v="2"/>
    <n v="0"/>
    <n v="0"/>
    <n v="0"/>
    <n v="0"/>
    <n v="0"/>
    <n v="0"/>
    <n v="0"/>
    <n v="42.385899999999999"/>
    <n v="-71.096800000000002"/>
    <n v="3"/>
    <n v="250000000000000"/>
  </r>
  <r>
    <x v="1929"/>
    <x v="1928"/>
    <x v="2"/>
    <s v="29 PUTNAM ST Somerville, MA"/>
    <x v="0"/>
    <x v="1"/>
    <x v="1"/>
    <s v="NONE"/>
    <x v="0"/>
    <s v="NOT AT INTERSECTION"/>
    <s v="TWO-WAY, NOT DIVIDED"/>
    <s v="REAR TO REAR"/>
    <s v="COLLISION WITH MOTOR VEHICLE IN TRAFFIC"/>
    <x v="2"/>
    <x v="3"/>
    <n v="0"/>
    <n v="0"/>
    <n v="0"/>
    <n v="0"/>
    <n v="0"/>
    <n v="4"/>
    <n v="0"/>
    <n v="0"/>
    <n v="0"/>
    <n v="0"/>
    <n v="0"/>
    <n v="0"/>
    <n v="0"/>
    <n v="42.3842"/>
    <n v="-71.097999999999999"/>
    <n v="3"/>
    <n v="250000000000000"/>
  </r>
  <r>
    <x v="1930"/>
    <x v="1929"/>
    <x v="0"/>
    <s v="11 PUTNAM ST Somerville, MA"/>
    <x v="0"/>
    <x v="0"/>
    <x v="0"/>
    <s v="UNKNOWN"/>
    <x v="0"/>
    <s v="NOT AT INTERSECTION"/>
    <s v="TWO-WAY, NOT DIVIDED"/>
    <s v="REAR-END"/>
    <s v="COLLISION WITH PARKED MOTOR VEHICLE"/>
    <x v="5"/>
    <x v="0"/>
    <n v="0"/>
    <n v="0"/>
    <n v="0"/>
    <n v="0"/>
    <n v="0"/>
    <n v="1"/>
    <n v="0"/>
    <n v="0"/>
    <n v="0"/>
    <n v="0"/>
    <n v="0"/>
    <n v="0"/>
    <n v="0"/>
    <n v="42.383499999999998"/>
    <n v="-71.098500000000001"/>
    <n v="3"/>
    <n v="250000000000000"/>
  </r>
  <r>
    <x v="1931"/>
    <x v="1930"/>
    <x v="1"/>
    <s v="82 HIGHLAND AV Somerville, MA"/>
    <x v="1"/>
    <x v="1"/>
    <x v="0"/>
    <s v="NONE"/>
    <x v="1"/>
    <s v="T-INTERSECTION"/>
    <s v="TWO-WAY, NOT DIVIDED"/>
    <s v="ANGLE"/>
    <s v="COLLISION WITH MOTOR VEHICLE IN TRAFFIC"/>
    <x v="0"/>
    <x v="0"/>
    <n v="0"/>
    <n v="0"/>
    <n v="0"/>
    <n v="1"/>
    <n v="0"/>
    <n v="3"/>
    <n v="0"/>
    <n v="0"/>
    <n v="0"/>
    <n v="0"/>
    <n v="0"/>
    <n v="0"/>
    <n v="0"/>
    <n v="42.386299999999999"/>
    <n v="-71.097700000000003"/>
    <n v="3"/>
    <n v="250000000000000"/>
  </r>
  <r>
    <x v="1932"/>
    <x v="1931"/>
    <x v="1"/>
    <s v="9 PRESCOTT ST Somerville, MA"/>
    <x v="1"/>
    <x v="1"/>
    <x v="1"/>
    <s v="NONE"/>
    <x v="0"/>
    <s v="NOT AT INTERSECTION"/>
    <s v="TWO-WAY, NOT DIVIDED"/>
    <s v="REAR-END"/>
    <s v="COLLISION WITH PARKED MOTOR VEHICLE"/>
    <x v="1"/>
    <x v="1"/>
    <n v="0"/>
    <n v="0"/>
    <n v="0"/>
    <n v="0"/>
    <n v="0"/>
    <n v="3"/>
    <n v="0"/>
    <n v="0"/>
    <n v="0"/>
    <n v="0"/>
    <n v="0"/>
    <n v="0"/>
    <n v="0"/>
    <n v="42.383899999999997"/>
    <n v="-71.099299999999999"/>
    <n v="3"/>
    <n v="250000000000000"/>
  </r>
  <r>
    <x v="1933"/>
    <x v="1932"/>
    <x v="1"/>
    <s v="82 HIGHLAND AV Somerville, MA"/>
    <x v="1"/>
    <x v="1"/>
    <x v="1"/>
    <s v="NONE"/>
    <x v="1"/>
    <s v="UNKNOWN"/>
    <s v="TWO-WAY, DIVIDED, UNPROTECTED MEDIAN"/>
    <s v="UNKNOWN"/>
    <s v="COLLISION WITH MOTOR VEHICLE IN TRAFFIC"/>
    <x v="4"/>
    <x v="3"/>
    <n v="0"/>
    <n v="0"/>
    <n v="0"/>
    <n v="0"/>
    <n v="0"/>
    <n v="4"/>
    <n v="0"/>
    <n v="0"/>
    <n v="0"/>
    <n v="0"/>
    <n v="0"/>
    <n v="0"/>
    <n v="0"/>
    <n v="42.386299999999999"/>
    <n v="-71.097700000000003"/>
    <n v="3"/>
    <n v="250000000000000"/>
  </r>
  <r>
    <x v="1934"/>
    <x v="1933"/>
    <x v="0"/>
    <s v="39 PRESCOTT ST Somerville, MA"/>
    <x v="0"/>
    <x v="1"/>
    <x v="1"/>
    <s v="NONE"/>
    <x v="0"/>
    <s v="NOT AT INTERSECTION"/>
    <s v="TWO-WAY, NOT DIVIDED"/>
    <s v="SIDESWIPE, SAME DIRECTION"/>
    <s v="COLLISION WITH PARKED MOTOR VEHICLE"/>
    <x v="0"/>
    <x v="3"/>
    <n v="0"/>
    <n v="0"/>
    <n v="0"/>
    <n v="0"/>
    <n v="0"/>
    <n v="2"/>
    <n v="0"/>
    <n v="0"/>
    <n v="0"/>
    <n v="0"/>
    <n v="0"/>
    <n v="0"/>
    <n v="0"/>
    <n v="42.384999999999998"/>
    <n v="-71.098500000000001"/>
    <n v="3"/>
    <n v="250000000000000"/>
  </r>
  <r>
    <x v="1935"/>
    <x v="1934"/>
    <x v="1"/>
    <s v="35 PRESCOTT ST Somerville, MA"/>
    <x v="1"/>
    <x v="1"/>
    <x v="1"/>
    <s v="OTHER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4900000000002"/>
    <n v="-71.098699999999994"/>
    <n v="3"/>
    <n v="250000000000000"/>
  </r>
  <r>
    <x v="1936"/>
    <x v="1935"/>
    <x v="0"/>
    <s v="93 SCHOOL ST Somerville, MA"/>
    <x v="1"/>
    <x v="1"/>
    <x v="1"/>
    <s v="UNKNOWN"/>
    <x v="0"/>
    <s v="NOT AT INTERSECTION"/>
    <s v="UNKNOWN"/>
    <s v="SINGLE VEHICLE CRASH"/>
    <s v="COLLISION WITH LIGHT POLE OR OTHER POST/SUPPORT"/>
    <x v="2"/>
    <x v="6"/>
    <n v="0"/>
    <n v="0"/>
    <n v="0"/>
    <n v="0"/>
    <n v="0"/>
    <n v="1"/>
    <n v="0"/>
    <n v="0"/>
    <n v="0"/>
    <n v="0"/>
    <n v="0"/>
    <n v="0"/>
    <n v="0"/>
    <n v="42.385399999999997"/>
    <n v="-71.099100000000007"/>
    <n v="3"/>
    <n v="250000000000000"/>
  </r>
  <r>
    <x v="1937"/>
    <x v="1936"/>
    <x v="1"/>
    <s v="BERKELEY ST &amp; SCHOOL ST Somerville, MA"/>
    <x v="1"/>
    <x v="2"/>
    <x v="1"/>
    <s v="NONE"/>
    <x v="1"/>
    <s v="T-INTERSECTION"/>
    <s v="ONE-WAY, NOT DIVIDED"/>
    <s v="SIDESWIPE, SAME DIRECTION"/>
    <s v="COLLISION WITH PARKED MOTOR VEHICLE"/>
    <x v="1"/>
    <x v="0"/>
    <n v="1"/>
    <n v="0"/>
    <n v="0"/>
    <n v="0"/>
    <n v="0"/>
    <n v="3"/>
    <n v="0"/>
    <n v="0"/>
    <n v="0"/>
    <n v="0"/>
    <n v="0"/>
    <n v="0"/>
    <n v="0"/>
    <n v="42.3855"/>
    <n v="-71.099599999999995"/>
    <n v="3"/>
    <n v="250000000000000"/>
  </r>
  <r>
    <x v="1938"/>
    <x v="1937"/>
    <x v="1"/>
    <s v="BERKELEY ST &amp; SCHOOL ST Somerville, MA"/>
    <x v="1"/>
    <x v="1"/>
    <x v="1"/>
    <s v="NONE"/>
    <x v="0"/>
    <s v="T-INTERSECTION"/>
    <s v="ONE-WAY, NOT DIVIDED"/>
    <s v="SIDESWIPE, SAME DIRECTION"/>
    <s v="COLLISION WITH PARKED MOTOR VEHICLE"/>
    <x v="0"/>
    <x v="0"/>
    <n v="0"/>
    <n v="0"/>
    <n v="0"/>
    <n v="0"/>
    <n v="0"/>
    <n v="1"/>
    <n v="0"/>
    <n v="0"/>
    <n v="0"/>
    <n v="0"/>
    <n v="0"/>
    <n v="0"/>
    <n v="0"/>
    <n v="42.3855"/>
    <n v="-71.099599999999995"/>
    <n v="3"/>
    <n v="250000000000000"/>
  </r>
  <r>
    <x v="1939"/>
    <x v="1938"/>
    <x v="2"/>
    <s v="BERKELEY ST &amp; SCHOOL ST Somerville, MA"/>
    <x v="1"/>
    <x v="2"/>
    <x v="0"/>
    <s v="NONE"/>
    <x v="0"/>
    <s v="T-INTERSECTION"/>
    <s v="ONE-WAY, NOT DIVIDED"/>
    <s v="ANGLE"/>
    <s v="COLLISION WITH LIGHT POLE OR OTHER POST/SUPPORT"/>
    <x v="0"/>
    <x v="3"/>
    <n v="0"/>
    <n v="0"/>
    <n v="0"/>
    <n v="0"/>
    <n v="0"/>
    <n v="3"/>
    <n v="0"/>
    <n v="0"/>
    <n v="0"/>
    <n v="0"/>
    <n v="0"/>
    <n v="0"/>
    <n v="1"/>
    <n v="42.3855"/>
    <n v="-71.099599999999995"/>
    <n v="3"/>
    <n v="250000000000000"/>
  </r>
  <r>
    <x v="1940"/>
    <x v="1939"/>
    <x v="1"/>
    <s v="SCHOOL ST &amp; BERKELEY ST Somerville, MA"/>
    <x v="1"/>
    <x v="1"/>
    <x v="1"/>
    <s v="NONE"/>
    <x v="0"/>
    <s v="T-INTERSECTION"/>
    <s v="ONE-WAY, NOT DIVIDED"/>
    <s v="SIDESWIPE, SAME DIRECTION"/>
    <s v="COLLISION WITH PARKED MOTOR VEHICLE"/>
    <x v="1"/>
    <x v="3"/>
    <n v="0"/>
    <n v="0"/>
    <n v="0"/>
    <n v="0"/>
    <n v="0"/>
    <n v="3"/>
    <n v="0"/>
    <n v="0"/>
    <n v="0"/>
    <n v="0"/>
    <n v="0"/>
    <n v="0"/>
    <n v="0"/>
    <n v="42.3855"/>
    <n v="-71.099599999999995"/>
    <n v="3"/>
    <n v="250000000000000"/>
  </r>
  <r>
    <x v="1941"/>
    <x v="1940"/>
    <x v="2"/>
    <s v="66 WALNUT ST Somerville, MA"/>
    <x v="0"/>
    <x v="0"/>
    <x v="0"/>
    <s v="NONE"/>
    <x v="0"/>
    <s v="NOT AT INTERSECTION"/>
    <s v="ONE-WAY, NOT DIVIDED"/>
    <s v="ANGLE"/>
    <s v="COLLISION WITH PARKED MOTOR VEHICLE"/>
    <x v="0"/>
    <x v="3"/>
    <n v="0"/>
    <n v="0"/>
    <n v="0"/>
    <n v="1"/>
    <n v="0"/>
    <n v="2"/>
    <n v="0"/>
    <n v="0"/>
    <n v="0"/>
    <n v="0"/>
    <n v="0"/>
    <n v="0"/>
    <n v="0"/>
    <n v="42.384500000000003"/>
    <n v="-71.094899999999996"/>
    <n v="3"/>
    <n v="250000000000000"/>
  </r>
  <r>
    <x v="1942"/>
    <x v="1941"/>
    <x v="2"/>
    <s v="34 HIGHLAND AV Somerville, MA"/>
    <x v="1"/>
    <x v="1"/>
    <x v="1"/>
    <s v="NONE"/>
    <x v="0"/>
    <s v="NOT AT INTERSECTION"/>
    <s v="TWO-WAY, NOT DIVIDED"/>
    <s v="REAR-END"/>
    <s v="COLLISION WITH MOTOR VEHICLE IN TRAFFIC"/>
    <x v="0"/>
    <x v="0"/>
    <n v="0"/>
    <n v="0"/>
    <n v="0"/>
    <n v="0"/>
    <n v="1"/>
    <n v="1"/>
    <n v="0"/>
    <n v="0"/>
    <n v="0"/>
    <n v="0"/>
    <n v="0"/>
    <n v="0"/>
    <n v="0"/>
    <n v="42.385100000000001"/>
    <n v="-71.094700000000003"/>
    <n v="3"/>
    <n v="250000000000000"/>
  </r>
  <r>
    <x v="1943"/>
    <x v="1942"/>
    <x v="0"/>
    <s v="48 HIGHLAND AV Somerville, MA"/>
    <x v="0"/>
    <x v="1"/>
    <x v="1"/>
    <s v="NONE"/>
    <x v="0"/>
    <s v="NOT AT INTERSECTION"/>
    <s v="TWO-WAY, NOT DIVIDED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5399999999997"/>
    <n v="-71.095399999999998"/>
    <n v="3"/>
    <n v="250000000000000"/>
  </r>
  <r>
    <x v="1944"/>
    <x v="1943"/>
    <x v="2"/>
    <s v="62 HIGHLAND AV Somerville, MA"/>
    <x v="1"/>
    <x v="1"/>
    <x v="1"/>
    <s v="NONE"/>
    <x v="0"/>
    <s v="NOT AT INTERSECTION"/>
    <s v="TWO-WAY, NOT DIVIDED"/>
    <s v="REAR-END"/>
    <s v="COLLISION WITH PARKED MOTOR VEHICLE"/>
    <x v="1"/>
    <x v="0"/>
    <n v="0"/>
    <n v="0"/>
    <n v="0"/>
    <n v="0"/>
    <n v="0"/>
    <n v="3"/>
    <n v="0"/>
    <n v="0"/>
    <n v="0"/>
    <n v="0"/>
    <n v="0"/>
    <n v="0"/>
    <n v="0"/>
    <n v="42.385599999999997"/>
    <n v="-71.0959"/>
    <n v="3"/>
    <n v="250000000000000"/>
  </r>
  <r>
    <x v="1945"/>
    <x v="1944"/>
    <x v="1"/>
    <s v="40 HIGHLAND AVE Somerville, MA"/>
    <x v="1"/>
    <x v="1"/>
    <x v="1"/>
    <s v="NONE"/>
    <x v="0"/>
    <s v="NOT AT INTERSECTION"/>
    <s v="TWO-WAY, DIVIDED, UNPROTECTED MEDIAN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5199999999998"/>
    <n v="-71.094899999999996"/>
    <n v="3"/>
    <n v="250000000000000"/>
  </r>
  <r>
    <x v="1946"/>
    <x v="1945"/>
    <x v="0"/>
    <s v="58 WALNUT ST Somerville, MA"/>
    <x v="0"/>
    <x v="2"/>
    <x v="0"/>
    <s v="NONE"/>
    <x v="0"/>
    <s v="NOT AT INTERSECTION"/>
    <s v="ONE-WAY, NOT DIVIDED"/>
    <s v="SIDESWIPE, SAME DIRECTION"/>
    <s v="COLLISION WITH PARKED MOTOR VEHICLE"/>
    <x v="5"/>
    <x v="0"/>
    <n v="0"/>
    <n v="0"/>
    <n v="0"/>
    <n v="0"/>
    <n v="0"/>
    <n v="3"/>
    <n v="1"/>
    <n v="0"/>
    <n v="0"/>
    <n v="0"/>
    <n v="0"/>
    <n v="0"/>
    <n v="0"/>
    <n v="42.384"/>
    <n v="-71.095200000000006"/>
    <n v="3"/>
    <n v="250000000000000"/>
  </r>
  <r>
    <x v="1947"/>
    <x v="1946"/>
    <x v="1"/>
    <s v="11 SUMMIT AV Somerville, MA"/>
    <x v="1"/>
    <x v="1"/>
    <x v="1"/>
    <s v="NONE"/>
    <x v="0"/>
    <s v="NOT AT INTERSECTION"/>
    <s v="TWO-WAY, NOT DIVIDED"/>
    <s v="SINGLE VEHICLE CRASH"/>
    <s v="COLLISION WITH TREE"/>
    <x v="0"/>
    <x v="0"/>
    <n v="0"/>
    <n v="0"/>
    <n v="0"/>
    <n v="0"/>
    <n v="0"/>
    <n v="4"/>
    <n v="0"/>
    <n v="0"/>
    <n v="0"/>
    <n v="0"/>
    <n v="0"/>
    <n v="0"/>
    <n v="0"/>
    <n v="42.384"/>
    <n v="-71.095799999999997"/>
    <n v="3"/>
    <n v="250000000000000"/>
  </r>
  <r>
    <x v="1948"/>
    <x v="1947"/>
    <x v="2"/>
    <s v="58 WALNUT ST Somerville, MA"/>
    <x v="0"/>
    <x v="1"/>
    <x v="1"/>
    <s v="NONE"/>
    <x v="0"/>
    <s v="NOT AT INTERSECTION"/>
    <s v="ONE-WAY, NOT DIVIDED"/>
    <s v="SIDESWIPE, OPPOSITE DIRECTION"/>
    <s v="COLLISION WITH PARKED MOTOR VEHICLE"/>
    <x v="1"/>
    <x v="0"/>
    <n v="0"/>
    <n v="0"/>
    <n v="0"/>
    <n v="0"/>
    <n v="0"/>
    <n v="4"/>
    <n v="0"/>
    <n v="0"/>
    <n v="0"/>
    <n v="0"/>
    <n v="0"/>
    <n v="0"/>
    <n v="1"/>
    <n v="42.384"/>
    <n v="-71.095200000000006"/>
    <n v="3"/>
    <n v="250000000000000"/>
  </r>
  <r>
    <x v="1949"/>
    <x v="1948"/>
    <x v="1"/>
    <s v="26 SUMMIT AVE Somerville, MA"/>
    <x v="1"/>
    <x v="1"/>
    <x v="4"/>
    <s v="NONE"/>
    <x v="0"/>
    <s v="NOT AT INTERSECTION"/>
    <s v="TWO-WAY, NOT DIVIDED"/>
    <s v="ANGLE"/>
    <s v="COLLISION WITH MOTOR VEHICLE IN TRAFFIC"/>
    <x v="0"/>
    <x v="3"/>
    <n v="0"/>
    <n v="0"/>
    <n v="0"/>
    <n v="0"/>
    <n v="1"/>
    <n v="2"/>
    <n v="0"/>
    <n v="0"/>
    <n v="0"/>
    <n v="0"/>
    <n v="0"/>
    <n v="0"/>
    <n v="0"/>
    <n v="42.383899999999997"/>
    <n v="-71.096699999999998"/>
    <n v="3"/>
    <n v="250000000000000"/>
  </r>
  <r>
    <x v="1950"/>
    <x v="1949"/>
    <x v="2"/>
    <s v="42 WALNUT ST Somerville, MA"/>
    <x v="0"/>
    <x v="2"/>
    <x v="1"/>
    <s v="NONE"/>
    <x v="0"/>
    <s v="NOT AT INTERSECTION"/>
    <s v="ONE-WAY, NOT DIVIDED"/>
    <s v="ANGLE"/>
    <s v="COLLISION WITH PARKED MOTOR VEHICLE"/>
    <x v="0"/>
    <x v="3"/>
    <n v="0"/>
    <n v="0"/>
    <n v="0"/>
    <n v="0"/>
    <n v="0"/>
    <n v="1"/>
    <n v="0"/>
    <n v="0"/>
    <n v="0"/>
    <n v="0"/>
    <n v="0"/>
    <n v="0"/>
    <n v="0"/>
    <n v="42.383200000000002"/>
    <n v="-71.095799999999997"/>
    <n v="3"/>
    <n v="250000000000000"/>
  </r>
  <r>
    <x v="1951"/>
    <x v="1950"/>
    <x v="2"/>
    <s v="13 VINAL AV Somerville, MA"/>
    <x v="0"/>
    <x v="1"/>
    <x v="1"/>
    <s v="NONE"/>
    <x v="0"/>
    <s v="NOT AT INTERSECTION"/>
    <s v="ONE-WAY, NOT DIVIDED"/>
    <s v="UNKNOWN"/>
    <s v="COLLISION WITH PARKED MOTOR VEHICLE"/>
    <x v="0"/>
    <x v="0"/>
    <n v="0"/>
    <n v="0"/>
    <n v="0"/>
    <n v="0"/>
    <n v="0"/>
    <n v="1"/>
    <n v="3"/>
    <n v="0"/>
    <n v="0"/>
    <n v="0"/>
    <n v="0"/>
    <n v="0"/>
    <n v="0"/>
    <n v="42.382800000000003"/>
    <n v="-71.097800000000007"/>
    <n v="3"/>
    <n v="250000000000000"/>
  </r>
  <r>
    <x v="1952"/>
    <x v="1951"/>
    <x v="1"/>
    <s v="4 WALNUT ST Somerville, MA"/>
    <x v="1"/>
    <x v="1"/>
    <x v="1"/>
    <s v="NONE"/>
    <x v="0"/>
    <s v="NOT AT INTERSECTION"/>
    <s v="ONE-WAY, NOT DIVIDED"/>
    <s v="SIDESWIPE, SAME DIRECTION"/>
    <s v="COLLISION WITH MOTOR VEHICLE IN TRAFFIC"/>
    <x v="0"/>
    <x v="4"/>
    <n v="0"/>
    <n v="0"/>
    <n v="0"/>
    <n v="0"/>
    <n v="0"/>
    <n v="1"/>
    <n v="0"/>
    <n v="0"/>
    <n v="0"/>
    <n v="0"/>
    <n v="0"/>
    <n v="0"/>
    <n v="1"/>
    <n v="42.381300000000003"/>
    <n v="-71.097099999999998"/>
    <n v="3"/>
    <n v="250000000000000"/>
  </r>
  <r>
    <x v="1953"/>
    <x v="1952"/>
    <x v="1"/>
    <s v="29 BOW ST Somerville, MA"/>
    <x v="1"/>
    <x v="1"/>
    <x v="1"/>
    <s v="NONE"/>
    <x v="0"/>
    <s v="NOT AT INTERSECTION"/>
    <s v="ONE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1500000000003"/>
    <n v="-71.097300000000004"/>
    <n v="3"/>
    <n v="250000000000000"/>
  </r>
  <r>
    <x v="1954"/>
    <x v="1953"/>
    <x v="1"/>
    <s v="26 WALNUT STREET Somerville, MA"/>
    <x v="1"/>
    <x v="1"/>
    <x v="1"/>
    <s v="NONE"/>
    <x v="0"/>
    <s v="NOT AT INTERSECTION"/>
    <s v="ONE-WAY, NOT DIVIDED"/>
    <s v="SIDESWIPE, SAME DIRECTION"/>
    <s v="COLLISION WITH PEDALCYCLE"/>
    <x v="0"/>
    <x v="3"/>
    <n v="0"/>
    <n v="0"/>
    <n v="0"/>
    <n v="1"/>
    <n v="0"/>
    <n v="1"/>
    <n v="0"/>
    <n v="0"/>
    <n v="1"/>
    <n v="0"/>
    <n v="1"/>
    <n v="0"/>
    <n v="0"/>
    <n v="42.382399999999997"/>
    <n v="-71.096299999999999"/>
    <n v="3"/>
    <n v="250000000000000"/>
  </r>
  <r>
    <x v="1955"/>
    <x v="1954"/>
    <x v="1"/>
    <s v="8 WALNUT ST Somerville, MA"/>
    <x v="1"/>
    <x v="2"/>
    <x v="0"/>
    <s v="NONE"/>
    <x v="0"/>
    <s v="NOT AT INTERSECTION"/>
    <s v="ONE-WAY, NOT DIVIDED"/>
    <s v="SIDESWIPE, SAME DIRECTION"/>
    <s v="COLLISION WITH PARKED MOTOR VEHICLE"/>
    <x v="1"/>
    <x v="0"/>
    <n v="0"/>
    <n v="0"/>
    <n v="0"/>
    <n v="0"/>
    <n v="0"/>
    <n v="3"/>
    <n v="0"/>
    <n v="0"/>
    <n v="0"/>
    <n v="0"/>
    <n v="0"/>
    <n v="0"/>
    <n v="0"/>
    <n v="42.381500000000003"/>
    <n v="-71.096999999999994"/>
    <n v="3"/>
    <n v="250000000000000"/>
  </r>
  <r>
    <x v="1956"/>
    <x v="1955"/>
    <x v="2"/>
    <s v="22 ALDERSEY ST Somerville, MA"/>
    <x v="1"/>
    <x v="5"/>
    <x v="3"/>
    <s v="ROAD SURFACE CONDITION"/>
    <x v="0"/>
    <s v="NOT AT INTERSECTION"/>
    <s v="TWO-WAY, NOT DIVIDED"/>
    <s v="ANGLE"/>
    <s v="COLLISION WITH PARKED MOTOR VEHICLE"/>
    <x v="1"/>
    <x v="0"/>
    <n v="0"/>
    <n v="0"/>
    <n v="0"/>
    <n v="0"/>
    <n v="0"/>
    <n v="4"/>
    <n v="0"/>
    <n v="0"/>
    <n v="0"/>
    <n v="0"/>
    <n v="0"/>
    <n v="0"/>
    <n v="0"/>
    <n v="42.383400000000002"/>
    <n v="-71.097399999999993"/>
    <n v="3"/>
    <n v="250000000000000"/>
  </r>
  <r>
    <x v="1957"/>
    <x v="1956"/>
    <x v="1"/>
    <s v="255 MEDFORD ST Somerville, MA"/>
    <x v="1"/>
    <x v="1"/>
    <x v="1"/>
    <s v="NONE"/>
    <x v="0"/>
    <s v="NOT AT INTERSECTION"/>
    <s v="TWO-WAY, DIVIDED, UNPROTECTED MEDIAN"/>
    <s v="REAR-END"/>
    <s v="UNKNOWN"/>
    <x v="4"/>
    <x v="0"/>
    <n v="0"/>
    <n v="0"/>
    <n v="0"/>
    <n v="0"/>
    <n v="1"/>
    <n v="1"/>
    <n v="0"/>
    <n v="0"/>
    <n v="0"/>
    <n v="0"/>
    <n v="0"/>
    <n v="0"/>
    <n v="0"/>
    <n v="42.384099999999997"/>
    <n v="-71.091800000000006"/>
    <n v="3"/>
    <n v="250000000000000"/>
  </r>
  <r>
    <x v="1958"/>
    <x v="1957"/>
    <x v="0"/>
    <s v="265 MEDFORD ST Somerville, MA"/>
    <x v="0"/>
    <x v="1"/>
    <x v="1"/>
    <s v="NONE"/>
    <x v="0"/>
    <s v="NOT AT INTERSECTION"/>
    <s v="TWO-WAY, DIVIDED, POSITIVE MEDIAN BARRIER"/>
    <s v="REAR-END"/>
    <s v="COLLISION WITH MOTOR VEHICLE IN TRAFFIC"/>
    <x v="0"/>
    <x v="3"/>
    <n v="0"/>
    <n v="0"/>
    <n v="0"/>
    <n v="0"/>
    <n v="1"/>
    <n v="2"/>
    <n v="0"/>
    <n v="0"/>
    <n v="0"/>
    <n v="0"/>
    <n v="0"/>
    <n v="0"/>
    <n v="0"/>
    <n v="42.384399999999999"/>
    <n v="-71.091999999999999"/>
    <n v="3"/>
    <n v="250000000000000"/>
  </r>
  <r>
    <x v="1959"/>
    <x v="1958"/>
    <x v="2"/>
    <s v="255 MEDFORD ST Somerville, MA"/>
    <x v="4"/>
    <x v="1"/>
    <x v="1"/>
    <s v="UNKNOWN"/>
    <x v="0"/>
    <s v="NOT AT INTERSECTION"/>
    <s v="TWO-WAY, DIVIDED, POSITIVE MEDIAN BARRIER"/>
    <s v="UNKNOWN"/>
    <s v="COLLISION WITH MOTOR VEHICLE IN TRAFFIC"/>
    <x v="0"/>
    <x v="1"/>
    <n v="0"/>
    <n v="0"/>
    <n v="0"/>
    <n v="0"/>
    <n v="0"/>
    <n v="2"/>
    <n v="0"/>
    <n v="0"/>
    <n v="0"/>
    <n v="0"/>
    <n v="0"/>
    <n v="0"/>
    <n v="0"/>
    <n v="42.384099999999997"/>
    <n v="-71.091800000000006"/>
    <n v="3"/>
    <n v="250000000000000"/>
  </r>
  <r>
    <x v="1960"/>
    <x v="1959"/>
    <x v="0"/>
    <s v="HIGHLAND AV &amp; WALNUT ST Somerville, MA"/>
    <x v="1"/>
    <x v="0"/>
    <x v="0"/>
    <s v="NONE"/>
    <x v="3"/>
    <s v="FOUR WAY INTERSECTION"/>
    <s v="TWO-WAY, NOT DIVIDED"/>
    <s v="ANGLE"/>
    <s v="COLLISION WITH PEDALCYCLE"/>
    <x v="0"/>
    <x v="0"/>
    <n v="0"/>
    <n v="0"/>
    <n v="0"/>
    <n v="1"/>
    <n v="0"/>
    <n v="1"/>
    <n v="0"/>
    <n v="0"/>
    <n v="1"/>
    <n v="0"/>
    <n v="1"/>
    <n v="0"/>
    <n v="0"/>
    <n v="42.385100000000001"/>
    <n v="-71.094200000000001"/>
    <n v="3"/>
    <n v="250000000000000"/>
  </r>
  <r>
    <x v="1961"/>
    <x v="1960"/>
    <x v="1"/>
    <s v="HIGHLAND AV &amp; MEDFORD ST Somerville, MA"/>
    <x v="1"/>
    <x v="1"/>
    <x v="1"/>
    <s v="NONE"/>
    <x v="3"/>
    <s v="Y-INTERSECTION"/>
    <s v="TWO-WAY, DIVIDED, UNPROTECTED MEDIAN"/>
    <s v="SINGLE VEHICLE CRASH"/>
    <s v="COLLISION WITH PEDALCYCLE"/>
    <x v="0"/>
    <x v="3"/>
    <n v="0"/>
    <n v="0"/>
    <n v="0"/>
    <n v="1"/>
    <n v="0"/>
    <n v="2"/>
    <n v="0"/>
    <n v="0"/>
    <n v="1"/>
    <n v="0"/>
    <n v="1"/>
    <n v="0"/>
    <n v="0"/>
    <n v="42.384599999999999"/>
    <n v="-71.092699999999994"/>
    <n v="3"/>
    <n v="250000000000000"/>
  </r>
  <r>
    <x v="1962"/>
    <x v="1961"/>
    <x v="0"/>
    <s v="HIGHLAND AV &amp; WALNUT ST Somerville, MA"/>
    <x v="0"/>
    <x v="1"/>
    <x v="1"/>
    <s v="NONE"/>
    <x v="3"/>
    <s v="FOUR WAY INTERSECTION"/>
    <s v="TWO-WAY, DIVIDED, UNPROTECTED MEDIAN"/>
    <s v="HEAD ON"/>
    <s v="COLLISION WITH MOTOR VEHICLE IN TRAFFIC"/>
    <x v="0"/>
    <x v="0"/>
    <n v="0"/>
    <n v="0"/>
    <n v="0"/>
    <n v="0"/>
    <n v="0"/>
    <n v="5"/>
    <n v="0"/>
    <n v="0"/>
    <n v="0"/>
    <n v="0"/>
    <n v="0"/>
    <n v="0"/>
    <n v="0"/>
    <n v="42.385100000000001"/>
    <n v="-71.094200000000001"/>
    <n v="3"/>
    <n v="250000000000000"/>
  </r>
  <r>
    <x v="1963"/>
    <x v="1962"/>
    <x v="0"/>
    <s v="HIGHLAND AV &amp; WALNUT ST Somerville, MA"/>
    <x v="1"/>
    <x v="1"/>
    <x v="1"/>
    <s v="NONE"/>
    <x v="3"/>
    <s v="T-INTERSECTION"/>
    <s v="TWO-WAY, DIVIDED, UNPROTECTED MEDIAN"/>
    <s v="REAR-END"/>
    <s v="COLLISION WITH PARKED MOTOR VEHICLE"/>
    <x v="1"/>
    <x v="1"/>
    <n v="0"/>
    <n v="0"/>
    <n v="0"/>
    <n v="0"/>
    <n v="0"/>
    <n v="2"/>
    <n v="0"/>
    <n v="0"/>
    <n v="0"/>
    <n v="0"/>
    <n v="0"/>
    <n v="0"/>
    <n v="0"/>
    <n v="42.385100000000001"/>
    <n v="-71.094200000000001"/>
    <n v="3"/>
    <n v="250000000000000"/>
  </r>
  <r>
    <x v="1964"/>
    <x v="1963"/>
    <x v="0"/>
    <s v="HAMLET ST &amp; HIGHLAND AV Somerville, MA"/>
    <x v="1"/>
    <x v="1"/>
    <x v="1"/>
    <s v="NONE"/>
    <x v="3"/>
    <s v="T-INTERSECTION"/>
    <s v="TWO-WAY, DIVIDED, POSITIVE MEDIAN BARRIER"/>
    <s v="SIDESWIPE, OPPOSITE DIRECTION"/>
    <s v="COLLISION WITH MOTOR VEHICLE IN TRAFFIC"/>
    <x v="0"/>
    <x v="0"/>
    <n v="0"/>
    <n v="0"/>
    <n v="0"/>
    <n v="0"/>
    <n v="1"/>
    <n v="3"/>
    <n v="0"/>
    <n v="0"/>
    <n v="0"/>
    <n v="0"/>
    <n v="0"/>
    <n v="0"/>
    <n v="0"/>
    <n v="42.384599999999999"/>
    <n v="-71.092699999999994"/>
    <n v="3"/>
    <n v="250000000000000"/>
  </r>
  <r>
    <x v="1965"/>
    <x v="1964"/>
    <x v="0"/>
    <s v="25 HIGHLAND AV Somerville, MA"/>
    <x v="0"/>
    <x v="0"/>
    <x v="0"/>
    <s v="NONE"/>
    <x v="3"/>
    <s v="FOUR WAY INTERSECTION"/>
    <s v="TWO-WAY, DIVIDED, UNPROTECTED MEDIAN"/>
    <s v="SIDESWIPE, SAME DIRECTION"/>
    <s v="COLLISION WITH MOTOR VEHICLE IN TRAFFIC"/>
    <x v="0"/>
    <x v="1"/>
    <n v="0"/>
    <n v="0"/>
    <n v="0"/>
    <n v="0"/>
    <n v="0"/>
    <n v="1"/>
    <n v="1"/>
    <n v="0"/>
    <n v="0"/>
    <n v="0"/>
    <n v="0"/>
    <n v="0"/>
    <n v="1"/>
    <n v="42.385300000000001"/>
    <n v="-71.093599999999995"/>
    <n v="3"/>
    <n v="250000000000000"/>
  </r>
  <r>
    <x v="1966"/>
    <x v="1965"/>
    <x v="1"/>
    <s v="91 WALNUT ST Somerville, MA"/>
    <x v="1"/>
    <x v="2"/>
    <x v="1"/>
    <s v="NONE"/>
    <x v="0"/>
    <s v="NOT AT INTERSECTION"/>
    <s v="ONE-WAY, NOT DIVIDED"/>
    <s v="REAR TO REAR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57"/>
    <n v="-71.093699999999998"/>
    <n v="3"/>
    <n v="250000000000000"/>
  </r>
  <r>
    <x v="1967"/>
    <x v="1966"/>
    <x v="0"/>
    <s v="11 HIGHLAND AV Somerville, MA"/>
    <x v="0"/>
    <x v="1"/>
    <x v="1"/>
    <s v="NONE"/>
    <x v="3"/>
    <s v="NOT AT INTERSECTION"/>
    <s v="TWO-WAY, NOT DIVIDED"/>
    <s v="SIDESWIPE, SAME DIRECTION"/>
    <s v="COLLISION WITH PARKED MOTOR VEHICLE"/>
    <x v="0"/>
    <x v="1"/>
    <n v="0"/>
    <n v="0"/>
    <n v="0"/>
    <n v="1"/>
    <n v="0"/>
    <n v="1"/>
    <n v="0"/>
    <n v="0"/>
    <n v="0"/>
    <n v="0"/>
    <n v="0"/>
    <n v="0"/>
    <n v="0"/>
    <n v="42.384799999999998"/>
    <n v="-71.093000000000004"/>
    <n v="3"/>
    <n v="250000000000000"/>
  </r>
  <r>
    <x v="1968"/>
    <x v="1967"/>
    <x v="0"/>
    <s v="HIGHLAND AV &amp; WALNUT ST Somerville, MA"/>
    <x v="1"/>
    <x v="1"/>
    <x v="1"/>
    <s v="NONE"/>
    <x v="3"/>
    <s v="T-INTERSECTION"/>
    <s v="TWO-WAY, DIVIDED, UNPROTECTED MEDIAN"/>
    <s v="ANGLE"/>
    <s v="COLLISION WITH MOTOR VEHICLE IN TRAFFIC"/>
    <x v="4"/>
    <x v="0"/>
    <n v="0"/>
    <n v="0"/>
    <n v="0"/>
    <n v="0"/>
    <n v="0"/>
    <n v="3"/>
    <n v="0"/>
    <n v="0"/>
    <n v="0"/>
    <n v="0"/>
    <n v="0"/>
    <n v="0"/>
    <n v="0"/>
    <n v="42.385100000000001"/>
    <n v="-71.094200000000001"/>
    <n v="3"/>
    <n v="250000000000000"/>
  </r>
  <r>
    <x v="1969"/>
    <x v="1968"/>
    <x v="0"/>
    <s v="25 HIGHLAND AV Somerville, MA"/>
    <x v="6"/>
    <x v="1"/>
    <x v="1"/>
    <s v="NONE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4"/>
    <n v="0"/>
    <n v="0"/>
    <n v="0"/>
    <n v="0"/>
    <n v="0"/>
    <n v="0"/>
    <n v="0"/>
    <n v="42.385300000000001"/>
    <n v="-71.093599999999995"/>
    <n v="3"/>
    <n v="250000000000000"/>
  </r>
  <r>
    <x v="1970"/>
    <x v="1969"/>
    <x v="1"/>
    <s v="HIGHLAND AV &amp; WALNUT ST Somerville, MA"/>
    <x v="1"/>
    <x v="1"/>
    <x v="1"/>
    <s v="NONE"/>
    <x v="3"/>
    <s v="FOUR WAY INTERSECTION"/>
    <s v="TWO-WAY, NOT DIVIDED"/>
    <s v="ANGLE"/>
    <s v="COLLISION WITH MOTOR VEHICLE IN TRAFFIC"/>
    <x v="0"/>
    <x v="0"/>
    <n v="0"/>
    <n v="0"/>
    <n v="0"/>
    <n v="1"/>
    <n v="1"/>
    <n v="1"/>
    <n v="0"/>
    <n v="0"/>
    <n v="0"/>
    <n v="0"/>
    <n v="0"/>
    <n v="0"/>
    <n v="0"/>
    <n v="42.385100000000001"/>
    <n v="-71.094200000000001"/>
    <n v="3"/>
    <n v="250000000000000"/>
  </r>
  <r>
    <x v="1971"/>
    <x v="1970"/>
    <x v="1"/>
    <s v="HAMLET ST &amp; HIGHLAND AV Somerville, MA"/>
    <x v="1"/>
    <x v="2"/>
    <x v="1"/>
    <s v="NONE"/>
    <x v="0"/>
    <s v="T-INTERSECTION"/>
    <s v="TWO-WAY, NOT DIVIDED"/>
    <s v="REAR-END"/>
    <s v="COLLISION WITH MOTOR VEHICLE IN TRAFFIC"/>
    <x v="0"/>
    <x v="0"/>
    <n v="0"/>
    <n v="0"/>
    <n v="0"/>
    <n v="0"/>
    <n v="1"/>
    <n v="2"/>
    <n v="0"/>
    <n v="0"/>
    <n v="0"/>
    <n v="0"/>
    <n v="0"/>
    <n v="0"/>
    <n v="0"/>
    <n v="42.384599999999999"/>
    <n v="-71.092699999999994"/>
    <n v="3"/>
    <n v="250000000000000"/>
  </r>
  <r>
    <x v="1972"/>
    <x v="1971"/>
    <x v="0"/>
    <s v="GRANDVIEW AV &amp; WALNUT ST Somerville, MA"/>
    <x v="0"/>
    <x v="2"/>
    <x v="1"/>
    <s v="NONE"/>
    <x v="1"/>
    <s v="T-INTERSECTION"/>
    <s v="ONE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4599999999999"/>
    <n v="-71.094499999999996"/>
    <n v="3"/>
    <n v="250000000000000"/>
  </r>
  <r>
    <x v="1973"/>
    <x v="1972"/>
    <x v="1"/>
    <s v="9 HAMLET ST Somerville, MA"/>
    <x v="1"/>
    <x v="1"/>
    <x v="1"/>
    <s v="OTHER"/>
    <x v="0"/>
    <s v="NOT AT INTERSECTION"/>
    <s v="TWO-WAY, DIVIDED, UNPROTECTED MEDIAN"/>
    <s v="SIDESWIPE, SAME DIRECTION"/>
    <s v="COLLISION WITH PARKED MOTOR VEHICLE"/>
    <x v="0"/>
    <x v="3"/>
    <n v="0"/>
    <n v="0"/>
    <n v="0"/>
    <n v="0"/>
    <n v="0"/>
    <n v="2"/>
    <n v="0"/>
    <n v="0"/>
    <n v="0"/>
    <n v="0"/>
    <n v="0"/>
    <n v="0"/>
    <n v="0"/>
    <n v="42.384300000000003"/>
    <n v="-71.093100000000007"/>
    <n v="3"/>
    <n v="250000000000000"/>
  </r>
  <r>
    <x v="1974"/>
    <x v="1973"/>
    <x v="2"/>
    <s v="27 THORPE ST Somerville, MA"/>
    <x v="0"/>
    <x v="5"/>
    <x v="3"/>
    <s v="NONE"/>
    <x v="0"/>
    <s v="NOT AT INTERSECTION"/>
    <s v="UNKNOWN"/>
    <s v="SIDESWIPE, SAME DIRECTION"/>
    <s v="COLLISION WITH PARKED MOTOR VEHICLE"/>
    <x v="1"/>
    <x v="0"/>
    <n v="0"/>
    <n v="0"/>
    <n v="0"/>
    <n v="0"/>
    <n v="0"/>
    <n v="3"/>
    <n v="0"/>
    <n v="0"/>
    <n v="0"/>
    <n v="0"/>
    <n v="0"/>
    <n v="0"/>
    <n v="0"/>
    <n v="42.383899999999997"/>
    <n v="-71.094399999999993"/>
    <n v="3"/>
    <n v="250000000000000"/>
  </r>
  <r>
    <x v="1975"/>
    <x v="1974"/>
    <x v="1"/>
    <s v="26 HIGHLAND AV Somerville, MA"/>
    <x v="1"/>
    <x v="1"/>
    <x v="1"/>
    <s v="NONE"/>
    <x v="0"/>
    <s v="NOT AT INTERSECTION"/>
    <s v="TWO-WAY, NOT DIVIDED"/>
    <s v="SINGLE VEHICLE CRASH"/>
    <s v="OTHER"/>
    <x v="0"/>
    <x v="0"/>
    <n v="0"/>
    <n v="0"/>
    <n v="0"/>
    <n v="0"/>
    <n v="0"/>
    <n v="2"/>
    <n v="0"/>
    <n v="0"/>
    <n v="0"/>
    <n v="0"/>
    <n v="0"/>
    <n v="0"/>
    <n v="0"/>
    <n v="42.384799999999998"/>
    <n v="-71.093999999999994"/>
    <n v="3"/>
    <n v="250000000000000"/>
  </r>
  <r>
    <x v="1976"/>
    <x v="1975"/>
    <x v="2"/>
    <s v="12 HIGHLAND AV Somerville, MA"/>
    <x v="0"/>
    <x v="1"/>
    <x v="1"/>
    <s v="NONE"/>
    <x v="0"/>
    <s v="NOT AT INTERSECTION"/>
    <s v="TWO-WAY, NOT DIVIDED"/>
    <s v="REAR-END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4500000000003"/>
    <n v="-71.093199999999996"/>
    <n v="3"/>
    <n v="250000000000000"/>
  </r>
  <r>
    <x v="1977"/>
    <x v="1976"/>
    <x v="1"/>
    <s v="17 GREENVILLE ST Somerville, MA"/>
    <x v="1"/>
    <x v="1"/>
    <x v="1"/>
    <s v="OTHER"/>
    <x v="0"/>
    <s v="NOT AT INTERSECTION"/>
    <s v="TWO-WAY, NOT DIVIDED"/>
    <s v="SINGLE VEHICLE CRASH"/>
    <s v="COLLISION WITH TREE"/>
    <x v="0"/>
    <x v="0"/>
    <n v="0"/>
    <n v="0"/>
    <n v="0"/>
    <n v="0"/>
    <n v="0"/>
    <n v="0"/>
    <n v="1"/>
    <n v="0"/>
    <n v="0"/>
    <n v="0"/>
    <n v="0"/>
    <n v="0"/>
    <n v="0"/>
    <n v="42.382899999999999"/>
    <n v="-71.092399999999998"/>
    <n v="3"/>
    <n v="250000000000000"/>
  </r>
  <r>
    <x v="1978"/>
    <x v="1977"/>
    <x v="0"/>
    <s v="252 MEDFORD ST Somerville, MA"/>
    <x v="1"/>
    <x v="1"/>
    <x v="1"/>
    <s v="NONE"/>
    <x v="0"/>
    <s v="NOT AT INTERSECTION"/>
    <s v="TWO-WAY, DIVIDED, POSITIVE MEDIAN BARRIER"/>
    <s v="HEAD 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3699999999997"/>
    <n v="-71.092200000000005"/>
    <n v="3"/>
    <n v="250000000000000"/>
  </r>
  <r>
    <x v="1979"/>
    <x v="1978"/>
    <x v="0"/>
    <s v="BIGELOW ST &amp; BOSTON ST Somerville, MA"/>
    <x v="0"/>
    <x v="3"/>
    <x v="2"/>
    <s v="ROAD SURFACE CONDITION"/>
    <x v="1"/>
    <s v="T-INTERSECTION"/>
    <s v="TWO-WAY, NOT DIVIDED"/>
    <s v="SIDESWIPE, OPPOSITE DIRECTION"/>
    <s v="COLLISION WITH PARKED MOTOR VEHICLE"/>
    <x v="1"/>
    <x v="0"/>
    <n v="0"/>
    <n v="0"/>
    <n v="0"/>
    <n v="0"/>
    <n v="0"/>
    <n v="5"/>
    <n v="0"/>
    <n v="0"/>
    <n v="0"/>
    <n v="0"/>
    <n v="0"/>
    <n v="0"/>
    <n v="0"/>
    <n v="42.382800000000003"/>
    <n v="-71.093500000000006"/>
    <n v="3"/>
    <n v="250000000000000"/>
  </r>
  <r>
    <x v="1980"/>
    <x v="1979"/>
    <x v="0"/>
    <s v="2 HIGHLAND AV Somerville, MA"/>
    <x v="1"/>
    <x v="1"/>
    <x v="1"/>
    <s v="NONE"/>
    <x v="3"/>
    <s v="FOUR WAY INTERSECTION"/>
    <s v="TWO-WAY, NOT DIVIDED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84399999999999"/>
    <n v="-71.092600000000004"/>
    <n v="3"/>
    <n v="250000000000000"/>
  </r>
  <r>
    <x v="1981"/>
    <x v="1980"/>
    <x v="1"/>
    <s v="GREENVILLE ST &amp; MCGRATH HWY Somerville, MA"/>
    <x v="1"/>
    <x v="1"/>
    <x v="1"/>
    <s v="NONE"/>
    <x v="0"/>
    <s v="T-INTERSECTION"/>
    <s v="TWO-WAY, DIVIDED, POSITIVE MEDIAN BARRIER"/>
    <s v="REAR-END"/>
    <s v="COLLISION WITH MOTOR VEHICLE IN TRAFFIC"/>
    <x v="0"/>
    <x v="1"/>
    <n v="0"/>
    <n v="0"/>
    <n v="0"/>
    <n v="0"/>
    <n v="0"/>
    <n v="2"/>
    <n v="0"/>
    <n v="0"/>
    <n v="0"/>
    <n v="0"/>
    <n v="0"/>
    <n v="0"/>
    <n v="0"/>
    <n v="42.383299999999998"/>
    <n v="-71.091499999999996"/>
    <n v="3"/>
    <n v="250000000000000"/>
  </r>
  <r>
    <x v="1982"/>
    <x v="1981"/>
    <x v="1"/>
    <s v="15 GREENVILLE ST Somerville, MA"/>
    <x v="1"/>
    <x v="1"/>
    <x v="1"/>
    <s v="NONE"/>
    <x v="0"/>
    <s v="NOT AT INTERSECTION"/>
    <s v="TWO-WAY, NOT DIVIDED"/>
    <s v="UNKNOWN"/>
    <s v="COLLISION WITH PARKED MOTOR VEHICLE"/>
    <x v="0"/>
    <x v="3"/>
    <n v="0"/>
    <n v="0"/>
    <n v="0"/>
    <n v="0"/>
    <n v="0"/>
    <n v="2"/>
    <n v="0"/>
    <n v="0"/>
    <n v="0"/>
    <n v="0"/>
    <n v="0"/>
    <n v="0"/>
    <n v="1"/>
    <n v="42.383099999999999"/>
    <n v="-71.092399999999998"/>
    <n v="3"/>
    <n v="250000000000000"/>
  </r>
  <r>
    <x v="1983"/>
    <x v="1982"/>
    <x v="1"/>
    <s v="252 MEDFORD ST Somerville, MA"/>
    <x v="1"/>
    <x v="1"/>
    <x v="1"/>
    <s v="NONE"/>
    <x v="3"/>
    <s v="NOT AT INTERSECTION"/>
    <s v="TWO-WAY, DIVIDED, UNPROTECTED MEDIAN"/>
    <s v="ANGLE"/>
    <s v="COLLISION WITH MOTOR VEHICLE IN TRAFFIC"/>
    <x v="0"/>
    <x v="3"/>
    <n v="0"/>
    <n v="0"/>
    <n v="0"/>
    <n v="0"/>
    <n v="0"/>
    <n v="4"/>
    <n v="0"/>
    <n v="0"/>
    <n v="0"/>
    <n v="0"/>
    <n v="0"/>
    <n v="0"/>
    <n v="0"/>
    <n v="42.383699999999997"/>
    <n v="-71.092200000000005"/>
    <n v="3"/>
    <n v="250000000000000"/>
  </r>
  <r>
    <x v="1984"/>
    <x v="1983"/>
    <x v="1"/>
    <s v="11 GREENVILLE ST Somerville, MA"/>
    <x v="1"/>
    <x v="2"/>
    <x v="1"/>
    <s v="NONE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3200000000002"/>
    <n v="-71.092299999999994"/>
    <n v="3"/>
    <n v="250000000000000"/>
  </r>
  <r>
    <x v="1985"/>
    <x v="1984"/>
    <x v="1"/>
    <s v="252 MEDFORD ST Somerville, MA"/>
    <x v="1"/>
    <x v="2"/>
    <x v="1"/>
    <s v="NONE"/>
    <x v="0"/>
    <s v="NOT AT INTERSECTION"/>
    <s v="TWO-WAY, DIVIDED, UNPROTECTED MEDIAN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3699999999997"/>
    <n v="-71.092200000000005"/>
    <n v="3"/>
    <n v="250000000000000"/>
  </r>
  <r>
    <x v="1986"/>
    <x v="1985"/>
    <x v="1"/>
    <s v="BOSTON ST &amp; GREENVILLE ST Somerville, MA"/>
    <x v="1"/>
    <x v="1"/>
    <x v="1"/>
    <s v="NONE"/>
    <x v="1"/>
    <s v="FOUR WAY INTERSECTION"/>
    <s v="TWO-WAY, NOT DIVIDED"/>
    <s v="SIDESWIPE, SAME DIRECTION"/>
    <s v="COLLISION WITH PARKED MOTOR VEHICLE"/>
    <x v="0"/>
    <x v="0"/>
    <n v="0"/>
    <n v="0"/>
    <n v="0"/>
    <n v="0"/>
    <n v="0"/>
    <n v="1"/>
    <n v="0"/>
    <n v="0"/>
    <n v="0"/>
    <n v="0"/>
    <n v="0"/>
    <n v="0"/>
    <n v="0"/>
    <n v="42.3825"/>
    <n v="-71.092699999999994"/>
    <n v="3"/>
    <n v="250000000000000"/>
  </r>
  <r>
    <x v="1987"/>
    <x v="1986"/>
    <x v="1"/>
    <s v="10 BIGELOW ST Somerville, MA"/>
    <x v="1"/>
    <x v="1"/>
    <x v="1"/>
    <s v="NONE"/>
    <x v="0"/>
    <s v="NOT AT INTERSECTION"/>
    <s v="TWO-WAY, NOT DIVIDED"/>
    <s v="SINGLE VEHICLE CRASH"/>
    <s v="COLLISION WITH PARKED MOTOR VEHICLE"/>
    <x v="1"/>
    <x v="0"/>
    <n v="0"/>
    <n v="0"/>
    <n v="0"/>
    <n v="0"/>
    <n v="0"/>
    <n v="3"/>
    <n v="0"/>
    <n v="0"/>
    <n v="0"/>
    <n v="0"/>
    <n v="0"/>
    <n v="0"/>
    <n v="0"/>
    <n v="42.382199999999997"/>
    <n v="-71.093599999999995"/>
    <n v="3"/>
    <n v="250000000000000"/>
  </r>
  <r>
    <x v="1988"/>
    <x v="1987"/>
    <x v="1"/>
    <s v="BOSTON ST &amp; HAMLET ST Somerville, MA"/>
    <x v="1"/>
    <x v="1"/>
    <x v="1"/>
    <s v="NONE"/>
    <x v="1"/>
    <s v="T-INTERSECTION"/>
    <s v="TWO-WAY, NOT DIVIDED"/>
    <s v="ANGLE"/>
    <s v="COLLISION WITH MOTOR VEHICLE IN TRAFFIC"/>
    <x v="0"/>
    <x v="0"/>
    <n v="0"/>
    <n v="0"/>
    <n v="0"/>
    <n v="1"/>
    <n v="0"/>
    <n v="1"/>
    <n v="0"/>
    <n v="0"/>
    <n v="0"/>
    <n v="0"/>
    <n v="0"/>
    <n v="0"/>
    <n v="0"/>
    <n v="42.382899999999999"/>
    <n v="-71.093699999999998"/>
    <n v="3"/>
    <n v="250000000000000"/>
  </r>
  <r>
    <x v="1989"/>
    <x v="1988"/>
    <x v="2"/>
    <s v="SUMMIT AV &amp; WALNUT ST Somerville, MA"/>
    <x v="1"/>
    <x v="1"/>
    <x v="1"/>
    <s v="NONE"/>
    <x v="1"/>
    <s v="FOUR WAY 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3600000000001"/>
    <n v="-71.095299999999995"/>
    <n v="3"/>
    <n v="250000000000000"/>
  </r>
  <r>
    <x v="1990"/>
    <x v="1989"/>
    <x v="2"/>
    <s v="45 WALNUT ST Somerville, MA"/>
    <x v="1"/>
    <x v="1"/>
    <x v="1"/>
    <s v="UNKNOWN"/>
    <x v="0"/>
    <s v="NOT AT INTERSECTION"/>
    <s v="ONE-WAY, NOT DIVIDED"/>
    <s v="SIDESWIPE, SAM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83200000000002"/>
    <n v="-71.095200000000006"/>
    <n v="3"/>
    <n v="250000000000000"/>
  </r>
  <r>
    <x v="1991"/>
    <x v="1990"/>
    <x v="1"/>
    <s v="75 COLUMBUS AV Somerville, MA"/>
    <x v="1"/>
    <x v="2"/>
    <x v="0"/>
    <s v="OTHER"/>
    <x v="0"/>
    <s v="NOT AT INTERSECTION"/>
    <s v="TWO-WAY, NOT DIVIDED"/>
    <s v="UNKNOWN"/>
    <s v="OTHER"/>
    <x v="0"/>
    <x v="3"/>
    <n v="0"/>
    <n v="0"/>
    <n v="0"/>
    <n v="0"/>
    <n v="0"/>
    <n v="2"/>
    <n v="0"/>
    <n v="0"/>
    <n v="0"/>
    <n v="0"/>
    <n v="0"/>
    <n v="0"/>
    <n v="0"/>
    <n v="42.382199999999997"/>
    <n v="-71.095500000000001"/>
    <n v="3"/>
    <n v="250000000000000"/>
  </r>
  <r>
    <x v="1992"/>
    <x v="1991"/>
    <x v="2"/>
    <s v="ALDERSEY ST &amp; WALNUT ST Somerville, MA"/>
    <x v="1"/>
    <x v="1"/>
    <x v="1"/>
    <s v="NONE"/>
    <x v="1"/>
    <s v="T-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2800000000003"/>
    <n v="-71.095799999999997"/>
    <n v="3"/>
    <n v="250000000000000"/>
  </r>
  <r>
    <x v="1993"/>
    <x v="1992"/>
    <x v="1"/>
    <s v="37 WALNUT ST Somerville, MA"/>
    <x v="1"/>
    <x v="1"/>
    <x v="1"/>
    <s v="NONE"/>
    <x v="1"/>
    <s v="T-INTERSECTION"/>
    <s v="ONE-WAY, NOT DIVIDED"/>
    <s v="HEAD ON"/>
    <s v="COLLISION WITH PEDALCYCLE"/>
    <x v="0"/>
    <x v="0"/>
    <n v="0"/>
    <n v="0"/>
    <n v="0"/>
    <n v="1"/>
    <n v="0"/>
    <n v="1"/>
    <n v="0"/>
    <n v="0"/>
    <n v="1"/>
    <n v="0"/>
    <n v="1"/>
    <n v="0"/>
    <n v="0"/>
    <n v="42.382800000000003"/>
    <n v="-71.095600000000005"/>
    <n v="3"/>
    <n v="250000000000000"/>
  </r>
  <r>
    <x v="1994"/>
    <x v="1993"/>
    <x v="1"/>
    <s v="19 WALNUT ST Somerville, MA"/>
    <x v="1"/>
    <x v="0"/>
    <x v="0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1799999999998"/>
    <n v="-71.096299999999999"/>
    <n v="3"/>
    <n v="250000000000000"/>
  </r>
  <r>
    <x v="1995"/>
    <x v="1994"/>
    <x v="1"/>
    <s v="28 WARREN AV Somerville, MA"/>
    <x v="1"/>
    <x v="1"/>
    <x v="1"/>
    <s v="TRAFFIC CONGESTION RELATED"/>
    <x v="0"/>
    <s v="NOT AT INTERSECTION"/>
    <s v="TWO-WAY, NOT DIVIDED"/>
    <s v="ANGLE"/>
    <s v="COLLISION WITH PARKED MOTOR VEHICLE"/>
    <x v="0"/>
    <x v="3"/>
    <n v="0"/>
    <n v="0"/>
    <n v="0"/>
    <n v="0"/>
    <n v="0"/>
    <n v="1"/>
    <n v="0"/>
    <n v="0"/>
    <n v="0"/>
    <n v="0"/>
    <n v="0"/>
    <n v="0"/>
    <n v="0"/>
    <n v="42.381500000000003"/>
    <n v="-71.095500000000001"/>
    <n v="3"/>
    <n v="250000000000000"/>
  </r>
  <r>
    <x v="1996"/>
    <x v="1995"/>
    <x v="1"/>
    <s v="1 BOW ST Somerville, MA"/>
    <x v="1"/>
    <x v="1"/>
    <x v="1"/>
    <s v="NONE"/>
    <x v="0"/>
    <s v="NOT AT INTERSECTION"/>
    <s v="ONE-WAY, NOT DIVIDED"/>
    <s v="SIDESWIPE, SAME DIRECTION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80899999999997"/>
    <n v="-71.096500000000006"/>
    <n v="3"/>
    <n v="250000000000000"/>
  </r>
  <r>
    <x v="1997"/>
    <x v="1996"/>
    <x v="0"/>
    <s v="1 BOW ST Somerville, MA"/>
    <x v="0"/>
    <x v="0"/>
    <x v="0"/>
    <s v="UNKNOWN"/>
    <x v="0"/>
    <s v="T-INTERSECTION"/>
    <s v="ONE-WAY, NOT DIVIDED"/>
    <s v="ANGLE"/>
    <s v="COLLISION WITH PEDALCYCLE"/>
    <x v="0"/>
    <x v="0"/>
    <n v="0"/>
    <n v="0"/>
    <n v="0"/>
    <n v="0"/>
    <n v="0"/>
    <n v="2"/>
    <n v="1"/>
    <n v="0"/>
    <n v="1"/>
    <n v="0"/>
    <n v="1"/>
    <n v="0"/>
    <n v="0"/>
    <n v="42.380899999999997"/>
    <n v="-71.096500000000006"/>
    <n v="3"/>
    <n v="250000000000000"/>
  </r>
  <r>
    <x v="1998"/>
    <x v="1997"/>
    <x v="1"/>
    <s v="56 COLUMBUS AV Somerville, MA"/>
    <x v="1"/>
    <x v="1"/>
    <x v="1"/>
    <s v="OTHER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1399999999999"/>
    <n v="-71.094700000000003"/>
    <n v="3"/>
    <n v="250000000000000"/>
  </r>
  <r>
    <x v="1999"/>
    <x v="1998"/>
    <x v="2"/>
    <s v="31 WARREN AV Somerville, MA"/>
    <x v="0"/>
    <x v="1"/>
    <x v="1"/>
    <s v="NONE"/>
    <x v="4"/>
    <s v="NOT AT INTERSECTION"/>
    <s v="TWO-WAY, NOT DIVIDED"/>
    <s v="REAR-END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81399999999999"/>
    <n v="-71.094999999999999"/>
    <n v="3"/>
    <n v="250000000000000"/>
  </r>
  <r>
    <x v="2000"/>
    <x v="1999"/>
    <x v="1"/>
    <s v="40 UNION SQ Somerville, MA"/>
    <x v="1"/>
    <x v="1"/>
    <x v="1"/>
    <s v="NONE"/>
    <x v="1"/>
    <s v="T-INTERSECTION"/>
    <s v="ONE-WAY, NOT DIVIDED"/>
    <s v="ANGLE"/>
    <s v="COLLISION WITH MOTOR VEHICLE IN TRAFFIC"/>
    <x v="0"/>
    <x v="0"/>
    <n v="0"/>
    <n v="0"/>
    <n v="0"/>
    <n v="0"/>
    <n v="2"/>
    <n v="2"/>
    <n v="0"/>
    <n v="0"/>
    <n v="0"/>
    <n v="0"/>
    <n v="0"/>
    <n v="0"/>
    <n v="0"/>
    <n v="42.380299999999998"/>
    <n v="-71.096400000000003"/>
    <n v="3"/>
    <n v="250000000000000"/>
  </r>
  <r>
    <x v="2001"/>
    <x v="2000"/>
    <x v="1"/>
    <s v="40 UNION SQ Somerville, MA"/>
    <x v="1"/>
    <x v="0"/>
    <x v="0"/>
    <s v="NON-HIGHWAY WORK"/>
    <x v="0"/>
    <s v="NOT AT INTERSECTION"/>
    <s v="ONE-WAY, NOT DIVIDED"/>
    <s v="SINGLE VEHICLE CRASH"/>
    <s v="OTHER"/>
    <x v="2"/>
    <x v="0"/>
    <n v="1"/>
    <n v="0"/>
    <n v="0"/>
    <n v="0"/>
    <n v="0"/>
    <n v="2"/>
    <n v="0"/>
    <n v="0"/>
    <n v="0"/>
    <n v="0"/>
    <n v="0"/>
    <n v="0"/>
    <n v="0"/>
    <n v="42.380299999999998"/>
    <n v="-71.096400000000003"/>
    <n v="3"/>
    <n v="250000000000000"/>
  </r>
  <r>
    <x v="2002"/>
    <x v="2001"/>
    <x v="2"/>
    <s v="58 COLUMBUS AV Somerville, MA"/>
    <x v="4"/>
    <x v="1"/>
    <x v="4"/>
    <s v="UNKNOWN"/>
    <x v="1"/>
    <s v="T-INTERSECTION"/>
    <s v="TWO-WAY, NOT DIVIDED"/>
    <s v="SINGLE VEHICLE CRASH"/>
    <s v="COLLISION WITH LIGHT POLE OR OTHER POST/SUPPORT"/>
    <x v="2"/>
    <x v="0"/>
    <n v="0"/>
    <n v="0"/>
    <n v="0"/>
    <n v="0"/>
    <n v="0"/>
    <n v="1"/>
    <n v="0"/>
    <n v="0"/>
    <n v="0"/>
    <n v="0"/>
    <n v="0"/>
    <n v="0"/>
    <n v="1"/>
    <n v="42.381599999999999"/>
    <n v="-71.094800000000006"/>
    <n v="3"/>
    <n v="250000000000000"/>
  </r>
  <r>
    <x v="2003"/>
    <x v="2002"/>
    <x v="0"/>
    <s v="SANBORN AV &amp; WARREN AV Somerville, MA"/>
    <x v="1"/>
    <x v="1"/>
    <x v="1"/>
    <s v="OTHER"/>
    <x v="1"/>
    <s v="T-INTERSECTION"/>
    <s v="TWO-WAY, DIVIDED, UNPROTECTED MEDIAN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81"/>
    <n v="-71.095799999999997"/>
    <n v="3"/>
    <n v="250000000000000"/>
  </r>
  <r>
    <x v="2004"/>
    <x v="2003"/>
    <x v="0"/>
    <s v="40 UNION SQ Somerville, MA"/>
    <x v="0"/>
    <x v="0"/>
    <x v="0"/>
    <s v="NONE"/>
    <x v="1"/>
    <s v="FOUR WAY 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0299999999998"/>
    <n v="-71.096400000000003"/>
    <n v="3"/>
    <n v="250000000000000"/>
  </r>
  <r>
    <x v="2005"/>
    <x v="2004"/>
    <x v="0"/>
    <s v="10 STONE AVE Somerville, MA"/>
    <x v="0"/>
    <x v="0"/>
    <x v="0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0299999999998"/>
    <n v="-71.095699999999994"/>
    <n v="3"/>
    <n v="250000000000000"/>
  </r>
  <r>
    <x v="2006"/>
    <x v="2005"/>
    <x v="1"/>
    <s v="3 BOSTON ST Somerville, MA"/>
    <x v="1"/>
    <x v="2"/>
    <x v="1"/>
    <s v="NONE"/>
    <x v="0"/>
    <s v="NOT AT INTERSECTION"/>
    <s v="ONE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0299999999998"/>
    <n v="-71.090599999999995"/>
    <n v="3"/>
    <n v="250000000000000"/>
  </r>
  <r>
    <x v="2007"/>
    <x v="2006"/>
    <x v="0"/>
    <s v="420 MCGRATH Somerville, MA"/>
    <x v="0"/>
    <x v="1"/>
    <x v="1"/>
    <s v="OBSTRUCTION IN ROADWAY"/>
    <x v="0"/>
    <s v="NOT AT INTERSECTION"/>
    <s v="TWO-WAY, DIVIDED, POSITIVE MEDIAN BARRIER"/>
    <s v="SIDESWIPE, SAM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2199999999997"/>
    <n v="-71.090999999999994"/>
    <n v="3"/>
    <n v="250000000000000"/>
  </r>
  <r>
    <x v="2008"/>
    <x v="2007"/>
    <x v="1"/>
    <s v="3 BOSTON ST Somerville, MA"/>
    <x v="1"/>
    <x v="1"/>
    <x v="1"/>
    <s v="NONE"/>
    <x v="0"/>
    <s v="NOT AT INTERSECTION"/>
    <s v="ONE-WAY, NOT DIVIDED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80299999999998"/>
    <n v="-71.090599999999995"/>
    <n v="3"/>
    <n v="250000000000000"/>
  </r>
  <r>
    <x v="2009"/>
    <x v="2008"/>
    <x v="0"/>
    <s v="179 WASHINGTON ST Somerville, MA"/>
    <x v="0"/>
    <x v="1"/>
    <x v="1"/>
    <s v="NONE"/>
    <x v="0"/>
    <s v="NOT AT INTERSECTION"/>
    <s v="TWO-WAY, DIVIDED, UNPROTECTED MEDIAN"/>
    <s v="REAR-END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0200000000002"/>
    <n v="-71.090400000000002"/>
    <n v="3"/>
    <n v="250000000000000"/>
  </r>
  <r>
    <x v="2010"/>
    <x v="2009"/>
    <x v="2"/>
    <s v="179 WASHINGTON ST Somerville, MA"/>
    <x v="0"/>
    <x v="0"/>
    <x v="0"/>
    <s v="NONE"/>
    <x v="0"/>
    <s v="Y-INTERSECTION"/>
    <s v="TWO-WAY, DIVIDED, POSITIVE MEDIAN BARRIER"/>
    <s v="SINGLE VEHICLE CRASH"/>
    <s v="COLLISION WITH CURB"/>
    <x v="3"/>
    <x v="0"/>
    <n v="0"/>
    <n v="0"/>
    <n v="0"/>
    <n v="0"/>
    <n v="1"/>
    <n v="0"/>
    <n v="0"/>
    <n v="0"/>
    <n v="0"/>
    <n v="0"/>
    <n v="0"/>
    <n v="0"/>
    <n v="0"/>
    <n v="42.380200000000002"/>
    <n v="-71.090400000000002"/>
    <n v="3"/>
    <n v="250000000000000"/>
  </r>
  <r>
    <x v="2011"/>
    <x v="2010"/>
    <x v="1"/>
    <s v="223 WASHINGTON ST Somerville, MA"/>
    <x v="1"/>
    <x v="1"/>
    <x v="1"/>
    <s v="UNKNOWN"/>
    <x v="0"/>
    <s v="NOT AT INTERSECTION"/>
    <s v="TWO-WAY, DIVIDED, UNPROTECTED MEDIAN"/>
    <s v="SIDESWIPE, SAME DIRECTION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797"/>
    <n v="-71.092699999999994"/>
    <n v="3"/>
    <n v="250000000000000"/>
  </r>
  <r>
    <x v="2012"/>
    <x v="2011"/>
    <x v="0"/>
    <s v="3 WASHINGTON TER Somerville, MA"/>
    <x v="0"/>
    <x v="5"/>
    <x v="3"/>
    <s v="ROAD SURFACE CONDITION"/>
    <x v="0"/>
    <s v="NOT AT INTERSECTION"/>
    <s v="TWO-WAY, NOT DIVIDED"/>
    <s v="SINGLE VEHICLE CRASH"/>
    <s v="COLLISION WITH PARKED MOTOR VEHICLE"/>
    <x v="1"/>
    <x v="0"/>
    <n v="0"/>
    <n v="0"/>
    <n v="0"/>
    <n v="0"/>
    <n v="0"/>
    <n v="2"/>
    <n v="0"/>
    <n v="0"/>
    <n v="0"/>
    <n v="0"/>
    <n v="0"/>
    <n v="0"/>
    <n v="0"/>
    <n v="42.3795"/>
    <n v="-71.092100000000002"/>
    <n v="3"/>
    <n v="250000000000000"/>
  </r>
  <r>
    <x v="2013"/>
    <x v="2012"/>
    <x v="0"/>
    <s v="195 WASHINGTON ST Somerville, MA"/>
    <x v="1"/>
    <x v="1"/>
    <x v="1"/>
    <s v="NONE"/>
    <x v="0"/>
    <s v="NOT AT INTERSECTION"/>
    <s v="TWO-WAY, DIVIDED, UNPROTECTED MEDIAN"/>
    <s v="SIDESWIPE, SAME DIRECTION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79800000000003"/>
    <n v="-71.091499999999996"/>
    <n v="3"/>
    <n v="250000000000000"/>
  </r>
  <r>
    <x v="2014"/>
    <x v="2013"/>
    <x v="0"/>
    <s v="205 WASHINGTON ST Somerville, MA"/>
    <x v="2"/>
    <x v="1"/>
    <x v="1"/>
    <s v="OTHER"/>
    <x v="0"/>
    <s v="NOT AT INTERSECTION"/>
    <s v="TWO-WAY, DIVIDED, UNPROTECTED MEDIAN"/>
    <s v="SIDESWIPE, SAME DIRECTION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797"/>
    <n v="-71.092100000000002"/>
    <n v="3"/>
    <n v="250000000000000"/>
  </r>
  <r>
    <x v="2015"/>
    <x v="2014"/>
    <x v="1"/>
    <s v="ROSSMORE ST &amp; WASHINGTON ST Somerville, MA"/>
    <x v="1"/>
    <x v="2"/>
    <x v="1"/>
    <s v="NONE"/>
    <x v="4"/>
    <s v="T-INTERSECTION"/>
    <s v="TWO-WAY, NOT DIVIDED"/>
    <s v="ANGLE"/>
    <s v="COLLISION WITH PEDALCYCLE"/>
    <x v="0"/>
    <x v="0"/>
    <n v="0"/>
    <n v="0"/>
    <n v="0"/>
    <n v="0"/>
    <n v="1"/>
    <n v="1"/>
    <n v="0"/>
    <n v="0"/>
    <n v="1"/>
    <n v="0"/>
    <n v="0"/>
    <n v="1"/>
    <n v="0"/>
    <n v="42.379600000000003"/>
    <n v="-71.091399999999993"/>
    <n v="3"/>
    <n v="250000000000000"/>
  </r>
  <r>
    <x v="2016"/>
    <x v="2015"/>
    <x v="1"/>
    <s v="40 MUNROE ST Somerville, MA"/>
    <x v="1"/>
    <x v="1"/>
    <x v="1"/>
    <s v="NONE"/>
    <x v="0"/>
    <s v="NOT AT INTERSECTION"/>
    <s v="TWO-WAY, NOT DIVIDED"/>
    <s v="REAR-END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0600000000001"/>
    <n v="-71.092600000000004"/>
    <n v="3"/>
    <n v="250000000000000"/>
  </r>
  <r>
    <x v="2017"/>
    <x v="2016"/>
    <x v="0"/>
    <s v="197 WASHINGTON ST Somerville, MA"/>
    <x v="0"/>
    <x v="5"/>
    <x v="3"/>
    <s v="ROAD SURFACE CONDITION"/>
    <x v="0"/>
    <s v="NOT AT INTERSECTION"/>
    <s v="TWO-WAY, DIVIDED, UNPROTECTED MEDIAN"/>
    <s v="HEAD ON"/>
    <s v="COLLISION WITH MOTOR VEHICLE IN TRAFFIC"/>
    <x v="0"/>
    <x v="3"/>
    <n v="0"/>
    <n v="0"/>
    <n v="0"/>
    <n v="0"/>
    <n v="1"/>
    <n v="2"/>
    <n v="0"/>
    <n v="0"/>
    <n v="0"/>
    <n v="0"/>
    <n v="0"/>
    <n v="0"/>
    <n v="0"/>
    <n v="42.379800000000003"/>
    <n v="-71.091499999999996"/>
    <n v="3"/>
    <n v="250000000000000"/>
  </r>
  <r>
    <x v="2018"/>
    <x v="2017"/>
    <x v="0"/>
    <s v="191 WASHINGTON ST Somerville, MA"/>
    <x v="0"/>
    <x v="6"/>
    <x v="3"/>
    <s v="OTHER"/>
    <x v="0"/>
    <s v="NOT AT INTERSECTION"/>
    <s v="TWO-WAY, NOT DIVIDED"/>
    <s v="REAR-END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79800000000003"/>
    <n v="-71.091499999999996"/>
    <n v="3"/>
    <n v="250000000000000"/>
  </r>
  <r>
    <x v="2019"/>
    <x v="2018"/>
    <x v="1"/>
    <s v="223 WASHINGTON ST Somerville, MA"/>
    <x v="1"/>
    <x v="1"/>
    <x v="1"/>
    <s v="NONE"/>
    <x v="0"/>
    <s v="NOT AT INTERSECTION"/>
    <s v="TWO-WAY, NOT DIVIDED"/>
    <s v="SIDESWIPE, SAME DIRECTION"/>
    <s v="COLLISION WITH PARKED MOTOR VEHICLE"/>
    <x v="1"/>
    <x v="0"/>
    <n v="1"/>
    <n v="0"/>
    <n v="0"/>
    <n v="0"/>
    <n v="0"/>
    <n v="3"/>
    <n v="0"/>
    <n v="0"/>
    <n v="0"/>
    <n v="0"/>
    <n v="0"/>
    <n v="0"/>
    <n v="0"/>
    <n v="42.3797"/>
    <n v="-71.092699999999994"/>
    <n v="3"/>
    <n v="250000000000000"/>
  </r>
  <r>
    <x v="2020"/>
    <x v="2019"/>
    <x v="2"/>
    <s v="BONNER AV &amp; COLUMBUS AV Somerville, MA"/>
    <x v="0"/>
    <x v="5"/>
    <x v="2"/>
    <s v="ROAD SURFACE CONDITION"/>
    <x v="0"/>
    <s v="T-INTERSECTION"/>
    <s v="TWO-WAY, NOT DIVIDED"/>
    <s v="HEAD ON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80699999999997"/>
    <n v="-71.093599999999995"/>
    <n v="3"/>
    <n v="250000000000000"/>
  </r>
  <r>
    <x v="2021"/>
    <x v="2020"/>
    <x v="1"/>
    <s v="BONNER AV &amp; COLUMBUS AV Somerville, MA"/>
    <x v="1"/>
    <x v="1"/>
    <x v="1"/>
    <s v="NONE"/>
    <x v="1"/>
    <s v="T-INTERSECTION"/>
    <s v="ONE-WAY, NOT DIVIDED"/>
    <s v="SIDESWIPE, OPPOSITE DIRECTION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80699999999997"/>
    <n v="-71.093599999999995"/>
    <n v="3"/>
    <n v="250000000000000"/>
  </r>
  <r>
    <x v="2022"/>
    <x v="2021"/>
    <x v="1"/>
    <s v="195 WASHINGTON ST Somerville, MA"/>
    <x v="1"/>
    <x v="1"/>
    <x v="1"/>
    <s v="NONE"/>
    <x v="0"/>
    <s v="NOT AT INTERSECTION"/>
    <s v="TWO-WAY, NOT DIVIDED"/>
    <s v="SIDESWIPE, SAME DIRECTION"/>
    <s v="COLLISION WITH PARKED MOTOR VEHICLE"/>
    <x v="1"/>
    <x v="1"/>
    <n v="0"/>
    <n v="0"/>
    <n v="0"/>
    <n v="0"/>
    <n v="0"/>
    <n v="3"/>
    <n v="0"/>
    <n v="0"/>
    <n v="0"/>
    <n v="0"/>
    <n v="0"/>
    <n v="0"/>
    <n v="0"/>
    <n v="42.379800000000003"/>
    <n v="-71.091499999999996"/>
    <n v="3"/>
    <n v="250000000000000"/>
  </r>
  <r>
    <x v="2023"/>
    <x v="2022"/>
    <x v="2"/>
    <s v="215 WASHINGTON ST Somerville, MA"/>
    <x v="1"/>
    <x v="1"/>
    <x v="1"/>
    <s v="TRAFFIC CONGESTION RELATED"/>
    <x v="0"/>
    <s v="T-INTERSECTION"/>
    <s v="TWO-WAY, NOT DIVIDED"/>
    <s v="SIDESWIPE, OPPOSIT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797"/>
    <n v="-71.092399999999998"/>
    <n v="3"/>
    <n v="250000000000000"/>
  </r>
  <r>
    <x v="2024"/>
    <x v="2023"/>
    <x v="1"/>
    <s v="COLUMBUS AV &amp; WASHINGTON ST Somerville, MA"/>
    <x v="1"/>
    <x v="5"/>
    <x v="3"/>
    <s v="NONE"/>
    <x v="0"/>
    <s v="T-INTERSECTION"/>
    <s v="TWO-WAY, NOT DIVIDED"/>
    <s v="ANGLE"/>
    <s v="COLLISION WITH MOTOR VEHICLE IN TRAFFIC"/>
    <x v="0"/>
    <x v="0"/>
    <n v="0"/>
    <n v="0"/>
    <n v="0"/>
    <n v="1"/>
    <n v="0"/>
    <n v="1"/>
    <n v="0"/>
    <n v="0"/>
    <n v="0"/>
    <n v="0"/>
    <n v="0"/>
    <n v="0"/>
    <n v="0"/>
    <n v="42.3795"/>
    <n v="-71.093100000000007"/>
    <n v="3"/>
    <n v="250000000000000"/>
  </r>
  <r>
    <x v="2025"/>
    <x v="2024"/>
    <x v="1"/>
    <s v="COLUMBUS AV &amp; WASHINGTON ST Somerville, MA"/>
    <x v="1"/>
    <x v="2"/>
    <x v="1"/>
    <s v="NONE"/>
    <x v="1"/>
    <s v="T-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795"/>
    <n v="-71.093100000000007"/>
    <n v="3"/>
    <n v="250000000000000"/>
  </r>
  <r>
    <x v="2026"/>
    <x v="2025"/>
    <x v="0"/>
    <s v="COLUMBUS AV &amp; WASHINGTON ST Somerville, MA"/>
    <x v="0"/>
    <x v="0"/>
    <x v="0"/>
    <s v="ROAD SURFACE CONDITION"/>
    <x v="1"/>
    <s v="T-INTERSECTION"/>
    <s v="TWO-WAY, NOT DIVIDED"/>
    <s v="ANGLE"/>
    <s v="COLLISION WITH PEDALCYCLE"/>
    <x v="0"/>
    <x v="0"/>
    <n v="0"/>
    <n v="0"/>
    <n v="0"/>
    <n v="0"/>
    <n v="0"/>
    <n v="2"/>
    <n v="0"/>
    <n v="0"/>
    <n v="1"/>
    <n v="0"/>
    <n v="1"/>
    <n v="0"/>
    <n v="0"/>
    <n v="42.3795"/>
    <n v="-71.093100000000007"/>
    <n v="3"/>
    <n v="250000000000000"/>
  </r>
  <r>
    <x v="2027"/>
    <x v="2026"/>
    <x v="0"/>
    <s v="COLUMBUS AV &amp; WASHINGTON ST Somerville, MA"/>
    <x v="1"/>
    <x v="1"/>
    <x v="1"/>
    <s v="NONE"/>
    <x v="0"/>
    <s v="T-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795"/>
    <n v="-71.093100000000007"/>
    <n v="3"/>
    <n v="250000000000000"/>
  </r>
  <r>
    <x v="2028"/>
    <x v="2027"/>
    <x v="1"/>
    <s v="COLUMBUS AV &amp; WASHINGTON ST Somerville, MA"/>
    <x v="1"/>
    <x v="3"/>
    <x v="0"/>
    <s v="NONE"/>
    <x v="1"/>
    <s v="T-INTERSECTION"/>
    <s v="TWO-WAY, DIVIDED, UNPROTECTED MEDIAN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795"/>
    <n v="-71.093100000000007"/>
    <n v="3"/>
    <n v="250000000000000"/>
  </r>
  <r>
    <x v="2029"/>
    <x v="2028"/>
    <x v="1"/>
    <s v="237 WASHINGTON ST Somerville, MA"/>
    <x v="1"/>
    <x v="1"/>
    <x v="1"/>
    <s v="NONE"/>
    <x v="0"/>
    <s v="NOT AT INTERSECTION"/>
    <s v="TWO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79899999999999"/>
    <n v="-71.093599999999995"/>
    <n v="3"/>
    <n v="250000000000000"/>
  </r>
  <r>
    <x v="2030"/>
    <x v="2029"/>
    <x v="1"/>
    <s v="231 WASHINGTON ST Somerville, MA"/>
    <x v="1"/>
    <x v="2"/>
    <x v="1"/>
    <s v="NONE"/>
    <x v="0"/>
    <s v="NOT AT INTERSECTION"/>
    <s v="TWO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79800000000003"/>
    <n v="-71.093299999999999"/>
    <n v="3"/>
    <n v="250000000000000"/>
  </r>
  <r>
    <x v="2031"/>
    <x v="2030"/>
    <x v="1"/>
    <s v="COLUMBUS AV &amp; WASHINGTON ST Somerville, MA"/>
    <x v="1"/>
    <x v="0"/>
    <x v="0"/>
    <s v="NONE"/>
    <x v="1"/>
    <s v="T-INTERSECTION"/>
    <s v="TWO-WAY, NOT DIVIDED"/>
    <s v="ANGLE"/>
    <s v="COLLISION WITH MOTOR VEHICLE IN TRAFFIC"/>
    <x v="0"/>
    <x v="1"/>
    <n v="0"/>
    <n v="0"/>
    <n v="0"/>
    <n v="0"/>
    <n v="0"/>
    <n v="5"/>
    <n v="0"/>
    <n v="0"/>
    <n v="0"/>
    <n v="0"/>
    <n v="0"/>
    <n v="0"/>
    <n v="0"/>
    <n v="42.3795"/>
    <n v="-71.093100000000007"/>
    <n v="3"/>
    <n v="250000000000000"/>
  </r>
  <r>
    <x v="2032"/>
    <x v="2031"/>
    <x v="2"/>
    <s v="41 STONE AV Somerville, MA"/>
    <x v="0"/>
    <x v="1"/>
    <x v="1"/>
    <s v="NONE"/>
    <x v="2"/>
    <s v="NOT AT INTERSECTION"/>
    <s v="TWO-WAY, NOT DIVIDED"/>
    <s v="SIDESWIPE, SAME DIRECTION"/>
    <s v="COLLISION WITH PARKED MOTOR VEHICLE"/>
    <x v="0"/>
    <x v="0"/>
    <n v="0"/>
    <n v="0"/>
    <n v="0"/>
    <n v="0"/>
    <n v="0"/>
    <n v="1"/>
    <n v="0"/>
    <n v="0"/>
    <n v="0"/>
    <n v="0"/>
    <n v="0"/>
    <n v="0"/>
    <n v="1"/>
    <n v="42.380899999999997"/>
    <n v="-71.094700000000003"/>
    <n v="3"/>
    <n v="250000000000000"/>
  </r>
  <r>
    <x v="2033"/>
    <x v="2032"/>
    <x v="2"/>
    <s v="1 STONE AVE Somerville, MA"/>
    <x v="1"/>
    <x v="0"/>
    <x v="0"/>
    <s v="NONE"/>
    <x v="0"/>
    <s v="NOT AT INTERSECTION"/>
    <s v="ONE-WAY, NOT DIVIDED"/>
    <s v="SIDESWIPE, OPPOSITE DIRECTION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79800000000003"/>
    <n v="-71.0959"/>
    <n v="3"/>
    <n v="250000000000000"/>
  </r>
  <r>
    <x v="2034"/>
    <x v="2033"/>
    <x v="0"/>
    <s v="247 WASHINGTON ST Somerville, MA"/>
    <x v="0"/>
    <x v="1"/>
    <x v="1"/>
    <s v="NONE"/>
    <x v="0"/>
    <s v="NOT AT INTERSECTION"/>
    <s v="TWO-WAY, NOT DIVIDED"/>
    <s v="SINGLE VEHICLE CRASH"/>
    <s v="COLLISION WITH PEDALCYCLE"/>
    <x v="0"/>
    <x v="3"/>
    <n v="0"/>
    <n v="0"/>
    <n v="0"/>
    <n v="0"/>
    <n v="1"/>
    <n v="1"/>
    <n v="0"/>
    <n v="0"/>
    <n v="1"/>
    <n v="0"/>
    <n v="1"/>
    <n v="0"/>
    <n v="0"/>
    <n v="42.379800000000003"/>
    <n v="-71.094200000000001"/>
    <n v="3"/>
    <n v="250000000000000"/>
  </r>
  <r>
    <x v="2035"/>
    <x v="2034"/>
    <x v="1"/>
    <s v="61 UNION SQ Somerville, MA"/>
    <x v="1"/>
    <x v="0"/>
    <x v="0"/>
    <s v="NONE"/>
    <x v="0"/>
    <s v="NOT AT INTERSECTION"/>
    <s v="TWO-WAY, NOT DIVIDED"/>
    <s v="ANGLE"/>
    <s v="COLLISION WITH PEDESTRIAN"/>
    <x v="0"/>
    <x v="3"/>
    <n v="0"/>
    <n v="0"/>
    <n v="0"/>
    <n v="0"/>
    <n v="0"/>
    <n v="2"/>
    <n v="0"/>
    <n v="0"/>
    <n v="1"/>
    <n v="1"/>
    <n v="0"/>
    <n v="0"/>
    <n v="0"/>
    <n v="42.379899999999999"/>
    <n v="-71.095600000000005"/>
    <n v="3"/>
    <n v="250000000000000"/>
  </r>
  <r>
    <x v="2036"/>
    <x v="2035"/>
    <x v="1"/>
    <s v="247 WASHINGTON ST Somerville, MA"/>
    <x v="1"/>
    <x v="1"/>
    <x v="1"/>
    <s v="NONE"/>
    <x v="0"/>
    <s v="NOT AT INTERSECTION"/>
    <s v="TWO-WAY, DIVIDED, UNPROTECTED MEDIAN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79800000000003"/>
    <n v="-71.094200000000001"/>
    <n v="3"/>
    <n v="250000000000000"/>
  </r>
  <r>
    <x v="2037"/>
    <x v="2036"/>
    <x v="0"/>
    <s v="60 UNION SQ Somerville, MA"/>
    <x v="0"/>
    <x v="1"/>
    <x v="1"/>
    <s v="NONE"/>
    <x v="3"/>
    <s v="FOUR WAY INTERSECTION"/>
    <s v="TWO-WAY, DIVIDED, UNPROTECTED MEDIAN"/>
    <s v="SIDESWIPE, SAM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79899999999999"/>
    <n v="-71.095600000000005"/>
    <n v="3"/>
    <n v="250000000000000"/>
  </r>
  <r>
    <x v="2038"/>
    <x v="2037"/>
    <x v="1"/>
    <s v="20 BONNER AV Somerville, MA"/>
    <x v="1"/>
    <x v="1"/>
    <x v="1"/>
    <s v="NONE"/>
    <x v="0"/>
    <s v="NOT AT INTERSECTION"/>
    <s v="TWO-WAY, NOT DIVIDED"/>
    <s v="ANGLE"/>
    <s v="COLLISION WITH PARKED MOTOR VEHICLE"/>
    <x v="1"/>
    <x v="0"/>
    <n v="0"/>
    <n v="0"/>
    <n v="0"/>
    <n v="0"/>
    <n v="1"/>
    <n v="2"/>
    <n v="0"/>
    <n v="0"/>
    <n v="0"/>
    <n v="0"/>
    <n v="0"/>
    <n v="0"/>
    <n v="0"/>
    <n v="42.380499999999998"/>
    <n v="-71.093900000000005"/>
    <n v="3"/>
    <n v="250000000000000"/>
  </r>
  <r>
    <x v="2039"/>
    <x v="2038"/>
    <x v="0"/>
    <s v="68 UNION SQ Somerville, MA"/>
    <x v="0"/>
    <x v="1"/>
    <x v="0"/>
    <s v="NONE"/>
    <x v="0"/>
    <s v="NOT AT INTERSECTION"/>
    <s v="TWO-WAY, DIVIDED, UNPROTECTED MEDIAN"/>
    <s v="HEAD ON"/>
    <s v="COLLISION WITH MOTOR VEHICLE IN TRAFFIC"/>
    <x v="0"/>
    <x v="3"/>
    <n v="1"/>
    <n v="0"/>
    <n v="0"/>
    <n v="0"/>
    <n v="0"/>
    <n v="2"/>
    <n v="0"/>
    <n v="0"/>
    <n v="0"/>
    <n v="0"/>
    <n v="0"/>
    <n v="0"/>
    <n v="0"/>
    <n v="42.379899999999999"/>
    <n v="-71.094999999999999"/>
    <n v="3"/>
    <n v="250000000000000"/>
  </r>
  <r>
    <x v="2040"/>
    <x v="2039"/>
    <x v="2"/>
    <s v="62 UNION SQ Somerville, MA"/>
    <x v="0"/>
    <x v="1"/>
    <x v="1"/>
    <s v="NONE"/>
    <x v="0"/>
    <s v="NOT AT INTERSECTION"/>
    <s v="TWO-WAY, NOT DIVIDED"/>
    <s v="SINGLE VEHICLE CRASH"/>
    <s v="COLLISION WITH CURB"/>
    <x v="1"/>
    <x v="0"/>
    <n v="0"/>
    <n v="0"/>
    <n v="0"/>
    <n v="0"/>
    <n v="0"/>
    <n v="3"/>
    <n v="0"/>
    <n v="0"/>
    <n v="0"/>
    <n v="0"/>
    <n v="0"/>
    <n v="0"/>
    <n v="0"/>
    <n v="42.3797"/>
    <n v="-71.095699999999994"/>
    <n v="3"/>
    <n v="250000000000000"/>
  </r>
  <r>
    <x v="2041"/>
    <x v="2040"/>
    <x v="1"/>
    <s v="8 MT PLEASANT ST Somerville, MA"/>
    <x v="1"/>
    <x v="0"/>
    <x v="0"/>
    <s v="NONE"/>
    <x v="0"/>
    <s v="NOT AT INTERSECTION"/>
    <s v="ONE-WAY, NOT DIVIDED"/>
    <s v="SIDESWIPE, SAME DIRECTION"/>
    <s v="COLLISION WITH PARKED MOTOR VEHICLE"/>
    <x v="1"/>
    <x v="0"/>
    <n v="0"/>
    <n v="0"/>
    <n v="0"/>
    <n v="0"/>
    <n v="0"/>
    <n v="3"/>
    <n v="0"/>
    <n v="0"/>
    <n v="0"/>
    <n v="0"/>
    <n v="0"/>
    <n v="0"/>
    <n v="0"/>
    <n v="42.385599999999997"/>
    <n v="-71.078000000000003"/>
    <n v="1"/>
    <n v="250000000000000"/>
  </r>
  <r>
    <x v="2042"/>
    <x v="2041"/>
    <x v="2"/>
    <s v="32 MT PLEASANT ST Somerville, MA"/>
    <x v="0"/>
    <x v="1"/>
    <x v="1"/>
    <s v="NONE"/>
    <x v="0"/>
    <s v="NOT AT INTERSECTION"/>
    <s v="ONE-WAY, NOT DIVIDED"/>
    <s v="SINGLE VEHICLE CRASH"/>
    <s v="COLLISION WITH TREE"/>
    <x v="0"/>
    <x v="3"/>
    <n v="0"/>
    <n v="0"/>
    <n v="0"/>
    <n v="0"/>
    <n v="0"/>
    <n v="1"/>
    <n v="0"/>
    <n v="0"/>
    <n v="0"/>
    <n v="0"/>
    <n v="0"/>
    <n v="0"/>
    <n v="0"/>
    <n v="42.384900000000002"/>
    <n v="-71.078599999999994"/>
    <n v="1"/>
    <n v="250000000000000"/>
  </r>
  <r>
    <x v="2043"/>
    <x v="2042"/>
    <x v="0"/>
    <s v="65 PERKINS ST Somerville, MA"/>
    <x v="1"/>
    <x v="1"/>
    <x v="1"/>
    <s v="NONE"/>
    <x v="0"/>
    <s v="NOT AT INTERSECTION"/>
    <s v="ONE-WAY, NOT DIVIDED"/>
    <s v="SINGLE VEHICLE CRASH"/>
    <s v="COLLISION WITH CURB"/>
    <x v="2"/>
    <x v="0"/>
    <n v="0"/>
    <n v="0"/>
    <n v="0"/>
    <n v="1"/>
    <n v="0"/>
    <n v="0"/>
    <n v="0"/>
    <n v="0"/>
    <n v="0"/>
    <n v="0"/>
    <n v="0"/>
    <n v="0"/>
    <n v="0"/>
    <n v="42.384500000000003"/>
    <n v="-71.078900000000004"/>
    <n v="1"/>
    <n v="250000000000000"/>
  </r>
  <r>
    <x v="2044"/>
    <x v="2043"/>
    <x v="0"/>
    <s v="14 BROADWAY Somerville, MA"/>
    <x v="1"/>
    <x v="0"/>
    <x v="0"/>
    <s v="NONE"/>
    <x v="0"/>
    <s v="NOT AT INTERSECTION"/>
    <s v="ONE-WAY, NOT DIVIDED"/>
    <s v="REAR-END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85899999999999"/>
    <n v="-71.078500000000005"/>
    <n v="1"/>
    <n v="250000000000000"/>
  </r>
  <r>
    <x v="2045"/>
    <x v="2044"/>
    <x v="0"/>
    <s v="2 MT VERNON ST Somerville, MA"/>
    <x v="0"/>
    <x v="1"/>
    <x v="1"/>
    <s v="NONE"/>
    <x v="3"/>
    <s v="FOUR WAY INTERSECTION"/>
    <s v="ONE-WAY, NOT DIVIDED"/>
    <s v="SINGLE VEHICLE CRASH"/>
    <s v="COLLISION WITH PEDESTRIAN"/>
    <x v="0"/>
    <x v="0"/>
    <n v="0"/>
    <n v="0"/>
    <n v="0"/>
    <n v="1"/>
    <n v="0"/>
    <n v="2"/>
    <n v="0"/>
    <n v="0"/>
    <n v="1"/>
    <n v="1"/>
    <n v="0"/>
    <n v="0"/>
    <n v="0"/>
    <n v="42.386000000000003"/>
    <n v="-71.078800000000001"/>
    <n v="1"/>
    <n v="250000000000000"/>
  </r>
  <r>
    <x v="2046"/>
    <x v="2045"/>
    <x v="0"/>
    <s v="18 MT VERNON ST Somerville, MA"/>
    <x v="0"/>
    <x v="1"/>
    <x v="0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5399999999997"/>
    <n v="-71.078999999999994"/>
    <n v="1"/>
    <n v="250000000000000"/>
  </r>
  <r>
    <x v="2047"/>
    <x v="2046"/>
    <x v="0"/>
    <s v="67 MT PLEASANT ST Somerville, MA"/>
    <x v="0"/>
    <x v="1"/>
    <x v="1"/>
    <s v="NONE"/>
    <x v="0"/>
    <s v="NOT AT INTERSECTION"/>
    <s v="ONE-WAY, NOT DIVIDED"/>
    <s v="SIDESWIPE, OPPOSITE DIRECTION"/>
    <s v="COLLISION WITH MOTOR VEHICLE IN TRAFFIC"/>
    <x v="4"/>
    <x v="0"/>
    <n v="0"/>
    <n v="0"/>
    <n v="0"/>
    <n v="0"/>
    <n v="0"/>
    <n v="4"/>
    <n v="0"/>
    <n v="0"/>
    <n v="0"/>
    <n v="0"/>
    <n v="0"/>
    <n v="0"/>
    <n v="0"/>
    <n v="42.385100000000001"/>
    <n v="-71.078699999999998"/>
    <n v="1"/>
    <n v="250000000000000"/>
  </r>
  <r>
    <x v="2048"/>
    <x v="2047"/>
    <x v="1"/>
    <s v="18 BROADWAY Somerville, MA"/>
    <x v="1"/>
    <x v="1"/>
    <x v="1"/>
    <s v="NONE"/>
    <x v="3"/>
    <s v="FOUR WAY INTERSECTION"/>
    <s v="ONE-WAY, NOT DIVIDED"/>
    <s v="SIDESWIPE, SAME DIRECTION"/>
    <s v="COLLISION WITH PARKED MOTOR VEHICLE"/>
    <x v="1"/>
    <x v="0"/>
    <n v="0"/>
    <n v="0"/>
    <n v="0"/>
    <n v="0"/>
    <n v="1"/>
    <n v="4"/>
    <n v="0"/>
    <n v="0"/>
    <n v="0"/>
    <n v="0"/>
    <n v="0"/>
    <n v="0"/>
    <n v="0"/>
    <n v="42.386000000000003"/>
    <n v="-71.078599999999994"/>
    <n v="1"/>
    <n v="250000000000000"/>
  </r>
  <r>
    <x v="2049"/>
    <x v="2048"/>
    <x v="1"/>
    <s v="14 BROADWAY Somerville, MA"/>
    <x v="1"/>
    <x v="0"/>
    <x v="0"/>
    <s v="NONE"/>
    <x v="0"/>
    <s v="NOT AT INTERSECTION"/>
    <s v="ONE-WAY, NOT DIVIDED"/>
    <s v="REAR-END"/>
    <s v="COLLISION WITH MOTOR VEHICLE IN TRAFFIC"/>
    <x v="0"/>
    <x v="1"/>
    <n v="0"/>
    <n v="0"/>
    <n v="0"/>
    <n v="0"/>
    <n v="0"/>
    <n v="3"/>
    <n v="0"/>
    <n v="0"/>
    <n v="0"/>
    <n v="0"/>
    <n v="0"/>
    <n v="0"/>
    <n v="0"/>
    <n v="42.385899999999999"/>
    <n v="-71.078500000000005"/>
    <n v="1"/>
    <n v="250000000000000"/>
  </r>
  <r>
    <x v="2050"/>
    <x v="2049"/>
    <x v="0"/>
    <s v="83 PERKINS ST Somerville, MA"/>
    <x v="0"/>
    <x v="1"/>
    <x v="1"/>
    <s v="NONE"/>
    <x v="0"/>
    <s v="NOT AT INTERSECTION"/>
    <s v="ONE-WAY, NOT DIVIDED"/>
    <s v="SIDESWIPE, SAME DIRECTION"/>
    <s v="COLLISION WITH PARKED MOTOR VEHICLE"/>
    <x v="0"/>
    <x v="3"/>
    <n v="0"/>
    <n v="0"/>
    <n v="0"/>
    <n v="0"/>
    <n v="0"/>
    <n v="2"/>
    <n v="0"/>
    <n v="0"/>
    <n v="0"/>
    <n v="0"/>
    <n v="0"/>
    <n v="0"/>
    <n v="0"/>
    <n v="42.384799999999998"/>
    <n v="-71.079700000000003"/>
    <n v="1"/>
    <n v="250000000000000"/>
  </r>
  <r>
    <x v="2051"/>
    <x v="2050"/>
    <x v="1"/>
    <s v="46 BROADWAY Somerville, MA"/>
    <x v="1"/>
    <x v="1"/>
    <x v="1"/>
    <s v="NONE"/>
    <x v="0"/>
    <s v="NOT AT INTERSECTION"/>
    <s v="TWO-WAY, DIVIDED, POSITIVE MEDIAN BARRIER"/>
    <s v="SIDESWIPE, SAME DIRECTION"/>
    <s v="COLLISION WITH PARKED MOTOR VEHICLE"/>
    <x v="0"/>
    <x v="0"/>
    <n v="0"/>
    <n v="0"/>
    <n v="0"/>
    <n v="0"/>
    <n v="0"/>
    <n v="4"/>
    <n v="0"/>
    <n v="0"/>
    <n v="0"/>
    <n v="0"/>
    <n v="0"/>
    <n v="0"/>
    <n v="0"/>
    <n v="42.386400000000002"/>
    <n v="-71.08"/>
    <n v="1"/>
    <n v="250000000000000"/>
  </r>
  <r>
    <x v="2052"/>
    <x v="2051"/>
    <x v="0"/>
    <s v="48 BROADWAY Somerville, MA"/>
    <x v="0"/>
    <x v="1"/>
    <x v="0"/>
    <s v="NONE"/>
    <x v="0"/>
    <s v="NOT AT INTERSECTION"/>
    <s v="TWO-WAY, DIVIDED, POSITIVE MEDIAN BARRIER"/>
    <s v="SIDESWIPE, SAME DIRECTION"/>
    <s v="COLLISION WITH PARKED MOTOR VEHICLE"/>
    <x v="1"/>
    <x v="0"/>
    <n v="0"/>
    <n v="0"/>
    <n v="0"/>
    <n v="0"/>
    <n v="0"/>
    <n v="3"/>
    <n v="0"/>
    <n v="0"/>
    <n v="0"/>
    <n v="0"/>
    <n v="0"/>
    <n v="0"/>
    <n v="0"/>
    <n v="42.386400000000002"/>
    <n v="-71.08"/>
    <n v="1"/>
    <n v="250000000000000"/>
  </r>
  <r>
    <x v="2053"/>
    <x v="2052"/>
    <x v="1"/>
    <s v="52 BROADWAY Somerville, MA"/>
    <x v="1"/>
    <x v="1"/>
    <x v="1"/>
    <s v="NONE"/>
    <x v="0"/>
    <s v="NOT AT INTERSECTION"/>
    <s v="TWO-WAY, DIVIDED, POSITIVE MEDIAN BARRIER"/>
    <s v="REAR-END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6299999999999"/>
    <n v="-71.080299999999994"/>
    <n v="1"/>
    <n v="250000000000000"/>
  </r>
  <r>
    <x v="2054"/>
    <x v="2053"/>
    <x v="1"/>
    <s v="50 BROADWAY Somerville, MA"/>
    <x v="1"/>
    <x v="1"/>
    <x v="1"/>
    <s v="NONE"/>
    <x v="0"/>
    <s v="NOT AT INTERSECTION"/>
    <s v="TWO-WAY, DIVIDED, POSITIVE MEDIAN BARRIER"/>
    <s v="REAR-END"/>
    <s v="COLLISION WITH MOTOR VEHICLE IN TRAFFIC"/>
    <x v="0"/>
    <x v="3"/>
    <n v="0"/>
    <n v="0"/>
    <n v="0"/>
    <n v="0"/>
    <n v="0"/>
    <n v="4"/>
    <n v="0"/>
    <n v="0"/>
    <n v="0"/>
    <n v="0"/>
    <n v="0"/>
    <n v="0"/>
    <n v="0"/>
    <n v="42.386200000000002"/>
    <n v="-71.080200000000005"/>
    <n v="1"/>
    <n v="250000000000000"/>
  </r>
  <r>
    <x v="2055"/>
    <x v="2054"/>
    <x v="2"/>
    <s v="20 LINCOLN AVENUE Somerville, MA"/>
    <x v="0"/>
    <x v="5"/>
    <x v="3"/>
    <s v="ROAD SURFACE CONDITION"/>
    <x v="1"/>
    <s v="T-INTERSECTION"/>
    <s v="TWO-WAY, NOT DIVIDED"/>
    <s v="SINGLE VEHICLE CRASH"/>
    <s v="COLLISION WITH LIGHT POLE OR OTHER POST/SUPPORT"/>
    <x v="0"/>
    <x v="0"/>
    <n v="0"/>
    <n v="0"/>
    <n v="0"/>
    <n v="0"/>
    <n v="0"/>
    <n v="1"/>
    <n v="0"/>
    <n v="0"/>
    <n v="0"/>
    <n v="0"/>
    <n v="0"/>
    <n v="0"/>
    <n v="0"/>
    <n v="42.385599999999997"/>
    <n v="-71.080399999999997"/>
    <n v="1"/>
    <n v="250000000000000"/>
  </r>
  <r>
    <x v="2056"/>
    <x v="2055"/>
    <x v="0"/>
    <s v="14 LINCOLN AV Somerville, MA"/>
    <x v="0"/>
    <x v="1"/>
    <x v="1"/>
    <s v="NONE"/>
    <x v="0"/>
    <s v="NOT AT INTERSECTION"/>
    <s v="ONE-WAY, NOT DIVIDED"/>
    <s v="ANGLE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855"/>
    <n v="-71.080200000000005"/>
    <n v="1"/>
    <n v="250000000000000"/>
  </r>
  <r>
    <x v="2057"/>
    <x v="2056"/>
    <x v="1"/>
    <s v="26 LINCOLN ST Somerville, MA"/>
    <x v="1"/>
    <x v="2"/>
    <x v="1"/>
    <s v="NONE"/>
    <x v="0"/>
    <s v="NOT AT INTERSECTION"/>
    <s v="ONE-WAY, NOT DIVIDED"/>
    <s v="SIDESWIPE, SAME DIRECTION"/>
    <s v="COLLISION WITH PARKED MOTOR VEHICLE"/>
    <x v="0"/>
    <x v="3"/>
    <n v="0"/>
    <n v="0"/>
    <n v="0"/>
    <n v="0"/>
    <n v="0"/>
    <n v="4"/>
    <n v="0"/>
    <n v="0"/>
    <n v="0"/>
    <n v="0"/>
    <n v="0"/>
    <n v="0"/>
    <n v="0"/>
    <n v="42.385599999999997"/>
    <n v="-71.081100000000006"/>
    <n v="1"/>
    <n v="250000000000000"/>
  </r>
  <r>
    <x v="2058"/>
    <x v="2057"/>
    <x v="0"/>
    <s v="93 PERKINS ST Somerville, MA"/>
    <x v="2"/>
    <x v="1"/>
    <x v="1"/>
    <s v="NONE"/>
    <x v="0"/>
    <s v="NOT AT INTERSECTION"/>
    <s v="TWO-WAY, NOT DIVIDED"/>
    <s v="REAR-END"/>
    <s v="COLLISION WITH PARKED MOTOR VEHICLE"/>
    <x v="1"/>
    <x v="3"/>
    <n v="0"/>
    <n v="0"/>
    <n v="0"/>
    <n v="0"/>
    <n v="0"/>
    <n v="3"/>
    <n v="0"/>
    <n v="0"/>
    <n v="0"/>
    <n v="0"/>
    <n v="0"/>
    <n v="0"/>
    <n v="0"/>
    <n v="42.384999999999998"/>
    <n v="-71.080299999999994"/>
    <n v="1"/>
    <n v="250000000000000"/>
  </r>
  <r>
    <x v="2059"/>
    <x v="2058"/>
    <x v="0"/>
    <s v="21 FRANKLIN ST Somerville, MA"/>
    <x v="0"/>
    <x v="0"/>
    <x v="0"/>
    <s v="NONE"/>
    <x v="0"/>
    <s v="T-INTERSECTION"/>
    <s v="ONE-WAY, NOT DIVIDED"/>
    <s v="SINGLE VEHICLE CRASH"/>
    <s v="COLLISION WITH LIGHT POLE OR OTHER POST/SUPPORT"/>
    <x v="1"/>
    <x v="3"/>
    <n v="0"/>
    <n v="0"/>
    <n v="0"/>
    <n v="0"/>
    <n v="1"/>
    <n v="0"/>
    <n v="0"/>
    <n v="0"/>
    <n v="0"/>
    <n v="0"/>
    <n v="0"/>
    <n v="0"/>
    <n v="0"/>
    <n v="42.385800000000003"/>
    <n v="-71.083600000000004"/>
    <n v="1"/>
    <n v="250000000000000"/>
  </r>
  <r>
    <x v="2060"/>
    <x v="2059"/>
    <x v="0"/>
    <s v="5 WEBSTER ST Somerville, MA"/>
    <x v="0"/>
    <x v="1"/>
    <x v="1"/>
    <s v="TRAFFIC CONGESTION RELATED"/>
    <x v="0"/>
    <s v="NOT AT INTERSECTION"/>
    <s v="TWO-WAY, NOT DIVIDED"/>
    <s v="SIDESWIPE, SAME DIRECTION"/>
    <s v="COLLISION WITH PARKED MOTOR VEHICLE"/>
    <x v="1"/>
    <x v="0"/>
    <n v="0"/>
    <n v="0"/>
    <n v="0"/>
    <n v="0"/>
    <n v="0"/>
    <n v="3"/>
    <n v="0"/>
    <n v="0"/>
    <n v="0"/>
    <n v="0"/>
    <n v="0"/>
    <n v="0"/>
    <n v="0"/>
    <n v="42.385599999999997"/>
    <n v="-71.0839"/>
    <n v="1"/>
    <n v="250000000000000"/>
  </r>
  <r>
    <x v="2061"/>
    <x v="2060"/>
    <x v="0"/>
    <s v="15 FRANKLIN ST Somerville, MA"/>
    <x v="1"/>
    <x v="1"/>
    <x v="1"/>
    <s v="NONE"/>
    <x v="0"/>
    <s v="NOT AT INTERSECTION"/>
    <s v="ONE-WAY, NOT DIVIDED"/>
    <s v="HEAD ON"/>
    <s v="COLLISION WITH PEDALCYCLE"/>
    <x v="0"/>
    <x v="3"/>
    <n v="0"/>
    <n v="0"/>
    <n v="1"/>
    <n v="0"/>
    <n v="0"/>
    <n v="2"/>
    <n v="0"/>
    <n v="0"/>
    <n v="1"/>
    <n v="0"/>
    <n v="1"/>
    <n v="0"/>
    <n v="0"/>
    <n v="42.386299999999999"/>
    <n v="-71.083200000000005"/>
    <n v="1"/>
    <n v="250000000000000"/>
  </r>
  <r>
    <x v="2062"/>
    <x v="2061"/>
    <x v="2"/>
    <s v="1 WEBSTER ST Somerville, MA"/>
    <x v="1"/>
    <x v="1"/>
    <x v="1"/>
    <s v="OTHER"/>
    <x v="1"/>
    <s v="T-INTERSECTION"/>
    <s v="TWO-WAY, NOT DIVIDED"/>
    <s v="SIDESWIPE, SAM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855"/>
    <n v="-71.083799999999997"/>
    <n v="1"/>
    <n v="250000000000000"/>
  </r>
  <r>
    <x v="2063"/>
    <x v="2062"/>
    <x v="1"/>
    <s v="114 BROADWAY Somerville, MA"/>
    <x v="1"/>
    <x v="2"/>
    <x v="1"/>
    <s v="NONE"/>
    <x v="1"/>
    <s v="FOUR WAY INTERSECTION"/>
    <s v="TWO-WAY, DIVIDED, UNPROTECTED MEDIAN"/>
    <s v="SINGLE VEHICLE CRASH"/>
    <s v="COLLISION WITH PEDESTRIAN"/>
    <x v="0"/>
    <x v="0"/>
    <n v="0"/>
    <n v="0"/>
    <n v="0"/>
    <n v="1"/>
    <n v="0"/>
    <n v="2"/>
    <n v="0"/>
    <n v="0"/>
    <n v="1"/>
    <n v="1"/>
    <n v="0"/>
    <n v="0"/>
    <n v="0"/>
    <n v="42.387599999999999"/>
    <n v="-71.084000000000003"/>
    <n v="1"/>
    <n v="250000000000000"/>
  </r>
  <r>
    <x v="2064"/>
    <x v="2063"/>
    <x v="0"/>
    <s v="114 BROADWAY Somerville, MA"/>
    <x v="2"/>
    <x v="1"/>
    <x v="1"/>
    <s v="OBSTRUCTION IN ROADWAY"/>
    <x v="0"/>
    <s v="NOT AT INTERSECTION"/>
    <s v="TWO-WAY, DIVIDED, POSITIVE MEDIAN BARRIER"/>
    <s v="SIDESWIPE, SAME DIRECTION"/>
    <s v="OTHER"/>
    <x v="1"/>
    <x v="0"/>
    <n v="0"/>
    <n v="0"/>
    <n v="0"/>
    <n v="0"/>
    <n v="0"/>
    <n v="2"/>
    <n v="0"/>
    <n v="0"/>
    <n v="0"/>
    <n v="0"/>
    <n v="0"/>
    <n v="0"/>
    <n v="0"/>
    <n v="42.387599999999999"/>
    <n v="-71.084000000000003"/>
    <n v="1"/>
    <n v="250000000000000"/>
  </r>
  <r>
    <x v="2065"/>
    <x v="2064"/>
    <x v="1"/>
    <s v="14 GLEN ST Somerville, MA"/>
    <x v="1"/>
    <x v="1"/>
    <x v="1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872"/>
    <n v="-71.084199999999996"/>
    <n v="1"/>
    <n v="250000000000000"/>
  </r>
  <r>
    <x v="2066"/>
    <x v="2065"/>
    <x v="1"/>
    <s v="118 BROADWAY Somerville, MA"/>
    <x v="1"/>
    <x v="1"/>
    <x v="1"/>
    <s v="NONE"/>
    <x v="0"/>
    <s v="NOT AT INTERSECTION"/>
    <s v="TWO-WAY, NOT DIVIDED"/>
    <s v="HEAD ON"/>
    <s v="OTHER"/>
    <x v="2"/>
    <x v="0"/>
    <n v="0"/>
    <n v="0"/>
    <n v="0"/>
    <n v="0"/>
    <n v="0"/>
    <n v="1"/>
    <n v="0"/>
    <n v="0"/>
    <n v="0"/>
    <n v="0"/>
    <n v="0"/>
    <n v="0"/>
    <n v="0"/>
    <n v="42.387599999999999"/>
    <n v="-71.084199999999996"/>
    <n v="1"/>
    <n v="250000000000000"/>
  </r>
  <r>
    <x v="2067"/>
    <x v="2066"/>
    <x v="0"/>
    <s v="146 BROADWAY Somerville, MA"/>
    <x v="0"/>
    <x v="1"/>
    <x v="3"/>
    <s v="UNKNOWN"/>
    <x v="1"/>
    <s v="T-INTERSECTION"/>
    <s v="ONE-WAY, NOT DIVIDED"/>
    <s v="SINGLE VEHICLE CRASH"/>
    <s v="COLLISION WITH LIGHT POLE OR OTHER POST/SUPPORT"/>
    <x v="2"/>
    <x v="0"/>
    <n v="0"/>
    <n v="0"/>
    <n v="0"/>
    <n v="0"/>
    <n v="0"/>
    <n v="2"/>
    <n v="0"/>
    <n v="0"/>
    <n v="0"/>
    <n v="0"/>
    <n v="0"/>
    <n v="0"/>
    <n v="0"/>
    <n v="42.388100000000001"/>
    <n v="-71.084999999999994"/>
    <n v="1"/>
    <n v="250000000000000"/>
  </r>
  <r>
    <x v="2068"/>
    <x v="2067"/>
    <x v="1"/>
    <s v="9 BROOK ST Somerville, MA"/>
    <x v="1"/>
    <x v="1"/>
    <x v="1"/>
    <s v="NONE"/>
    <x v="0"/>
    <s v="NOT AT 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72"/>
    <n v="-71.085400000000007"/>
    <n v="1"/>
    <n v="250000000000000"/>
  </r>
  <r>
    <x v="2069"/>
    <x v="2068"/>
    <x v="1"/>
    <s v="128 BROADWAY Somerville, MA"/>
    <x v="1"/>
    <x v="1"/>
    <x v="1"/>
    <s v="NONE"/>
    <x v="0"/>
    <s v="NOT AT INTERSECTION"/>
    <s v="TWO-WAY, DIVIDED, POSITIVE MEDIAN BARRIER"/>
    <s v="SIDESWIPE, SAME DIRECTION"/>
    <s v="COLLISION WITH PARKED MOTOR VEHICLE"/>
    <x v="1"/>
    <x v="0"/>
    <n v="0"/>
    <n v="0"/>
    <n v="0"/>
    <n v="0"/>
    <n v="0"/>
    <n v="3"/>
    <n v="0"/>
    <n v="0"/>
    <n v="0"/>
    <n v="0"/>
    <n v="0"/>
    <n v="0"/>
    <n v="0"/>
    <n v="42.387700000000002"/>
    <n v="-71.084599999999995"/>
    <n v="1"/>
    <n v="250000000000000"/>
  </r>
  <r>
    <x v="2070"/>
    <x v="2069"/>
    <x v="2"/>
    <s v="BROOK ST &amp; RUSH ST Somerville, MA"/>
    <x v="1"/>
    <x v="2"/>
    <x v="1"/>
    <s v="NONE"/>
    <x v="1"/>
    <s v="FOUR WAY INTERSECTION"/>
    <s v="TWO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87099999999997"/>
    <n v="-71.085800000000006"/>
    <n v="1"/>
    <n v="250000000000000"/>
  </r>
  <r>
    <x v="2071"/>
    <x v="2070"/>
    <x v="0"/>
    <s v="60 CROSS Somerville, MA"/>
    <x v="0"/>
    <x v="5"/>
    <x v="3"/>
    <s v="ROAD SURFACE CONDITION"/>
    <x v="0"/>
    <s v="NOT AT INTERSECTION"/>
    <s v="TWO-WAY, NOT DIVIDED"/>
    <s v="SINGLE VEHICLE CRASH"/>
    <s v="COLLISION WITH TREE"/>
    <x v="2"/>
    <x v="3"/>
    <n v="0"/>
    <n v="0"/>
    <n v="0"/>
    <n v="0"/>
    <n v="0"/>
    <n v="1"/>
    <n v="0"/>
    <n v="0"/>
    <n v="0"/>
    <n v="0"/>
    <n v="0"/>
    <n v="0"/>
    <n v="0"/>
    <n v="42.386400000000002"/>
    <n v="-71.087299999999999"/>
    <n v="1"/>
    <n v="250000000000000"/>
  </r>
  <r>
    <x v="2072"/>
    <x v="2071"/>
    <x v="1"/>
    <s v="PEARL ST &amp; RUSH ST Somerville, MA"/>
    <x v="1"/>
    <x v="1"/>
    <x v="1"/>
    <s v="NONE"/>
    <x v="0"/>
    <s v="T-INTERSECTION"/>
    <s v="TWO-WAY, NOT DIVIDED"/>
    <s v="SINGLE VEHICLE CRASH"/>
    <s v="COLLISION WITH PEDESTRIAN"/>
    <x v="0"/>
    <x v="0"/>
    <n v="0"/>
    <n v="0"/>
    <n v="0"/>
    <n v="1"/>
    <n v="0"/>
    <n v="1"/>
    <n v="0"/>
    <n v="0"/>
    <n v="1"/>
    <n v="1"/>
    <n v="0"/>
    <n v="0"/>
    <n v="0"/>
    <n v="42.385399999999997"/>
    <n v="-71.087000000000003"/>
    <n v="1"/>
    <n v="250000000000000"/>
  </r>
  <r>
    <x v="2073"/>
    <x v="2072"/>
    <x v="0"/>
    <s v="PEARL ST &amp; RUSH ST Somerville, MA"/>
    <x v="0"/>
    <x v="1"/>
    <x v="1"/>
    <s v="NONE"/>
    <x v="1"/>
    <s v="T-INTERSECTION"/>
    <s v="TWO-WAY, NOT DIVIDED"/>
    <s v="SIDESWIPE, OPPOSIT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5399999999997"/>
    <n v="-71.087000000000003"/>
    <n v="1"/>
    <n v="250000000000000"/>
  </r>
  <r>
    <x v="2074"/>
    <x v="2073"/>
    <x v="1"/>
    <s v="GLEN ST &amp; PEARL ST Somerville, MA"/>
    <x v="1"/>
    <x v="0"/>
    <x v="0"/>
    <s v="NONE"/>
    <x v="1"/>
    <s v="FOUR WAY INTERSECTION"/>
    <s v="TWO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5100000000001"/>
    <n v="-71.086100000000002"/>
    <n v="1"/>
    <n v="250000000000000"/>
  </r>
  <r>
    <x v="2075"/>
    <x v="2074"/>
    <x v="0"/>
    <s v="68 GLEN ST Somerville, MA"/>
    <x v="1"/>
    <x v="1"/>
    <x v="1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1"/>
    <n v="0"/>
    <n v="0"/>
    <n v="0"/>
    <n v="0"/>
    <n v="0"/>
    <n v="0"/>
    <n v="0"/>
    <n v="42.3855"/>
    <n v="-71.085599999999999"/>
    <n v="1"/>
    <n v="250000000000000"/>
  </r>
  <r>
    <x v="2076"/>
    <x v="2075"/>
    <x v="1"/>
    <s v="24 WEBSTER ST Somerville, MA"/>
    <x v="1"/>
    <x v="1"/>
    <x v="1"/>
    <s v="TRAFFIC CONGESTION RELATED"/>
    <x v="0"/>
    <s v="T-INTERSECTION"/>
    <s v="TWO-WAY, NOT DIVIDED"/>
    <s v="SIDESWIPE, SAM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857"/>
    <n v="-71.085499999999996"/>
    <n v="1"/>
    <n v="250000000000000"/>
  </r>
  <r>
    <x v="2077"/>
    <x v="2076"/>
    <x v="2"/>
    <s v="35 FRANKLIN ST Somerville, MA"/>
    <x v="0"/>
    <x v="1"/>
    <x v="4"/>
    <s v="NONE"/>
    <x v="0"/>
    <s v="NOT AT INTERSECTION"/>
    <s v="ONE-WAY, NOT DIVIDED"/>
    <s v="REAR-END"/>
    <s v="COLLISION WITH PARKED MOTOR VEHICLE"/>
    <x v="0"/>
    <x v="3"/>
    <n v="0"/>
    <n v="0"/>
    <n v="0"/>
    <n v="0"/>
    <n v="0"/>
    <n v="4"/>
    <n v="0"/>
    <n v="0"/>
    <n v="0"/>
    <n v="0"/>
    <n v="0"/>
    <n v="0"/>
    <n v="1"/>
    <n v="42.384900000000002"/>
    <n v="-71.084299999999999"/>
    <n v="1"/>
    <n v="250000000000000"/>
  </r>
  <r>
    <x v="2078"/>
    <x v="2077"/>
    <x v="2"/>
    <s v="77 PEARL ST Somerville, MA"/>
    <x v="0"/>
    <x v="1"/>
    <x v="1"/>
    <s v="UNKNOWN"/>
    <x v="0"/>
    <s v="NOT AT INTERSECTION"/>
    <s v="TWO-WAY, NOT DIVIDED"/>
    <s v="UNKNOWN"/>
    <s v="COLLISION WITH PARKED MOTOR VEHICLE"/>
    <x v="0"/>
    <x v="0"/>
    <n v="0"/>
    <n v="0"/>
    <n v="0"/>
    <n v="0"/>
    <n v="1"/>
    <n v="4"/>
    <n v="0"/>
    <n v="0"/>
    <n v="0"/>
    <n v="0"/>
    <n v="0"/>
    <n v="0"/>
    <n v="0"/>
    <n v="42.384900000000002"/>
    <n v="-71.084599999999995"/>
    <n v="1"/>
    <n v="250000000000000"/>
  </r>
  <r>
    <x v="2079"/>
    <x v="2078"/>
    <x v="2"/>
    <s v="GLEN ST &amp; PEARL ST Somerville, MA"/>
    <x v="0"/>
    <x v="1"/>
    <x v="1"/>
    <s v="NONE"/>
    <x v="1"/>
    <s v="FOUR WAY INTERSECTION"/>
    <s v="TWO-WAY, DIVIDED, UNPROTECTED MEDIAN"/>
    <s v="SIDESWIPE, OPPOSITE DIRECTION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85100000000001"/>
    <n v="-71.086100000000002"/>
    <n v="1"/>
    <n v="250000000000000"/>
  </r>
  <r>
    <x v="2080"/>
    <x v="2079"/>
    <x v="1"/>
    <s v="74 BROADWAY Somerville, MA"/>
    <x v="1"/>
    <x v="1"/>
    <x v="1"/>
    <s v="NONE"/>
    <x v="0"/>
    <s v="NOT AT INTERSECTION"/>
    <s v="TWO-WAY, DIVIDED, POSITIVE MEDIAN BARRIER"/>
    <s v="SINGLE VEHICLE CRASH"/>
    <s v="COLLISION WITH PEDESTRIAN"/>
    <x v="4"/>
    <x v="0"/>
    <n v="0"/>
    <n v="0"/>
    <n v="0"/>
    <n v="1"/>
    <n v="0"/>
    <n v="3"/>
    <n v="0"/>
    <n v="0"/>
    <n v="1"/>
    <n v="1"/>
    <n v="0"/>
    <n v="0"/>
    <n v="0"/>
    <n v="42.386800000000001"/>
    <n v="-71.081699999999998"/>
    <n v="1"/>
    <n v="250000000000000"/>
  </r>
  <r>
    <x v="2081"/>
    <x v="2080"/>
    <x v="0"/>
    <s v="76 BROADWAY Somerville, MA"/>
    <x v="1"/>
    <x v="1"/>
    <x v="1"/>
    <s v="NONE"/>
    <x v="2"/>
    <s v="NOT AT INTERSECTION"/>
    <s v="TWO-WAY, DIVIDED, UNPROTECTED MEDIAN"/>
    <s v="SIDESWIPE, SAME DIRECTION"/>
    <s v="COLLISION WITH PARKED MOTOR VEHICLE"/>
    <x v="5"/>
    <x v="2"/>
    <n v="0"/>
    <n v="0"/>
    <n v="0"/>
    <n v="0"/>
    <n v="0"/>
    <n v="4"/>
    <n v="0"/>
    <n v="0"/>
    <n v="0"/>
    <n v="0"/>
    <n v="0"/>
    <n v="0"/>
    <n v="0"/>
    <n v="42.386800000000001"/>
    <n v="-71.081699999999998"/>
    <n v="1"/>
    <n v="250000000000000"/>
  </r>
  <r>
    <x v="2082"/>
    <x v="2081"/>
    <x v="0"/>
    <s v="82 BROADWAY Somerville, MA"/>
    <x v="0"/>
    <x v="1"/>
    <x v="1"/>
    <s v="NONE"/>
    <x v="0"/>
    <s v="NOT AT INTERSECTION"/>
    <s v="TWO-WAY, DIVIDED, POSITIVE MEDIAN BARRIER"/>
    <s v="HEAD ON"/>
    <s v="COLLISION WITH PEDESTRIAN"/>
    <x v="0"/>
    <x v="1"/>
    <n v="0"/>
    <n v="0"/>
    <n v="0"/>
    <n v="0"/>
    <n v="1"/>
    <n v="3"/>
    <n v="0"/>
    <n v="0"/>
    <n v="1"/>
    <n v="1"/>
    <n v="0"/>
    <n v="0"/>
    <n v="0"/>
    <n v="42.386899999999997"/>
    <n v="-71.082099999999997"/>
    <n v="1"/>
    <n v="250000000000000"/>
  </r>
  <r>
    <x v="2083"/>
    <x v="2082"/>
    <x v="1"/>
    <s v="1 HATHORN ST Somerville, MA"/>
    <x v="1"/>
    <x v="1"/>
    <x v="1"/>
    <s v="NONE"/>
    <x v="0"/>
    <s v="NOT AT INTERSECTION"/>
    <s v="ONE-WAY, NOT DIVIDED"/>
    <s v="SIDESWIPE, SAME DIRECTION"/>
    <s v="COLLISION WITH MOTOR VEHICLE IN TRAFFIC"/>
    <x v="2"/>
    <x v="3"/>
    <n v="0"/>
    <n v="0"/>
    <n v="0"/>
    <n v="0"/>
    <n v="0"/>
    <n v="6"/>
    <n v="0"/>
    <n v="0"/>
    <n v="0"/>
    <n v="0"/>
    <n v="0"/>
    <n v="0"/>
    <n v="0"/>
    <n v="42.387"/>
    <n v="-71.081800000000001"/>
    <n v="1"/>
    <n v="250000000000000"/>
  </r>
  <r>
    <x v="2084"/>
    <x v="2083"/>
    <x v="1"/>
    <s v="6 FRANKLIN ST Somerville, MA"/>
    <x v="1"/>
    <x v="1"/>
    <x v="1"/>
    <s v="NONE"/>
    <x v="7"/>
    <s v="NOT AT INTERSECTION"/>
    <s v="ONE-WAY, NOT DIVIDED"/>
    <s v="SINGLE VEHICLE CRASH"/>
    <s v="COLLISION WITH PEDESTRIAN"/>
    <x v="0"/>
    <x v="3"/>
    <n v="0"/>
    <n v="0"/>
    <n v="0"/>
    <n v="0"/>
    <n v="1"/>
    <n v="2"/>
    <n v="0"/>
    <n v="0"/>
    <n v="2"/>
    <n v="2"/>
    <n v="0"/>
    <n v="0"/>
    <n v="0"/>
    <n v="42.386699999999998"/>
    <n v="-71.082400000000007"/>
    <n v="1"/>
    <n v="250000000000000"/>
  </r>
  <r>
    <x v="2085"/>
    <x v="2084"/>
    <x v="1"/>
    <s v="143 PERKINS ST Somerville, MA"/>
    <x v="1"/>
    <x v="1"/>
    <x v="1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4"/>
    <n v="0"/>
    <n v="0"/>
    <n v="0"/>
    <n v="0"/>
    <n v="0"/>
    <n v="0"/>
    <n v="0"/>
    <n v="42.3857"/>
    <n v="-71.082599999999999"/>
    <n v="1"/>
    <n v="250000000000000"/>
  </r>
  <r>
    <x v="2086"/>
    <x v="2085"/>
    <x v="0"/>
    <s v="FLORENCE ST &amp; PERKINS ST Somerville, MA"/>
    <x v="0"/>
    <x v="1"/>
    <x v="1"/>
    <s v="NONE"/>
    <x v="1"/>
    <s v="T-INTERSECTION"/>
    <s v="TWO-WAY, NOT DIVIDED"/>
    <s v="ANGLE"/>
    <s v="COLLISION WITH MOTOR VEHICLE IN TRAFFIC"/>
    <x v="2"/>
    <x v="3"/>
    <n v="0"/>
    <n v="0"/>
    <n v="0"/>
    <n v="0"/>
    <n v="0"/>
    <n v="3"/>
    <n v="0"/>
    <n v="0"/>
    <n v="0"/>
    <n v="0"/>
    <n v="0"/>
    <n v="0"/>
    <n v="0"/>
    <n v="42.385300000000001"/>
    <n v="-71.081900000000005"/>
    <n v="1"/>
    <n v="250000000000000"/>
  </r>
  <r>
    <x v="2087"/>
    <x v="2086"/>
    <x v="0"/>
    <s v="36 FRANKLIN ST Somerville, MA"/>
    <x v="1"/>
    <x v="1"/>
    <x v="1"/>
    <s v="NONE"/>
    <x v="0"/>
    <s v="NOT AT INTERSECTION"/>
    <s v="ONE-WAY, NOT DIVIDED"/>
    <s v="SIDESWIPE, SAME DIRECTION"/>
    <s v="COLLISION WITH PARKED MOTOR VEHICLE"/>
    <x v="0"/>
    <x v="3"/>
    <n v="0"/>
    <n v="0"/>
    <n v="0"/>
    <n v="0"/>
    <n v="0"/>
    <n v="2"/>
    <n v="0"/>
    <n v="0"/>
    <n v="0"/>
    <n v="0"/>
    <n v="0"/>
    <n v="0"/>
    <n v="0"/>
    <n v="42.384700000000002"/>
    <n v="-71.0839"/>
    <n v="1"/>
    <n v="250000000000000"/>
  </r>
  <r>
    <x v="2088"/>
    <x v="2087"/>
    <x v="1"/>
    <s v="FRANKLIN ST &amp; PEARL ST Somerville, MA"/>
    <x v="1"/>
    <x v="1"/>
    <x v="1"/>
    <s v="NONE"/>
    <x v="0"/>
    <s v="FOUR WAY INTERSECTION"/>
    <s v="TWO-WAY, DIVIDED, UNPROTECTED MEDIAN"/>
    <s v="SINGLE VEHICLE CRASH"/>
    <s v="COLLISION WITH PEDALCYCLE"/>
    <x v="0"/>
    <x v="3"/>
    <n v="1"/>
    <n v="0"/>
    <n v="1"/>
    <n v="0"/>
    <n v="0"/>
    <n v="2"/>
    <n v="0"/>
    <n v="0"/>
    <n v="1"/>
    <n v="0"/>
    <n v="0"/>
    <n v="1"/>
    <n v="0"/>
    <n v="42.384599999999999"/>
    <n v="-71.084199999999996"/>
    <n v="1"/>
    <n v="250000000000000"/>
  </r>
  <r>
    <x v="2089"/>
    <x v="2088"/>
    <x v="0"/>
    <s v="FRANKLIN ST &amp; PEARL ST Somerville, MA"/>
    <x v="0"/>
    <x v="0"/>
    <x v="0"/>
    <s v="NONE"/>
    <x v="0"/>
    <s v="T-INTERSECTION"/>
    <s v="ONE-WAY, NOT DIVIDED"/>
    <s v="ANGLE"/>
    <s v="COLLISION WITH PEDESTRIAN"/>
    <x v="0"/>
    <x v="0"/>
    <n v="0"/>
    <n v="0"/>
    <n v="0"/>
    <n v="0"/>
    <n v="1"/>
    <n v="0"/>
    <n v="0"/>
    <n v="0"/>
    <n v="1"/>
    <n v="1"/>
    <n v="0"/>
    <n v="0"/>
    <n v="1"/>
    <n v="42.384599999999999"/>
    <n v="-71.084199999999996"/>
    <n v="1"/>
    <n v="250000000000000"/>
  </r>
  <r>
    <x v="2090"/>
    <x v="2089"/>
    <x v="1"/>
    <s v="28 FRANKLIN ST Somerville, MA"/>
    <x v="1"/>
    <x v="0"/>
    <x v="0"/>
    <s v="UNKNOWN"/>
    <x v="0"/>
    <s v="NOT AT INTERSECTION"/>
    <s v="ONE-WAY, NOT DIVIDED"/>
    <s v="SIDESWIPE, SAME DIRECTION"/>
    <s v="COLLISION WITH PARKED MOTOR VEHICLE"/>
    <x v="0"/>
    <x v="0"/>
    <n v="0"/>
    <n v="0"/>
    <n v="0"/>
    <n v="0"/>
    <n v="1"/>
    <n v="4"/>
    <n v="0"/>
    <n v="0"/>
    <n v="1"/>
    <n v="1"/>
    <n v="0"/>
    <n v="0"/>
    <n v="0"/>
    <n v="42.385100000000001"/>
    <n v="-71.083600000000004"/>
    <n v="1"/>
    <n v="250000000000000"/>
  </r>
  <r>
    <x v="2091"/>
    <x v="2090"/>
    <x v="0"/>
    <s v="FRANKLIN ST &amp; PEARL ST Somerville, MA"/>
    <x v="0"/>
    <x v="1"/>
    <x v="1"/>
    <s v="NONE"/>
    <x v="0"/>
    <s v="T-INTERSECTION"/>
    <s v="ONE-WAY, NOT DIVIDED"/>
    <s v="HEAD 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4599999999999"/>
    <n v="-71.084199999999996"/>
    <n v="1"/>
    <n v="250000000000000"/>
  </r>
  <r>
    <x v="2092"/>
    <x v="2091"/>
    <x v="0"/>
    <s v="59 PEARL ST Somerville, MA"/>
    <x v="0"/>
    <x v="0"/>
    <x v="0"/>
    <s v="ROAD SURFACE CONDITION"/>
    <x v="1"/>
    <s v="FOUR WAY INTERSECTION"/>
    <s v="ONE-WAY, NOT DIVIDED"/>
    <s v="HEAD ON"/>
    <s v="COLLISION WITH MEDIAN BARRIER"/>
    <x v="0"/>
    <x v="3"/>
    <n v="0"/>
    <n v="0"/>
    <n v="0"/>
    <n v="0"/>
    <n v="0"/>
    <n v="3"/>
    <n v="0"/>
    <n v="0"/>
    <n v="0"/>
    <n v="0"/>
    <n v="0"/>
    <n v="0"/>
    <n v="0"/>
    <n v="42.384599999999999"/>
    <n v="-71.083500000000001"/>
    <n v="1"/>
    <n v="250000000000000"/>
  </r>
  <r>
    <x v="2093"/>
    <x v="2092"/>
    <x v="0"/>
    <s v="PEARL &amp; MYRTLE ST Somerville, MA"/>
    <x v="6"/>
    <x v="0"/>
    <x v="0"/>
    <s v="OBSTRUCTION IN ROADWAY"/>
    <x v="2"/>
    <s v="FOUR WAY INTERSECTION"/>
    <s v="UNKNOWN"/>
    <s v="SINGLE VEHICLE CRASH"/>
    <s v="COLLISION WITH CURB"/>
    <x v="0"/>
    <x v="0"/>
    <n v="0"/>
    <n v="0"/>
    <n v="0"/>
    <n v="0"/>
    <n v="0"/>
    <n v="1"/>
    <n v="0"/>
    <n v="0"/>
    <n v="0"/>
    <n v="0"/>
    <n v="0"/>
    <n v="0"/>
    <n v="0"/>
    <n v="42.384300000000003"/>
    <n v="-71.083399999999997"/>
    <n v="1"/>
    <n v="250000000000000"/>
  </r>
  <r>
    <x v="2094"/>
    <x v="2093"/>
    <x v="1"/>
    <s v="75 MYRTLE ST Somerville, MA"/>
    <x v="1"/>
    <x v="1"/>
    <x v="1"/>
    <s v="TRAFFIC CONGESTION RELATED"/>
    <x v="0"/>
    <s v="NOT AT INTERSECTION"/>
    <s v="TWO-WAY, NOT DIVIDED"/>
    <s v="SIDESWIPE, SAM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84599999999999"/>
    <n v="-71.082800000000006"/>
    <n v="1"/>
    <n v="250000000000000"/>
  </r>
  <r>
    <x v="2095"/>
    <x v="2094"/>
    <x v="1"/>
    <s v="124 PERKINS ST Somerville, MA"/>
    <x v="1"/>
    <x v="1"/>
    <x v="1"/>
    <s v="OTHER"/>
    <x v="0"/>
    <s v="NOT AT INTERSECTION"/>
    <s v="TWO-WAY, NOT DIVIDED"/>
    <s v="SIDESWIPE, SAME DIRECTION"/>
    <s v="COLLISION WITH PARKED MOTOR VEHICLE"/>
    <x v="0"/>
    <x v="3"/>
    <n v="0"/>
    <n v="0"/>
    <n v="0"/>
    <n v="0"/>
    <n v="0"/>
    <n v="4"/>
    <n v="0"/>
    <n v="0"/>
    <n v="0"/>
    <n v="0"/>
    <n v="0"/>
    <n v="0"/>
    <n v="0"/>
    <n v="42.385199999999998"/>
    <n v="-71.082300000000004"/>
    <n v="1"/>
    <n v="250000000000000"/>
  </r>
  <r>
    <x v="2096"/>
    <x v="2095"/>
    <x v="2"/>
    <s v="192 BROADWAY Somerville, MA"/>
    <x v="1"/>
    <x v="1"/>
    <x v="1"/>
    <s v="NONE"/>
    <x v="0"/>
    <s v="NOT AT INTERSECTION"/>
    <s v="TWO-WAY, DIVIDED, UNPROTECTED MEDIAN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9000000000003"/>
    <n v="-71.087400000000002"/>
    <n v="1"/>
    <n v="250000000000000"/>
  </r>
  <r>
    <x v="2097"/>
    <x v="2096"/>
    <x v="1"/>
    <s v="27 BONAIR ST Somerville, MA"/>
    <x v="1"/>
    <x v="1"/>
    <x v="2"/>
    <s v="NONE"/>
    <x v="0"/>
    <s v="NOT AT INTERSECTION"/>
    <s v="ONE-WAY, NOT DIVIDED"/>
    <s v="SIDESWIPE, OPPOSIT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8500000000001"/>
    <n v="-71.087900000000005"/>
    <n v="1"/>
    <n v="250000000000000"/>
  </r>
  <r>
    <x v="2098"/>
    <x v="2097"/>
    <x v="1"/>
    <s v="CROSS ST &amp; OTIS ST Somerville, MA"/>
    <x v="1"/>
    <x v="1"/>
    <x v="1"/>
    <s v="OTHER"/>
    <x v="5"/>
    <s v="FOUR WAY INTERSECTION"/>
    <s v="TWO-WAY, NOT DIVIDED"/>
    <s v="SINGLE VEHICLE CRASH"/>
    <s v="COLLISION WITH PEDESTRIAN"/>
    <x v="0"/>
    <x v="3"/>
    <n v="0"/>
    <n v="0"/>
    <n v="0"/>
    <n v="1"/>
    <n v="0"/>
    <n v="2"/>
    <n v="0"/>
    <n v="0"/>
    <n v="1"/>
    <n v="1"/>
    <n v="0"/>
    <n v="0"/>
    <n v="0"/>
    <n v="42.387099999999997"/>
    <n v="-71.087000000000003"/>
    <n v="1"/>
    <n v="250000000000000"/>
  </r>
  <r>
    <x v="2099"/>
    <x v="2098"/>
    <x v="1"/>
    <s v="AUTUMN ST &amp; BONAIR ST Somerville, MA"/>
    <x v="1"/>
    <x v="1"/>
    <x v="1"/>
    <s v="NONE"/>
    <x v="0"/>
    <s v="T-INTERSECTION"/>
    <s v="ONE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7999999999998"/>
    <n v="-71.087900000000005"/>
    <n v="1"/>
    <n v="250000000000000"/>
  </r>
  <r>
    <x v="2100"/>
    <x v="2099"/>
    <x v="1"/>
    <s v="CROSS ST &amp; OTIS ST Somerville, MA"/>
    <x v="1"/>
    <x v="2"/>
    <x v="1"/>
    <s v="NONE"/>
    <x v="0"/>
    <s v="FOUR WAY INTERSECTION"/>
    <s v="TWO-WAY, NOT DIVIDED"/>
    <s v="SIDESWIPE, SAME DIRECTION"/>
    <s v="COLLISION WITH MOTOR VEHICLE IN TRAFFIC"/>
    <x v="4"/>
    <x v="0"/>
    <n v="0"/>
    <n v="0"/>
    <n v="0"/>
    <n v="0"/>
    <n v="0"/>
    <n v="2"/>
    <n v="0"/>
    <n v="0"/>
    <n v="0"/>
    <n v="0"/>
    <n v="0"/>
    <n v="0"/>
    <n v="0"/>
    <n v="42.387099999999997"/>
    <n v="-71.087000000000003"/>
    <n v="1"/>
    <n v="250000000000000"/>
  </r>
  <r>
    <x v="2101"/>
    <x v="2100"/>
    <x v="1"/>
    <s v="BROOK ST &amp; CROSS ST Somerville, MA"/>
    <x v="1"/>
    <x v="1"/>
    <x v="1"/>
    <s v="NONE"/>
    <x v="0"/>
    <s v="T-INTERSECTION"/>
    <s v="TWO-WAY, NOT DIVIDED"/>
    <s v="ANGLE"/>
    <s v="COLLISION WITH MOTOR VEHICLE IN TRAFFIC"/>
    <x v="0"/>
    <x v="3"/>
    <n v="0"/>
    <n v="0"/>
    <n v="0"/>
    <n v="0"/>
    <n v="0"/>
    <n v="0"/>
    <n v="2"/>
    <n v="0"/>
    <n v="0"/>
    <n v="0"/>
    <n v="0"/>
    <n v="0"/>
    <n v="0"/>
    <n v="42.387500000000003"/>
    <n v="-71.086699999999993"/>
    <n v="1"/>
    <n v="250000000000000"/>
  </r>
  <r>
    <x v="2102"/>
    <x v="2101"/>
    <x v="1"/>
    <s v="AUTUMN ST &amp; BONAIR ST Somerville, MA"/>
    <x v="1"/>
    <x v="1"/>
    <x v="1"/>
    <s v="NONE"/>
    <x v="0"/>
    <s v="T-INTERSECTION"/>
    <s v="ONE-WAY, NOT DIVIDED"/>
    <s v="ANGLE"/>
    <s v="COLLISION WITH PEDALCYCLE"/>
    <x v="0"/>
    <x v="0"/>
    <n v="0"/>
    <n v="0"/>
    <n v="0"/>
    <n v="1"/>
    <n v="0"/>
    <n v="1"/>
    <n v="0"/>
    <n v="0"/>
    <n v="1"/>
    <n v="0"/>
    <n v="1"/>
    <n v="0"/>
    <n v="0"/>
    <n v="42.387999999999998"/>
    <n v="-71.087900000000005"/>
    <n v="1"/>
    <n v="250000000000000"/>
  </r>
  <r>
    <x v="2103"/>
    <x v="2102"/>
    <x v="0"/>
    <s v="186 BROADWAY Somerville, MA"/>
    <x v="1"/>
    <x v="1"/>
    <x v="1"/>
    <s v="NONE"/>
    <x v="1"/>
    <s v="T-INTERSECTION"/>
    <s v="TWO-WAY, DIVIDED, UNPROTECTED MEDIAN"/>
    <s v="ANGLE"/>
    <s v="COLLISION WITH MOTOR VEHICLE IN TRAFFIC"/>
    <x v="0"/>
    <x v="1"/>
    <n v="0"/>
    <n v="0"/>
    <n v="0"/>
    <n v="2"/>
    <n v="0"/>
    <n v="0"/>
    <n v="0"/>
    <n v="0"/>
    <n v="0"/>
    <n v="0"/>
    <n v="0"/>
    <n v="0"/>
    <n v="0"/>
    <n v="42.3889"/>
    <n v="-71.087000000000003"/>
    <n v="1"/>
    <n v="250000000000000"/>
  </r>
  <r>
    <x v="2104"/>
    <x v="2103"/>
    <x v="1"/>
    <s v="5 CROSS ST Somerville, MA"/>
    <x v="1"/>
    <x v="1"/>
    <x v="1"/>
    <s v="NONE"/>
    <x v="0"/>
    <s v="NOT AT INTERSECTION"/>
    <s v="TWO-WAY, NOT DIVIDED"/>
    <s v="REAR-END"/>
    <s v="COLLISION WITH PARKED MOTOR VEHICLE"/>
    <x v="1"/>
    <x v="1"/>
    <n v="0"/>
    <n v="0"/>
    <n v="0"/>
    <n v="0"/>
    <n v="0"/>
    <n v="1"/>
    <n v="0"/>
    <n v="0"/>
    <n v="0"/>
    <n v="0"/>
    <n v="0"/>
    <n v="0"/>
    <n v="0"/>
    <n v="42.388399999999997"/>
    <n v="-71.086399999999998"/>
    <n v="1"/>
    <n v="250000000000000"/>
  </r>
  <r>
    <x v="2105"/>
    <x v="2104"/>
    <x v="0"/>
    <s v="184 BROADWAY Somerville, MA"/>
    <x v="1"/>
    <x v="1"/>
    <x v="1"/>
    <s v="NONE"/>
    <x v="3"/>
    <s v="T-INTERSECTION"/>
    <s v="TWO-WAY, DIVIDED, UNPROTECTED MEDIAN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889"/>
    <n v="-71.0869"/>
    <n v="1"/>
    <n v="250000000000000"/>
  </r>
  <r>
    <x v="2106"/>
    <x v="2105"/>
    <x v="1"/>
    <s v="171 PEARL ST Somerville, MA"/>
    <x v="1"/>
    <x v="1"/>
    <x v="1"/>
    <s v="NONE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6600000000001"/>
    <n v="-71.090100000000007"/>
    <n v="1"/>
    <n v="250000000000000"/>
  </r>
  <r>
    <x v="2107"/>
    <x v="2106"/>
    <x v="2"/>
    <s v="137 PEARL ST Somerville, MA"/>
    <x v="1"/>
    <x v="1"/>
    <x v="1"/>
    <s v="NONE"/>
    <x v="0"/>
    <s v="NOT AT INTERSECTION"/>
    <s v="TWO-WAY, NOT DIVIDED"/>
    <s v="SIDESWIPE, SAME DIRECTION"/>
    <s v="COLLISION WITH PARKED MOTOR VEHICLE"/>
    <x v="1"/>
    <x v="1"/>
    <n v="0"/>
    <n v="0"/>
    <n v="0"/>
    <n v="1"/>
    <n v="0"/>
    <n v="2"/>
    <n v="0"/>
    <n v="0"/>
    <n v="1"/>
    <n v="0"/>
    <n v="1"/>
    <n v="0"/>
    <n v="0"/>
    <n v="42.386000000000003"/>
    <n v="-71.088300000000004"/>
    <n v="1"/>
    <n v="250000000000000"/>
  </r>
  <r>
    <x v="2108"/>
    <x v="2107"/>
    <x v="1"/>
    <s v="66 PERKINS ST Somerville, MA"/>
    <x v="1"/>
    <x v="5"/>
    <x v="3"/>
    <s v="ROAD SURFACE CONDITION"/>
    <x v="0"/>
    <s v="FOUR WAY INTERSECTION"/>
    <s v="ONE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4300000000003"/>
    <n v="-71.079099999999997"/>
    <n v="1"/>
    <n v="250000000000000"/>
  </r>
  <r>
    <x v="2109"/>
    <x v="2108"/>
    <x v="1"/>
    <s v="65 FLORENCE ST Somerville, MA"/>
    <x v="1"/>
    <x v="1"/>
    <x v="1"/>
    <s v="NONE"/>
    <x v="0"/>
    <s v="NOT AT INTERSECTION"/>
    <s v="TWO-WAY, NOT DIVIDED"/>
    <s v="SINGLE VEHICLE CRASH"/>
    <s v="COLLISION WITH TREE"/>
    <x v="2"/>
    <x v="0"/>
    <n v="0"/>
    <n v="0"/>
    <n v="0"/>
    <n v="0"/>
    <n v="1"/>
    <n v="1"/>
    <n v="0"/>
    <n v="0"/>
    <n v="0"/>
    <n v="0"/>
    <n v="0"/>
    <n v="0"/>
    <n v="0"/>
    <n v="42.384500000000003"/>
    <n v="-71.0822"/>
    <n v="1"/>
    <n v="250000000000000"/>
  </r>
  <r>
    <x v="2110"/>
    <x v="2109"/>
    <x v="0"/>
    <s v="65 FLORENCE ST Somerville, MA"/>
    <x v="0"/>
    <x v="1"/>
    <x v="1"/>
    <s v="NONE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1"/>
    <n v="0"/>
    <n v="0"/>
    <n v="0"/>
    <n v="0"/>
    <n v="0"/>
    <n v="0"/>
    <n v="0"/>
    <n v="42.384500000000003"/>
    <n v="-71.0822"/>
    <n v="1"/>
    <n v="250000000000000"/>
  </r>
  <r>
    <x v="2111"/>
    <x v="2110"/>
    <x v="1"/>
    <s v="INNER BELT RD &amp; WASHINGTON ST Somerville, MA"/>
    <x v="1"/>
    <x v="1"/>
    <x v="1"/>
    <s v="NONE"/>
    <x v="0"/>
    <s v="T-INTERSECTION"/>
    <s v="TWO-WAY, DIVIDED, UNPROTECTED MEDIAN"/>
    <s v="SIDESWIPE, SAME DIRECTION"/>
    <s v="COLLISION WITH MOTOR VEHICLE IN TRAFFIC"/>
    <x v="4"/>
    <x v="4"/>
    <n v="0"/>
    <n v="0"/>
    <n v="0"/>
    <n v="0"/>
    <n v="0"/>
    <n v="1"/>
    <n v="0"/>
    <n v="0"/>
    <n v="0"/>
    <n v="0"/>
    <n v="0"/>
    <n v="0"/>
    <n v="0"/>
    <n v="42.381999999999998"/>
    <n v="-71.081500000000005"/>
    <n v="1"/>
    <n v="250000000000000"/>
  </r>
  <r>
    <x v="2112"/>
    <x v="2111"/>
    <x v="2"/>
    <s v="INNER BELT RD &amp; WASHINGTON ST Somerville, MA"/>
    <x v="0"/>
    <x v="1"/>
    <x v="1"/>
    <s v="NONE"/>
    <x v="3"/>
    <s v="T-INTERSECTION"/>
    <s v="TWO-WAY, NOT DIVIDED"/>
    <s v="SINGLE VEHICLE CRASH"/>
    <s v="COLLISION WITH PEDESTRIAN"/>
    <x v="0"/>
    <x v="0"/>
    <n v="0"/>
    <n v="0"/>
    <n v="0"/>
    <n v="1"/>
    <n v="0"/>
    <n v="1"/>
    <n v="0"/>
    <n v="0"/>
    <n v="1"/>
    <n v="1"/>
    <n v="0"/>
    <n v="0"/>
    <n v="0"/>
    <n v="42.381999999999998"/>
    <n v="-71.081500000000005"/>
    <n v="1"/>
    <n v="250000000000000"/>
  </r>
  <r>
    <x v="2113"/>
    <x v="2112"/>
    <x v="1"/>
    <s v="INNER BELT RD &amp; WASHINGTON ST Somerville, MA"/>
    <x v="1"/>
    <x v="1"/>
    <x v="1"/>
    <s v="NONE"/>
    <x v="3"/>
    <s v="T-INTERSECTION"/>
    <s v="TWO-WAY, NOT DIVIDED"/>
    <s v="UNKNOWN"/>
    <s v="COLLISION WITH MOTOR VEHICLE IN TRAFFIC"/>
    <x v="0"/>
    <x v="1"/>
    <n v="1"/>
    <n v="0"/>
    <n v="0"/>
    <n v="0"/>
    <n v="0"/>
    <n v="3"/>
    <n v="0"/>
    <n v="0"/>
    <n v="0"/>
    <n v="0"/>
    <n v="0"/>
    <n v="0"/>
    <n v="0"/>
    <n v="42.381999999999998"/>
    <n v="-71.081500000000005"/>
    <n v="1"/>
    <n v="250000000000000"/>
  </r>
  <r>
    <x v="2114"/>
    <x v="2113"/>
    <x v="0"/>
    <s v="PEARL ST &amp; PINCKNEY ST Somerville, MA"/>
    <x v="1"/>
    <x v="1"/>
    <x v="1"/>
    <s v="NONE"/>
    <x v="1"/>
    <s v="T-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3899999999997"/>
    <n v="-71.081800000000001"/>
    <n v="1"/>
    <n v="250000000000000"/>
  </r>
  <r>
    <x v="2115"/>
    <x v="2114"/>
    <x v="2"/>
    <s v="93 MT VERNON ST Somerville, MA"/>
    <x v="0"/>
    <x v="0"/>
    <x v="0"/>
    <s v="NONE"/>
    <x v="0"/>
    <s v="NOT AT INTERSECTION"/>
    <s v="ONE-WAY, NOT DIVIDED"/>
    <s v="ANGLE"/>
    <s v="COLLISION WITH PARKED MOTOR VEHICLE"/>
    <x v="0"/>
    <x v="0"/>
    <n v="0"/>
    <n v="0"/>
    <n v="0"/>
    <n v="0"/>
    <n v="0"/>
    <n v="2"/>
    <n v="0"/>
    <n v="0"/>
    <n v="0"/>
    <n v="0"/>
    <n v="0"/>
    <n v="0"/>
    <n v="1"/>
    <n v="42.382300000000001"/>
    <n v="-71.081900000000005"/>
    <n v="1"/>
    <n v="250000000000000"/>
  </r>
  <r>
    <x v="2116"/>
    <x v="2115"/>
    <x v="2"/>
    <s v="25 PINCKNEY ST Somerville, MA"/>
    <x v="0"/>
    <x v="1"/>
    <x v="1"/>
    <s v="NONE"/>
    <x v="0"/>
    <s v="NOT AT INTERSECTION"/>
    <s v="ONE-WAY, NOT DIVIDED"/>
    <s v="SIDESWIPE, SAME DIRECTION"/>
    <s v="COLLISION WITH PARKED MOTOR VEHICLE"/>
    <x v="1"/>
    <x v="0"/>
    <n v="0"/>
    <n v="0"/>
    <n v="0"/>
    <n v="0"/>
    <n v="0"/>
    <n v="2"/>
    <n v="0"/>
    <n v="0"/>
    <n v="0"/>
    <n v="0"/>
    <n v="0"/>
    <n v="0"/>
    <n v="0"/>
    <n v="42.383099999999999"/>
    <n v="-71.0822"/>
    <n v="1"/>
    <n v="250000000000000"/>
  </r>
  <r>
    <x v="2117"/>
    <x v="2116"/>
    <x v="1"/>
    <s v="23 WASHINGTON ST Somerville, MA"/>
    <x v="1"/>
    <x v="1"/>
    <x v="1"/>
    <s v="NONE"/>
    <x v="0"/>
    <s v="NOT AT INTERSECTION"/>
    <s v="TWO-WAY, NOT DIVIDED"/>
    <s v="SIDESWIPE, SAME DIRECTION"/>
    <s v="COLLISION WITH MOTOR VEHICLE IN TRAFFIC"/>
    <x v="0"/>
    <x v="0"/>
    <n v="0"/>
    <n v="0"/>
    <n v="0"/>
    <n v="0"/>
    <n v="1"/>
    <n v="2"/>
    <n v="0"/>
    <n v="0"/>
    <n v="0"/>
    <n v="0"/>
    <n v="0"/>
    <n v="0"/>
    <n v="0"/>
    <n v="42.382100000000001"/>
    <n v="-71.082099999999997"/>
    <n v="1"/>
    <n v="250000000000000"/>
  </r>
  <r>
    <x v="2118"/>
    <x v="2117"/>
    <x v="1"/>
    <s v="31 WASHINGTON ST Somerville, MA"/>
    <x v="1"/>
    <x v="1"/>
    <x v="1"/>
    <s v="NONE"/>
    <x v="7"/>
    <s v="NOT AT INTERSECTION"/>
    <s v="TWO-WAY, DIVIDED, UNPROTECTED MEDIAN"/>
    <s v="REAR-END"/>
    <s v="COLLISION WITH MOTOR VEHICLE IN TRAFFIC"/>
    <x v="0"/>
    <x v="3"/>
    <n v="0"/>
    <n v="0"/>
    <n v="0"/>
    <n v="0"/>
    <n v="0"/>
    <n v="4"/>
    <n v="0"/>
    <n v="0"/>
    <n v="0"/>
    <n v="0"/>
    <n v="0"/>
    <n v="0"/>
    <n v="0"/>
    <n v="42.382100000000001"/>
    <n v="-71.082599999999999"/>
    <n v="1"/>
    <n v="250000000000000"/>
  </r>
  <r>
    <x v="2119"/>
    <x v="2118"/>
    <x v="2"/>
    <s v="FLORENCE ST &amp; WASHINGTON ST Somerville, MA"/>
    <x v="0"/>
    <x v="1"/>
    <x v="1"/>
    <s v="NONE"/>
    <x v="0"/>
    <s v="T-INTERSECTION"/>
    <s v="ONE-WAY, NOT DIVIDED"/>
    <s v="SIDESWIPE, SAME DIRECTION"/>
    <s v="COLLISION WITH LIGHT POLE OR OTHER POST/SUPPORT"/>
    <x v="1"/>
    <x v="0"/>
    <n v="0"/>
    <n v="0"/>
    <n v="0"/>
    <n v="0"/>
    <n v="0"/>
    <n v="0"/>
    <n v="0"/>
    <n v="0"/>
    <n v="0"/>
    <n v="0"/>
    <n v="0"/>
    <n v="0"/>
    <n v="0"/>
    <n v="42.381799999999998"/>
    <n v="-71.083100000000002"/>
    <n v="1"/>
    <n v="250000000000000"/>
  </r>
  <r>
    <x v="2120"/>
    <x v="2119"/>
    <x v="1"/>
    <s v="31 WASHINGTON ST Somerville, MA"/>
    <x v="1"/>
    <x v="2"/>
    <x v="1"/>
    <s v="NONE"/>
    <x v="0"/>
    <s v="NOT AT INTERSECTION"/>
    <s v="TWO-WAY, NOT DIVIDED"/>
    <s v="REAR-END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82100000000001"/>
    <n v="-71.082599999999999"/>
    <n v="1"/>
    <n v="250000000000000"/>
  </r>
  <r>
    <x v="2121"/>
    <x v="2120"/>
    <x v="1"/>
    <s v="FLORENCE ST &amp; WASHINGTON ST Somerville, MA"/>
    <x v="1"/>
    <x v="2"/>
    <x v="1"/>
    <s v="NONE"/>
    <x v="3"/>
    <s v="T-INTERSECTION"/>
    <s v="TWO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1799999999998"/>
    <n v="-71.083100000000002"/>
    <n v="1"/>
    <n v="250000000000000"/>
  </r>
  <r>
    <x v="2122"/>
    <x v="2121"/>
    <x v="1"/>
    <s v="FLORENCE ST &amp; PEARL ST Somerville, MA"/>
    <x v="1"/>
    <x v="2"/>
    <x v="1"/>
    <s v="NONE"/>
    <x v="1"/>
    <s v="FOUR WAY 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4099999999997"/>
    <n v="-71.082700000000003"/>
    <n v="1"/>
    <n v="250000000000000"/>
  </r>
  <r>
    <x v="2123"/>
    <x v="2122"/>
    <x v="0"/>
    <s v="31 WASHINGTON STREET Somerville, MA"/>
    <x v="0"/>
    <x v="1"/>
    <x v="1"/>
    <s v="NONE"/>
    <x v="3"/>
    <s v="NOT AT INTERSECTION"/>
    <s v="TWO-WAY, DIVIDED, UNPROTECTED MEDIAN"/>
    <s v="SIDESWIPE, SAME DIRECTION"/>
    <s v="COLLISION WITH MOTOR VEHICLE IN TRAFFIC"/>
    <x v="0"/>
    <x v="0"/>
    <n v="0"/>
    <n v="0"/>
    <n v="2"/>
    <n v="0"/>
    <n v="0"/>
    <n v="3"/>
    <n v="0"/>
    <n v="0"/>
    <n v="0"/>
    <n v="0"/>
    <n v="0"/>
    <n v="0"/>
    <n v="0"/>
    <n v="42.382100000000001"/>
    <n v="-71.082599999999999"/>
    <n v="1"/>
    <n v="250000000000000"/>
  </r>
  <r>
    <x v="2124"/>
    <x v="2123"/>
    <x v="0"/>
    <s v="31 WASHINGTON ST Somerville, MA"/>
    <x v="0"/>
    <x v="1"/>
    <x v="1"/>
    <s v="TRAFFIC CONTROL DEVICE"/>
    <x v="1"/>
    <s v="T-INTERSECTION"/>
    <s v="TWO-WAY, NOT DIVIDED"/>
    <s v="ANGLE"/>
    <s v="COLLISION WITH PEDALCYCLE"/>
    <x v="0"/>
    <x v="0"/>
    <n v="0"/>
    <n v="0"/>
    <n v="0"/>
    <n v="0"/>
    <n v="0"/>
    <n v="2"/>
    <n v="0"/>
    <n v="0"/>
    <n v="1"/>
    <n v="0"/>
    <n v="1"/>
    <n v="0"/>
    <n v="0"/>
    <n v="42.382100000000001"/>
    <n v="-71.082599999999999"/>
    <n v="1"/>
    <n v="250000000000000"/>
  </r>
  <r>
    <x v="2125"/>
    <x v="2124"/>
    <x v="1"/>
    <s v="31 WASHINGTON ST Somerville, MA"/>
    <x v="1"/>
    <x v="1"/>
    <x v="1"/>
    <s v="NONE"/>
    <x v="0"/>
    <s v="NOT AT INTERSECTION"/>
    <s v="UNKNOWN"/>
    <s v="SINGLE VEHICLE CRASH"/>
    <s v="OTHER"/>
    <x v="2"/>
    <x v="0"/>
    <n v="0"/>
    <n v="0"/>
    <n v="0"/>
    <n v="0"/>
    <n v="0"/>
    <n v="2"/>
    <n v="0"/>
    <n v="0"/>
    <n v="0"/>
    <n v="0"/>
    <n v="0"/>
    <n v="0"/>
    <n v="0"/>
    <n v="42.382100000000001"/>
    <n v="-71.082599999999999"/>
    <n v="1"/>
    <n v="250000000000000"/>
  </r>
  <r>
    <x v="2126"/>
    <x v="2125"/>
    <x v="1"/>
    <s v="WASHINGTON STREET &amp; FLORENCE STREET Somerville, MA"/>
    <x v="1"/>
    <x v="0"/>
    <x v="0"/>
    <s v="NONE"/>
    <x v="0"/>
    <s v="T-INTERSECTION"/>
    <s v="TWO-WAY, NOT DIVIDED"/>
    <s v="REAR-END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81799999999998"/>
    <n v="-71.083100000000002"/>
    <n v="1"/>
    <n v="250000000000000"/>
  </r>
  <r>
    <x v="2127"/>
    <x v="2126"/>
    <x v="0"/>
    <s v="38 PEARL ST Somerville, MA"/>
    <x v="3"/>
    <x v="0"/>
    <x v="0"/>
    <s v="UNKNOWN"/>
    <x v="0"/>
    <s v="NOT AT INTERSECTION"/>
    <s v="TWO-WAY, NOT DIVIDED"/>
    <s v="SINGLE VEHICLE CRASH"/>
    <s v="COLLISION WITH PEDESTRIAN"/>
    <x v="0"/>
    <x v="3"/>
    <n v="0"/>
    <n v="0"/>
    <n v="0"/>
    <n v="0"/>
    <n v="0"/>
    <n v="2"/>
    <n v="0"/>
    <n v="0"/>
    <n v="1"/>
    <n v="0"/>
    <n v="0"/>
    <n v="1"/>
    <n v="0"/>
    <n v="42.383800000000001"/>
    <n v="-71.0822"/>
    <n v="1"/>
    <n v="250000000000000"/>
  </r>
  <r>
    <x v="2128"/>
    <x v="2127"/>
    <x v="1"/>
    <s v="31 WASHINGTON ST Somerville, MA"/>
    <x v="1"/>
    <x v="1"/>
    <x v="1"/>
    <s v="UNKNOWN"/>
    <x v="0"/>
    <s v="NOT AT INTERSECTION"/>
    <s v="TWO-WAY, DIVIDED, UNPROTECTED MEDIAN"/>
    <s v="REAR-END"/>
    <s v="COLLISION WITH MOTOR VEHICLE IN TRAFFIC"/>
    <x v="4"/>
    <x v="0"/>
    <n v="0"/>
    <n v="0"/>
    <n v="0"/>
    <n v="0"/>
    <n v="0"/>
    <n v="4"/>
    <n v="0"/>
    <n v="0"/>
    <n v="0"/>
    <n v="0"/>
    <n v="0"/>
    <n v="0"/>
    <n v="0"/>
    <n v="42.382100000000001"/>
    <n v="-71.082599999999999"/>
    <n v="1"/>
    <n v="250000000000000"/>
  </r>
  <r>
    <x v="2129"/>
    <x v="2128"/>
    <x v="0"/>
    <s v="31 WASHINGTON ST Somerville, MA"/>
    <x v="0"/>
    <x v="1"/>
    <x v="1"/>
    <s v="NONE"/>
    <x v="0"/>
    <s v="NOT AT INTERSECTION"/>
    <s v="TWO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2100000000001"/>
    <n v="-71.082599999999999"/>
    <n v="1"/>
    <n v="250000000000000"/>
  </r>
  <r>
    <x v="2130"/>
    <x v="2129"/>
    <x v="1"/>
    <s v="69 MYRTLE ST Somerville, MA"/>
    <x v="1"/>
    <x v="1"/>
    <x v="1"/>
    <s v="NONE"/>
    <x v="1"/>
    <s v="FOUR WAY INTERSECTION"/>
    <s v="ONE-WAY, NOT DIVIDED"/>
    <s v="SIDESWIPE, SAME DIRECTION"/>
    <s v="COLLISION WITH PARKED MOTOR VEHICLE"/>
    <x v="0"/>
    <x v="0"/>
    <n v="0"/>
    <n v="0"/>
    <n v="0"/>
    <n v="0"/>
    <n v="0"/>
    <n v="4"/>
    <n v="0"/>
    <n v="0"/>
    <n v="0"/>
    <n v="0"/>
    <n v="0"/>
    <n v="0"/>
    <n v="0"/>
    <n v="42.3842"/>
    <n v="-71.083299999999994"/>
    <n v="1"/>
    <n v="250000000000000"/>
  </r>
  <r>
    <x v="2131"/>
    <x v="2130"/>
    <x v="1"/>
    <s v="MYRTLE ST &amp; NA Somerville, MA"/>
    <x v="1"/>
    <x v="2"/>
    <x v="1"/>
    <s v="NONE"/>
    <x v="1"/>
    <s v="FOUR WAY INTERSECTION"/>
    <s v="TWO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83699999999997"/>
    <n v="-71.0839"/>
    <n v="1"/>
    <n v="250000000000000"/>
  </r>
  <r>
    <x v="2132"/>
    <x v="2131"/>
    <x v="0"/>
    <s v="52 PEARL ST Somerville, MA"/>
    <x v="3"/>
    <x v="1"/>
    <x v="1"/>
    <s v="NONE"/>
    <x v="0"/>
    <s v="NOT AT INTERSECTION"/>
    <s v="TWO-WAY, NOT DIVIDED"/>
    <s v="HEAD ON"/>
    <s v="COLLISION WITH MOTOR VEHICLE IN TRAFFIC"/>
    <x v="0"/>
    <x v="0"/>
    <n v="0"/>
    <n v="0"/>
    <n v="0"/>
    <n v="0"/>
    <n v="1"/>
    <n v="2"/>
    <n v="0"/>
    <n v="0"/>
    <n v="0"/>
    <n v="0"/>
    <n v="0"/>
    <n v="0"/>
    <n v="0"/>
    <n v="42.384099999999997"/>
    <n v="-71.083100000000002"/>
    <n v="1"/>
    <n v="250000000000000"/>
  </r>
  <r>
    <x v="2133"/>
    <x v="2132"/>
    <x v="0"/>
    <s v="48 PEARL ST Somerville, MA"/>
    <x v="0"/>
    <x v="1"/>
    <x v="1"/>
    <s v="NONE"/>
    <x v="0"/>
    <s v="NOT AT INTERSECTION"/>
    <s v="TWO-WAY, NOT DIVIDED"/>
    <s v="SIDESWIPE, SAME DIRECTION"/>
    <s v="COLLISION WITH PARKED MOTOR VEHICLE"/>
    <x v="0"/>
    <x v="3"/>
    <n v="0"/>
    <n v="0"/>
    <n v="0"/>
    <n v="0"/>
    <n v="0"/>
    <n v="1"/>
    <n v="0"/>
    <n v="0"/>
    <n v="0"/>
    <n v="0"/>
    <n v="0"/>
    <n v="0"/>
    <n v="0"/>
    <n v="42.384"/>
    <n v="-71.082899999999995"/>
    <n v="1"/>
    <n v="250000000000000"/>
  </r>
  <r>
    <x v="2134"/>
    <x v="2133"/>
    <x v="0"/>
    <s v="FRANKLIN AV &amp; WASHINGTON ST Somerville, MA"/>
    <x v="0"/>
    <x v="0"/>
    <x v="0"/>
    <s v="NONE"/>
    <x v="0"/>
    <s v="T-INTERSECTION"/>
    <s v="TWO-WAY, NOT DIVIDED"/>
    <s v="SIDESWIPE, OPPOSITE DIRECTION"/>
    <s v="COLLISION WITH PARKED MOTOR VEHICLE"/>
    <x v="5"/>
    <x v="0"/>
    <n v="0"/>
    <n v="0"/>
    <n v="0"/>
    <n v="0"/>
    <n v="0"/>
    <n v="3"/>
    <n v="0"/>
    <n v="0"/>
    <n v="0"/>
    <n v="0"/>
    <n v="0"/>
    <n v="0"/>
    <n v="0"/>
    <n v="42.381500000000003"/>
    <n v="-71.084999999999994"/>
    <n v="1"/>
    <n v="250000000000000"/>
  </r>
  <r>
    <x v="2135"/>
    <x v="2134"/>
    <x v="0"/>
    <s v="MYRTLE ST &amp; WASHINGTON ST Somerville, MA"/>
    <x v="0"/>
    <x v="5"/>
    <x v="3"/>
    <s v="NONE"/>
    <x v="3"/>
    <s v="T-INTERSECTION"/>
    <s v="TWO-WAY, NOT DIVIDED"/>
    <s v="REAR-END"/>
    <s v="COLLISION WITH MOTOR VEHICLE IN TRAFFIC"/>
    <x v="0"/>
    <x v="0"/>
    <n v="0"/>
    <n v="0"/>
    <n v="0"/>
    <n v="3"/>
    <n v="2"/>
    <n v="0"/>
    <n v="0"/>
    <n v="0"/>
    <n v="0"/>
    <n v="0"/>
    <n v="0"/>
    <n v="0"/>
    <n v="0"/>
    <n v="42.381700000000002"/>
    <n v="-71.0839"/>
    <n v="1"/>
    <n v="250000000000000"/>
  </r>
  <r>
    <x v="2136"/>
    <x v="2135"/>
    <x v="0"/>
    <s v="FRANKLIN AV &amp; WASHINGTON ST Somerville, MA"/>
    <x v="2"/>
    <x v="1"/>
    <x v="1"/>
    <s v="NONE"/>
    <x v="0"/>
    <s v="T-INTERSECTION"/>
    <s v="TWO-WAY, NOT DIVIDED"/>
    <s v="REAR-END"/>
    <s v="COLLISION WITH MOTOR VEHICLE IN TRAFFIC"/>
    <x v="0"/>
    <x v="1"/>
    <n v="0"/>
    <n v="0"/>
    <n v="0"/>
    <n v="0"/>
    <n v="1"/>
    <n v="5"/>
    <n v="0"/>
    <n v="0"/>
    <n v="0"/>
    <n v="0"/>
    <n v="0"/>
    <n v="0"/>
    <n v="0"/>
    <n v="42.381500000000003"/>
    <n v="-71.084999999999994"/>
    <n v="1"/>
    <n v="250000000000000"/>
  </r>
  <r>
    <x v="2137"/>
    <x v="2136"/>
    <x v="1"/>
    <s v="MYRTLE ST &amp; WASHINGTON ST Somerville, MA"/>
    <x v="1"/>
    <x v="1"/>
    <x v="1"/>
    <s v="NONE"/>
    <x v="3"/>
    <s v="T-INTERSECTION"/>
    <s v="TWO-WAY, NOT DIVIDED"/>
    <s v="REAR-END"/>
    <s v="COLLISION WITH MOTOR VEHICLE IN TRAFFIC"/>
    <x v="0"/>
    <x v="0"/>
    <n v="0"/>
    <n v="0"/>
    <n v="0"/>
    <n v="1"/>
    <n v="0"/>
    <n v="2"/>
    <n v="0"/>
    <n v="0"/>
    <n v="0"/>
    <n v="0"/>
    <n v="0"/>
    <n v="0"/>
    <n v="0"/>
    <n v="42.381700000000002"/>
    <n v="-71.0839"/>
    <n v="1"/>
    <n v="250000000000000"/>
  </r>
  <r>
    <x v="2138"/>
    <x v="2137"/>
    <x v="0"/>
    <s v="WASHINGTON ST &amp; MYRTLE ST Somerville, MA"/>
    <x v="0"/>
    <x v="1"/>
    <x v="1"/>
    <s v="NONE"/>
    <x v="3"/>
    <s v="FOUR WAY INTERSECTION"/>
    <s v="TWO-WAY, NOT DIVIDED"/>
    <s v="SIDESWIPE, OPPOSITE DIRECTION"/>
    <s v="COLLISION WITH MOTOR VEHICLE IN TRAFFIC"/>
    <x v="0"/>
    <x v="0"/>
    <n v="0"/>
    <n v="0"/>
    <n v="0"/>
    <n v="2"/>
    <n v="0"/>
    <n v="0"/>
    <n v="1"/>
    <n v="0"/>
    <n v="0"/>
    <n v="0"/>
    <n v="0"/>
    <n v="0"/>
    <n v="0"/>
    <n v="42.381700000000002"/>
    <n v="-71.0839"/>
    <n v="1"/>
    <n v="250000000000000"/>
  </r>
  <r>
    <x v="2139"/>
    <x v="2138"/>
    <x v="0"/>
    <s v="1 FRANKLIN AV Somerville, MA"/>
    <x v="1"/>
    <x v="1"/>
    <x v="1"/>
    <s v="NONE"/>
    <x v="0"/>
    <s v="T-INTERSECTION"/>
    <s v="TWO-WAY, NOT DIVIDED"/>
    <s v="ANGLE"/>
    <s v="COLLISION WITH PEDALCYCLE"/>
    <x v="0"/>
    <x v="1"/>
    <n v="0"/>
    <n v="0"/>
    <n v="0"/>
    <n v="0"/>
    <n v="1"/>
    <n v="3"/>
    <n v="0"/>
    <n v="0"/>
    <n v="1"/>
    <n v="0"/>
    <n v="1"/>
    <n v="0"/>
    <n v="0"/>
    <n v="42.381599999999999"/>
    <n v="-71.084900000000005"/>
    <n v="1"/>
    <n v="250000000000000"/>
  </r>
  <r>
    <x v="2140"/>
    <x v="2139"/>
    <x v="0"/>
    <s v="MYRTLE ST &amp; WASHINGTON ST Somerville, MA"/>
    <x v="1"/>
    <x v="1"/>
    <x v="1"/>
    <s v="NONE"/>
    <x v="3"/>
    <s v="T-INTERSECTION"/>
    <s v="TWO-WAY, NOT DIVIDED"/>
    <s v="ANGLE"/>
    <s v="COLLISION WITH PEDALCYCLE"/>
    <x v="0"/>
    <x v="0"/>
    <n v="0"/>
    <n v="0"/>
    <n v="0"/>
    <n v="1"/>
    <n v="0"/>
    <n v="1"/>
    <n v="0"/>
    <n v="0"/>
    <n v="1"/>
    <n v="0"/>
    <n v="1"/>
    <n v="0"/>
    <n v="0"/>
    <n v="42.381700000000002"/>
    <n v="-71.0839"/>
    <n v="1"/>
    <n v="250000000000000"/>
  </r>
  <r>
    <x v="2141"/>
    <x v="2140"/>
    <x v="0"/>
    <s v="MYRTLE ST &amp; WASHINGTON ST Somerville, MA"/>
    <x v="0"/>
    <x v="1"/>
    <x v="1"/>
    <s v="NONE"/>
    <x v="3"/>
    <s v="T-INTERSECTION"/>
    <s v="TWO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1700000000002"/>
    <n v="-71.0839"/>
    <n v="1"/>
    <n v="250000000000000"/>
  </r>
  <r>
    <x v="2142"/>
    <x v="2141"/>
    <x v="1"/>
    <s v="FRANKLIN AV &amp; WASHINGTON ST Somerville, MA"/>
    <x v="1"/>
    <x v="1"/>
    <x v="1"/>
    <s v="NONE"/>
    <x v="0"/>
    <s v="T-INTERSECTION"/>
    <s v="TWO-WAY, NOT DIVIDED"/>
    <s v="SINGLE VEHICLE CRASH"/>
    <s v="COLLISION WITH OTHER MOVABLE OBJECT"/>
    <x v="0"/>
    <x v="0"/>
    <n v="0"/>
    <n v="0"/>
    <n v="0"/>
    <n v="1"/>
    <n v="0"/>
    <n v="2"/>
    <n v="0"/>
    <n v="0"/>
    <n v="1"/>
    <n v="0"/>
    <n v="1"/>
    <n v="0"/>
    <n v="0"/>
    <n v="42.381500000000003"/>
    <n v="-71.084999999999994"/>
    <n v="1"/>
    <n v="250000000000000"/>
  </r>
  <r>
    <x v="2143"/>
    <x v="2142"/>
    <x v="0"/>
    <s v="FRANKLIN AV &amp; WASHINGTON ST Somerville, MA"/>
    <x v="0"/>
    <x v="1"/>
    <x v="1"/>
    <s v="NONE"/>
    <x v="0"/>
    <s v="T-INTERSECTION"/>
    <s v="TWO-WAY, NOT DIVIDED"/>
    <s v="SINGLE VEHICLE CRASH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81500000000003"/>
    <n v="-71.084999999999994"/>
    <n v="1"/>
    <n v="250000000000000"/>
  </r>
  <r>
    <x v="2144"/>
    <x v="2143"/>
    <x v="0"/>
    <s v="97 WASHINGTON ST Somerville, MA"/>
    <x v="0"/>
    <x v="1"/>
    <x v="1"/>
    <s v="NONE"/>
    <x v="0"/>
    <s v="NOT AT INTERSECTION"/>
    <s v="TWO-WAY, DIVIDED, UNPROTECTED MEDIAN"/>
    <s v="ANGLE"/>
    <s v="COLLISION WITH MOTOR VEHICLE IN TRAFFIC"/>
    <x v="0"/>
    <x v="0"/>
    <n v="0"/>
    <n v="0"/>
    <n v="0"/>
    <n v="0"/>
    <n v="1"/>
    <n v="1"/>
    <n v="0"/>
    <n v="0"/>
    <n v="0"/>
    <n v="0"/>
    <n v="0"/>
    <n v="0"/>
    <n v="0"/>
    <n v="42.381599999999999"/>
    <n v="-71.085899999999995"/>
    <n v="1"/>
    <n v="250000000000000"/>
  </r>
  <r>
    <x v="2145"/>
    <x v="2144"/>
    <x v="0"/>
    <s v="91 WASHINGTON ST Somerville, MA"/>
    <x v="1"/>
    <x v="1"/>
    <x v="1"/>
    <s v="NONE"/>
    <x v="0"/>
    <s v="NOT AT INTERSECTION"/>
    <s v="TWO-WAY, DIVIDED, UNPROTECTED MEDIAN"/>
    <s v="SIDESWIPE, SAME DIRECTION"/>
    <s v="COLLISION WITH PARKED MOTOR VEHICLE"/>
    <x v="4"/>
    <x v="0"/>
    <n v="0"/>
    <n v="0"/>
    <n v="0"/>
    <n v="0"/>
    <n v="0"/>
    <n v="2"/>
    <n v="0"/>
    <n v="0"/>
    <n v="0"/>
    <n v="0"/>
    <n v="0"/>
    <n v="0"/>
    <n v="0"/>
    <n v="42.381700000000002"/>
    <n v="-71.085599999999999"/>
    <n v="1"/>
    <n v="250000000000000"/>
  </r>
  <r>
    <x v="2146"/>
    <x v="2145"/>
    <x v="0"/>
    <s v="CROSS ST &amp; PEARL ST Somerville, MA"/>
    <x v="1"/>
    <x v="2"/>
    <x v="1"/>
    <s v="TRAFFIC CONGESTION RELATED"/>
    <x v="3"/>
    <s v="FOUR WAY INTERSECTION"/>
    <s v="TWO-WAY, NOT DIVIDED"/>
    <s v="SIDESWIPE, SAME DIRECTION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857"/>
    <n v="-71.087800000000001"/>
    <n v="1"/>
    <n v="250000000000000"/>
  </r>
  <r>
    <x v="2147"/>
    <x v="2146"/>
    <x v="1"/>
    <s v="PEARL ST &amp; CROSS ST Somerville, MA"/>
    <x v="1"/>
    <x v="1"/>
    <x v="1"/>
    <s v="NONE"/>
    <x v="3"/>
    <s v="FOUR WAY INTERSECTION"/>
    <s v="TWO-WAY, NOT DIVIDED"/>
    <s v="ANGLE"/>
    <s v="COLLISION WITH MOTOR VEHICLE IN TRAFFIC"/>
    <x v="0"/>
    <x v="3"/>
    <n v="0"/>
    <n v="0"/>
    <n v="0"/>
    <n v="0"/>
    <n v="1"/>
    <n v="2"/>
    <n v="0"/>
    <n v="0"/>
    <n v="0"/>
    <n v="0"/>
    <n v="0"/>
    <n v="0"/>
    <n v="1"/>
    <n v="42.3857"/>
    <n v="-71.087800000000001"/>
    <n v="1"/>
    <n v="250000000000000"/>
  </r>
  <r>
    <x v="2148"/>
    <x v="2147"/>
    <x v="0"/>
    <s v="CROSS ST &amp; PEARL ST Somerville, MA"/>
    <x v="1"/>
    <x v="2"/>
    <x v="1"/>
    <s v="NONE"/>
    <x v="3"/>
    <s v="FOUR WAY INTERSECTION"/>
    <s v="TWO-WAY, NOT DIVIDED"/>
    <s v="SIDESWIPE, SAME DIRECTION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857"/>
    <n v="-71.087800000000001"/>
    <n v="1"/>
    <n v="250000000000000"/>
  </r>
  <r>
    <x v="2149"/>
    <x v="2148"/>
    <x v="0"/>
    <s v="CROSS ST &amp; PEARL ST Somerville, MA"/>
    <x v="2"/>
    <x v="1"/>
    <x v="1"/>
    <s v="NONE"/>
    <x v="0"/>
    <s v="T-INTERSECTION"/>
    <s v="TWO-WAY, NOT DIVIDED"/>
    <s v="SIDESWIPE, SAME DIRECTION"/>
    <s v="COLLISION WITH PEDALCYCLE"/>
    <x v="0"/>
    <x v="3"/>
    <n v="0"/>
    <n v="0"/>
    <n v="0"/>
    <n v="1"/>
    <n v="0"/>
    <n v="2"/>
    <n v="0"/>
    <n v="0"/>
    <n v="1"/>
    <n v="0"/>
    <n v="1"/>
    <n v="0"/>
    <n v="0"/>
    <n v="42.3857"/>
    <n v="-71.087800000000001"/>
    <n v="1"/>
    <n v="250000000000000"/>
  </r>
  <r>
    <x v="2150"/>
    <x v="2149"/>
    <x v="0"/>
    <s v="CROSS ST &amp; PEARL ST Somerville, MA"/>
    <x v="0"/>
    <x v="1"/>
    <x v="1"/>
    <s v="NONE"/>
    <x v="3"/>
    <s v="FOUR WAY INTERSECTION"/>
    <s v="TWO-WAY, NOT DIVIDED"/>
    <s v="HEAD ON"/>
    <s v="COLLISION WITH OTHER MOVABLE OBJECT"/>
    <x v="4"/>
    <x v="0"/>
    <n v="0"/>
    <n v="0"/>
    <n v="0"/>
    <n v="0"/>
    <n v="0"/>
    <n v="3"/>
    <n v="0"/>
    <n v="0"/>
    <n v="0"/>
    <n v="0"/>
    <n v="0"/>
    <n v="0"/>
    <n v="0"/>
    <n v="42.3857"/>
    <n v="-71.087800000000001"/>
    <n v="1"/>
    <n v="250000000000000"/>
  </r>
  <r>
    <x v="2151"/>
    <x v="2150"/>
    <x v="0"/>
    <s v="39 GILMAN ST Somerville, MA"/>
    <x v="0"/>
    <x v="0"/>
    <x v="0"/>
    <s v="UNKNOWN"/>
    <x v="0"/>
    <s v="NOT AT INTERSECTION"/>
    <s v="ONE-WAY, NOT DIVIDED"/>
    <s v="SIDESWIPE, SAME DIRECTION"/>
    <s v="COLLISION WITH PARKED MOTOR VEHICLE"/>
    <x v="4"/>
    <x v="0"/>
    <n v="0"/>
    <n v="0"/>
    <n v="0"/>
    <n v="0"/>
    <n v="0"/>
    <n v="3"/>
    <n v="0"/>
    <n v="0"/>
    <n v="0"/>
    <n v="0"/>
    <n v="0"/>
    <n v="0"/>
    <n v="0"/>
    <n v="42.385199999999998"/>
    <n v="-71.090599999999995"/>
    <n v="1"/>
    <n v="250000000000000"/>
  </r>
  <r>
    <x v="2152"/>
    <x v="2151"/>
    <x v="0"/>
    <s v="75 CROSS ST Somerville, MA"/>
    <x v="1"/>
    <x v="1"/>
    <x v="1"/>
    <s v="NONE"/>
    <x v="0"/>
    <s v="NOT AT INTERSECTION"/>
    <s v="TWO-WAY, NOT DIVIDED"/>
    <s v="SIDESWIPE, SAME DIRECTION"/>
    <s v="COLLISION WITH PARKED MOTOR VEHICLE"/>
    <x v="1"/>
    <x v="1"/>
    <n v="0"/>
    <n v="0"/>
    <n v="0"/>
    <n v="0"/>
    <n v="0"/>
    <n v="1"/>
    <n v="0"/>
    <n v="0"/>
    <n v="0"/>
    <n v="0"/>
    <n v="0"/>
    <n v="0"/>
    <n v="1"/>
    <n v="42.385599999999997"/>
    <n v="-71.088200000000001"/>
    <n v="1"/>
    <n v="250000000000000"/>
  </r>
  <r>
    <x v="2153"/>
    <x v="2152"/>
    <x v="0"/>
    <s v="CROSS ST &amp; PEARL ST Somerville, MA"/>
    <x v="1"/>
    <x v="1"/>
    <x v="1"/>
    <s v="TRAFFIC CONGESTION RELATED"/>
    <x v="3"/>
    <s v="FOUR WAY INTERSECTION"/>
    <s v="TWO-WAY, NOT DIVIDED"/>
    <s v="SIDESWIPE, SAME DIRECTION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857"/>
    <n v="-71.087800000000001"/>
    <n v="1"/>
    <n v="250000000000000"/>
  </r>
  <r>
    <x v="2154"/>
    <x v="2153"/>
    <x v="0"/>
    <s v="CROSS ST &amp; PEARL ST Somerville, MA"/>
    <x v="0"/>
    <x v="1"/>
    <x v="1"/>
    <s v="NONE"/>
    <x v="3"/>
    <s v="FOUR WAY INTERSECTION"/>
    <s v="TWO-WAY, NOT DIVIDED"/>
    <s v="REAR-END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857"/>
    <n v="-71.087800000000001"/>
    <n v="1"/>
    <n v="250000000000000"/>
  </r>
  <r>
    <x v="2155"/>
    <x v="2154"/>
    <x v="2"/>
    <s v="89 CROSS ST Somerville, MA"/>
    <x v="0"/>
    <x v="1"/>
    <x v="1"/>
    <s v="NONE"/>
    <x v="0"/>
    <s v="NOT AT INTERSECTION"/>
    <s v="TWO-WAY, NOT DIVIDED"/>
    <s v="SIDESWIPE, OPPOSITE DIRECTION"/>
    <s v="COLLISION WITH PARKED MOTOR VEHICLE"/>
    <x v="0"/>
    <x v="0"/>
    <n v="0"/>
    <n v="0"/>
    <n v="0"/>
    <n v="0"/>
    <n v="0"/>
    <n v="2"/>
    <n v="0"/>
    <n v="0"/>
    <n v="0"/>
    <n v="0"/>
    <n v="0"/>
    <n v="0"/>
    <n v="0"/>
    <n v="42.385100000000001"/>
    <n v="-71.0886"/>
    <n v="1"/>
    <n v="250000000000000"/>
  </r>
  <r>
    <x v="2156"/>
    <x v="2155"/>
    <x v="1"/>
    <s v="CROSS ST &amp; PEARL ST Somerville, MA"/>
    <x v="1"/>
    <x v="1"/>
    <x v="1"/>
    <s v="NONE"/>
    <x v="3"/>
    <s v="FOUR WAY INTERSECTION"/>
    <s v="TWO-WAY, NOT DIVIDED"/>
    <s v="SIDESWIPE, SAM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857"/>
    <n v="-71.087800000000001"/>
    <n v="1"/>
    <n v="250000000000000"/>
  </r>
  <r>
    <x v="2157"/>
    <x v="2156"/>
    <x v="1"/>
    <s v="11 GILMAN ST Somerville, MA"/>
    <x v="1"/>
    <x v="1"/>
    <x v="1"/>
    <s v="NONE"/>
    <x v="0"/>
    <s v="NOT AT INTERSECTION"/>
    <s v="ONE-WAY, NOT DIVIDED"/>
    <s v="SINGLE VEHICLE CRASH"/>
    <s v="COLLISION WITH BRIDGE OVERHEAD STRUCTURE"/>
    <x v="0"/>
    <x v="3"/>
    <n v="0"/>
    <n v="0"/>
    <n v="0"/>
    <n v="0"/>
    <n v="0"/>
    <n v="3"/>
    <n v="0"/>
    <n v="0"/>
    <n v="0"/>
    <n v="0"/>
    <n v="0"/>
    <n v="0"/>
    <n v="0"/>
    <n v="42.384500000000003"/>
    <n v="-71.089399999999998"/>
    <n v="1"/>
    <n v="250000000000000"/>
  </r>
  <r>
    <x v="2158"/>
    <x v="2157"/>
    <x v="2"/>
    <s v="10 FLINT AV Somerville, MA"/>
    <x v="0"/>
    <x v="1"/>
    <x v="1"/>
    <s v="NONE"/>
    <x v="0"/>
    <s v="NOT AT INTERSECTION"/>
    <s v="TWO-WAY, NOT DIVIDED"/>
    <s v="ANGLE"/>
    <s v="COLLISION WITH PARKED MOTOR VEHICLE"/>
    <x v="0"/>
    <x v="0"/>
    <n v="0"/>
    <n v="0"/>
    <n v="0"/>
    <n v="0"/>
    <n v="0"/>
    <n v="1"/>
    <n v="0"/>
    <n v="0"/>
    <n v="0"/>
    <n v="0"/>
    <n v="0"/>
    <n v="0"/>
    <n v="1"/>
    <n v="42.3855"/>
    <n v="-71.089299999999994"/>
    <n v="1"/>
    <n v="250000000000000"/>
  </r>
  <r>
    <x v="2159"/>
    <x v="2158"/>
    <x v="2"/>
    <s v="103 CROSS ST Somerville, MA"/>
    <x v="0"/>
    <x v="1"/>
    <x v="1"/>
    <s v="NONE"/>
    <x v="0"/>
    <s v="NOT AT INTERSECTION"/>
    <s v="TWO-WAY, NOT DIVIDED"/>
    <s v="SIDESWIPE, OPPOSITE DIRECTION"/>
    <s v="COLLISION WITH PARKED MOTOR VEHICLE"/>
    <x v="0"/>
    <x v="0"/>
    <n v="0"/>
    <n v="0"/>
    <n v="0"/>
    <n v="1"/>
    <n v="0"/>
    <n v="3"/>
    <n v="0"/>
    <n v="0"/>
    <n v="0"/>
    <n v="0"/>
    <n v="0"/>
    <n v="0"/>
    <n v="0"/>
    <n v="42.384700000000002"/>
    <n v="-71.088899999999995"/>
    <n v="1"/>
    <n v="250000000000000"/>
  </r>
  <r>
    <x v="2160"/>
    <x v="2159"/>
    <x v="0"/>
    <s v="184 PEARL ST Somerville, MA"/>
    <x v="1"/>
    <x v="1"/>
    <x v="1"/>
    <s v="OBSTRUCTION IN ROADWAY"/>
    <x v="0"/>
    <s v="NOT AT 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6600000000001"/>
    <n v="-71.091300000000004"/>
    <n v="1"/>
    <n v="250000000000000"/>
  </r>
  <r>
    <x v="2161"/>
    <x v="2160"/>
    <x v="1"/>
    <s v="180 PEARL ST Somerville, MA"/>
    <x v="1"/>
    <x v="1"/>
    <x v="1"/>
    <s v="NONE"/>
    <x v="0"/>
    <s v="DRIVEWAY"/>
    <s v="UNKNOWN"/>
    <s v="SINGLE VEHICLE CRASH"/>
    <s v="COLLISION WITH UNKNOWN FIXED OBJECT"/>
    <x v="2"/>
    <x v="0"/>
    <n v="0"/>
    <n v="0"/>
    <n v="0"/>
    <n v="0"/>
    <n v="0"/>
    <n v="3"/>
    <n v="0"/>
    <n v="0"/>
    <n v="2"/>
    <n v="0"/>
    <n v="0"/>
    <n v="2"/>
    <n v="0"/>
    <n v="42.386499999999998"/>
    <n v="-71.091099999999997"/>
    <n v="1"/>
    <n v="250000000000000"/>
  </r>
  <r>
    <x v="2162"/>
    <x v="2161"/>
    <x v="0"/>
    <s v="DANA ST &amp; PEARL ST Somerville, MA"/>
    <x v="1"/>
    <x v="0"/>
    <x v="0"/>
    <s v="NONE"/>
    <x v="0"/>
    <s v="T-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6600000000001"/>
    <n v="-71.090800000000002"/>
    <n v="1"/>
    <n v="250000000000000"/>
  </r>
  <r>
    <x v="2163"/>
    <x v="2162"/>
    <x v="0"/>
    <s v="198 PEARL STREET Somerville, MA"/>
    <x v="0"/>
    <x v="1"/>
    <x v="1"/>
    <s v="NONE"/>
    <x v="0"/>
    <s v="NOT AT INTERSECTION"/>
    <s v="TWO-WAY, DIVIDED, UNPROTECTED MEDIAN"/>
    <s v="SIDESWIPE, SAME DIRECTION"/>
    <s v="COLLISION WITH PARKED MOTOR VEHICLE"/>
    <x v="0"/>
    <x v="0"/>
    <n v="0"/>
    <n v="0"/>
    <n v="0"/>
    <n v="1"/>
    <n v="0"/>
    <n v="2"/>
    <n v="0"/>
    <n v="0"/>
    <n v="1"/>
    <n v="0"/>
    <n v="0"/>
    <n v="1"/>
    <n v="1"/>
    <n v="42.386899999999997"/>
    <n v="-71.092100000000002"/>
    <n v="1"/>
    <n v="250000000000000"/>
  </r>
  <r>
    <x v="2164"/>
    <x v="2163"/>
    <x v="2"/>
    <s v="109 WALNUT ST Somerville, MA"/>
    <x v="0"/>
    <x v="1"/>
    <x v="1"/>
    <s v="NONE"/>
    <x v="0"/>
    <s v="NOT AT INTERSECTION"/>
    <s v="ONE-WAY, NOT DIVIDED"/>
    <s v="SIDESWIPE, SAME DIRECTION"/>
    <s v="COLLISION WITH PARKED MOTOR VEHICLE"/>
    <x v="0"/>
    <x v="0"/>
    <n v="1"/>
    <n v="0"/>
    <n v="0"/>
    <n v="0"/>
    <n v="0"/>
    <n v="5"/>
    <n v="0"/>
    <n v="0"/>
    <n v="0"/>
    <n v="0"/>
    <n v="0"/>
    <n v="0"/>
    <n v="1"/>
    <n v="42.387"/>
    <n v="-71.093100000000007"/>
    <n v="4"/>
    <n v="250000000000000"/>
  </r>
  <r>
    <x v="2165"/>
    <x v="2164"/>
    <x v="0"/>
    <s v="240 PEARL ST Somerville, MA"/>
    <x v="1"/>
    <x v="2"/>
    <x v="1"/>
    <s v="UNKNOWN"/>
    <x v="0"/>
    <s v="T-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7799999999999"/>
    <n v="-71.095200000000006"/>
    <n v="4"/>
    <n v="250000000000000"/>
  </r>
  <r>
    <x v="2166"/>
    <x v="2165"/>
    <x v="1"/>
    <s v="110 WALNUT ST Somerville, MA"/>
    <x v="1"/>
    <x v="2"/>
    <x v="1"/>
    <s v="NONE"/>
    <x v="3"/>
    <s v="NOT AT INTERSECTION"/>
    <s v="ONE-WAY, NOT DIVIDED"/>
    <s v="SIDESWIPE, SAME DIRECTION"/>
    <s v="COLLISION WITH PARKED MOTOR VEHICLE"/>
    <x v="0"/>
    <x v="3"/>
    <n v="0"/>
    <n v="0"/>
    <n v="0"/>
    <n v="0"/>
    <n v="0"/>
    <n v="2"/>
    <n v="0"/>
    <n v="0"/>
    <n v="0"/>
    <n v="0"/>
    <n v="0"/>
    <n v="0"/>
    <n v="0"/>
    <n v="42.387300000000003"/>
    <n v="-71.093400000000003"/>
    <n v="4"/>
    <n v="250000000000000"/>
  </r>
  <r>
    <x v="2167"/>
    <x v="2166"/>
    <x v="1"/>
    <s v="68 GILMAN ST Somerville, MA"/>
    <x v="1"/>
    <x v="1"/>
    <x v="1"/>
    <s v="NONE"/>
    <x v="0"/>
    <s v="NOT AT INTERSECTION"/>
    <s v="ONE-WAY, NOT DIVIDED"/>
    <s v="ANGLE"/>
    <s v="COLLISION WITH MOTOR VEHICLE IN TRAFFIC"/>
    <x v="0"/>
    <x v="3"/>
    <n v="0"/>
    <n v="0"/>
    <n v="0"/>
    <n v="0"/>
    <n v="1"/>
    <n v="1"/>
    <n v="0"/>
    <n v="0"/>
    <n v="0"/>
    <n v="0"/>
    <n v="0"/>
    <n v="0"/>
    <n v="0"/>
    <n v="42.3855"/>
    <n v="-71.091800000000006"/>
    <n v="4"/>
    <n v="250000000000000"/>
  </r>
  <r>
    <x v="2168"/>
    <x v="2167"/>
    <x v="2"/>
    <s v="46 ALDRICH ST Somerville, MA"/>
    <x v="0"/>
    <x v="5"/>
    <x v="3"/>
    <s v="NONE"/>
    <x v="0"/>
    <s v="NOT AT INTERSECTION"/>
    <s v="TWO-WAY, NOT DIVIDED"/>
    <s v="REAR TO REAR"/>
    <s v="COLLISION WITH PARKED MOTOR VEHICLE"/>
    <x v="0"/>
    <x v="4"/>
    <n v="0"/>
    <n v="0"/>
    <n v="0"/>
    <n v="0"/>
    <n v="0"/>
    <n v="3"/>
    <n v="0"/>
    <n v="0"/>
    <n v="0"/>
    <n v="0"/>
    <n v="0"/>
    <n v="0"/>
    <n v="0"/>
    <n v="42.384999999999998"/>
    <n v="-71.091499999999996"/>
    <n v="4"/>
    <n v="250000000000000"/>
  </r>
  <r>
    <x v="2169"/>
    <x v="2168"/>
    <x v="1"/>
    <s v="59 GILMAN STREET Somerville, MA"/>
    <x v="1"/>
    <x v="1"/>
    <x v="1"/>
    <s v="NONE"/>
    <x v="4"/>
    <s v="NOT AT INTERSECTION"/>
    <s v="ONE-WAY, NOT DIVIDED"/>
    <s v="SINGLE VEHICLE CRASH"/>
    <s v="COLLISION WITH BRIDGE OVERHEAD STRUCTURE"/>
    <x v="0"/>
    <x v="0"/>
    <n v="0"/>
    <n v="0"/>
    <n v="0"/>
    <n v="2"/>
    <n v="0"/>
    <n v="1"/>
    <n v="0"/>
    <n v="0"/>
    <n v="0"/>
    <n v="0"/>
    <n v="0"/>
    <n v="0"/>
    <n v="0"/>
    <n v="42.3855"/>
    <n v="-71.091300000000004"/>
    <n v="1"/>
    <n v="250000000000000"/>
  </r>
  <r>
    <x v="2170"/>
    <x v="2169"/>
    <x v="2"/>
    <s v="109 CROSS ST Somerville, MA"/>
    <x v="0"/>
    <x v="1"/>
    <x v="1"/>
    <s v="NONE"/>
    <x v="0"/>
    <s v="T-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4399999999999"/>
    <n v="-71.089399999999998"/>
    <n v="1"/>
    <n v="250000000000000"/>
  </r>
  <r>
    <x v="2171"/>
    <x v="2170"/>
    <x v="0"/>
    <s v="AUBURN AV &amp; NA Somerville, MA"/>
    <x v="0"/>
    <x v="1"/>
    <x v="1"/>
    <s v="NONE"/>
    <x v="3"/>
    <s v="T-INTERSECTION"/>
    <s v="TWO-WAY, NOT DIVIDED"/>
    <s v="REAR-END"/>
    <s v="COLLISION WITH MOTOR VEHICLE IN TRAFFIC"/>
    <x v="0"/>
    <x v="1"/>
    <n v="0"/>
    <n v="0"/>
    <n v="0"/>
    <n v="0"/>
    <n v="0"/>
    <n v="3"/>
    <n v="0"/>
    <n v="0"/>
    <n v="0"/>
    <n v="0"/>
    <n v="0"/>
    <n v="0"/>
    <n v="1"/>
    <n v="42.384099999999997"/>
    <n v="-71.090199999999996"/>
    <n v="1"/>
    <n v="250000000000000"/>
  </r>
  <r>
    <x v="2172"/>
    <x v="2171"/>
    <x v="2"/>
    <s v="CROSS ST &amp; GILMAN ST Somerville, MA"/>
    <x v="0"/>
    <x v="5"/>
    <x v="0"/>
    <s v="NONE"/>
    <x v="0"/>
    <s v="FOUR WAY INTERSECTION"/>
    <s v="TWO-WAY, DIVIDED, UNPROTECTED MEDIAN"/>
    <s v="SINGLE VEHICLE CRASH"/>
    <s v="COLLISION WITH PEDESTRIAN"/>
    <x v="0"/>
    <x v="0"/>
    <n v="0"/>
    <n v="0"/>
    <n v="0"/>
    <n v="0"/>
    <n v="1"/>
    <n v="1"/>
    <n v="0"/>
    <n v="0"/>
    <n v="1"/>
    <n v="1"/>
    <n v="0"/>
    <n v="0"/>
    <n v="0"/>
    <n v="42.3842"/>
    <n v="-71.089100000000002"/>
    <n v="1"/>
    <n v="250000000000000"/>
  </r>
  <r>
    <x v="2173"/>
    <x v="2172"/>
    <x v="0"/>
    <s v="117 CROSS ST Somerville, MA"/>
    <x v="1"/>
    <x v="1"/>
    <x v="0"/>
    <s v="NONE"/>
    <x v="0"/>
    <s v="NOT AT INTERSECTION"/>
    <s v="TWO-WAY, NOT DIVIDED"/>
    <s v="REAR-END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83899999999997"/>
    <n v="-71.089600000000004"/>
    <n v="1"/>
    <n v="250000000000000"/>
  </r>
  <r>
    <x v="2174"/>
    <x v="2173"/>
    <x v="1"/>
    <s v="CROSS ST &amp; OLIVER ST Somerville, MA"/>
    <x v="1"/>
    <x v="1"/>
    <x v="1"/>
    <s v="NONE"/>
    <x v="1"/>
    <s v="T-INTERSECTION"/>
    <s v="TWO-WAY, NOT DIVIDED"/>
    <s v="HEAD ON"/>
    <s v="COLLISION WITH MOPED"/>
    <x v="0"/>
    <x v="0"/>
    <n v="0"/>
    <n v="0"/>
    <n v="0"/>
    <n v="1"/>
    <n v="0"/>
    <n v="1"/>
    <n v="0"/>
    <n v="0"/>
    <n v="0"/>
    <n v="0"/>
    <n v="0"/>
    <n v="0"/>
    <n v="0"/>
    <n v="42.3842"/>
    <n v="-71.089100000000002"/>
    <n v="1"/>
    <n v="250000000000000"/>
  </r>
  <r>
    <x v="2175"/>
    <x v="2174"/>
    <x v="0"/>
    <s v="CROSS ST &amp; GILMAN ST Somerville, MA"/>
    <x v="0"/>
    <x v="1"/>
    <x v="1"/>
    <s v="NONE"/>
    <x v="1"/>
    <s v="T-INTERSECTION"/>
    <s v="TWO-WAY, DIVIDED, UNPROTECTED MEDIAN"/>
    <s v="ANGLE"/>
    <s v="COLLISION WITH MOTOR VEHICLE IN TRAFFIC"/>
    <x v="4"/>
    <x v="0"/>
    <n v="0"/>
    <n v="0"/>
    <n v="0"/>
    <n v="0"/>
    <n v="0"/>
    <n v="4"/>
    <n v="1"/>
    <n v="0"/>
    <n v="0"/>
    <n v="0"/>
    <n v="0"/>
    <n v="0"/>
    <n v="0"/>
    <n v="42.3842"/>
    <n v="-71.089100000000002"/>
    <n v="1"/>
    <n v="250000000000000"/>
  </r>
  <r>
    <x v="2176"/>
    <x v="2175"/>
    <x v="0"/>
    <s v="27 FLINT ST Somerville, MA"/>
    <x v="1"/>
    <x v="1"/>
    <x v="1"/>
    <s v="NONE"/>
    <x v="0"/>
    <s v="NOT AT INTERSECTION"/>
    <s v="TWO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4300000000003"/>
    <n v="-71.086299999999994"/>
    <n v="1"/>
    <n v="250000000000000"/>
  </r>
  <r>
    <x v="2177"/>
    <x v="2176"/>
    <x v="2"/>
    <s v="FLINT ST &amp; GLEN ST Somerville, MA"/>
    <x v="1"/>
    <x v="1"/>
    <x v="1"/>
    <s v="NONE"/>
    <x v="1"/>
    <s v="FOUR WAY INTERSECTION"/>
    <s v="ONE-WAY, NOT DIVIDED"/>
    <s v="SINGLE VEHICLE CRASH"/>
    <s v="COLLISION WITH PEDESTRIAN"/>
    <x v="0"/>
    <x v="0"/>
    <n v="0"/>
    <n v="0"/>
    <n v="0"/>
    <n v="0"/>
    <n v="0"/>
    <n v="1"/>
    <n v="1"/>
    <n v="0"/>
    <n v="1"/>
    <n v="1"/>
    <n v="0"/>
    <n v="0"/>
    <n v="0"/>
    <n v="42.3842"/>
    <n v="-71.086600000000004"/>
    <n v="1"/>
    <n v="250000000000000"/>
  </r>
  <r>
    <x v="2178"/>
    <x v="2177"/>
    <x v="1"/>
    <s v="FLINT ST &amp; GLEN ST Somerville, MA"/>
    <x v="1"/>
    <x v="0"/>
    <x v="0"/>
    <s v="NONE"/>
    <x v="1"/>
    <s v="FOUR WAY INTERSECTION"/>
    <s v="TWO-WAY, NOT DIVIDED"/>
    <s v="SINGLE VEHICLE CRASH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42"/>
    <n v="-71.086600000000004"/>
    <n v="1"/>
    <n v="250000000000000"/>
  </r>
  <r>
    <x v="2179"/>
    <x v="2178"/>
    <x v="1"/>
    <s v="CROSS ST &amp; RANDOLPH PL Somerville, MA"/>
    <x v="1"/>
    <x v="1"/>
    <x v="1"/>
    <s v="NONE"/>
    <x v="0"/>
    <s v="T-INTERSECTION"/>
    <s v="TWO-WAY, NOT DIVIDED"/>
    <s v="ANGLE"/>
    <s v="COLLISION WITH MOTOR VEHICLE IN TRAFFIC"/>
    <x v="0"/>
    <x v="1"/>
    <n v="0"/>
    <n v="0"/>
    <n v="0"/>
    <n v="0"/>
    <n v="0"/>
    <n v="3"/>
    <n v="0"/>
    <n v="0"/>
    <n v="0"/>
    <n v="0"/>
    <n v="0"/>
    <n v="0"/>
    <n v="0"/>
    <n v="42.385399999999997"/>
    <n v="-71.087999999999994"/>
    <n v="1"/>
    <n v="250000000000000"/>
  </r>
  <r>
    <x v="2180"/>
    <x v="2179"/>
    <x v="1"/>
    <s v="76 CROSS STREET Somerville, MA"/>
    <x v="1"/>
    <x v="1"/>
    <x v="0"/>
    <s v="NONE"/>
    <x v="3"/>
    <s v="NOT AT INTERSECTION"/>
    <s v="TWO-WAY, NOT DIVIDED"/>
    <s v="SIDESWIPE, SAME DIRECTION"/>
    <s v="COLLISION WITH PARKED MOTOR VEHICLE"/>
    <x v="1"/>
    <x v="0"/>
    <n v="0"/>
    <n v="0"/>
    <n v="0"/>
    <n v="1"/>
    <n v="0"/>
    <n v="2"/>
    <n v="0"/>
    <n v="0"/>
    <n v="0"/>
    <n v="0"/>
    <n v="0"/>
    <n v="0"/>
    <n v="0"/>
    <n v="42.385399999999997"/>
    <n v="-71.087800000000001"/>
    <n v="1"/>
    <n v="250000000000000"/>
  </r>
  <r>
    <x v="2181"/>
    <x v="2180"/>
    <x v="2"/>
    <s v="FLINT ST &amp; CROSS ST Somerville, MA"/>
    <x v="0"/>
    <x v="1"/>
    <x v="1"/>
    <s v="UNKNOWN"/>
    <x v="0"/>
    <s v="FOUR WAY INTERSECTION"/>
    <s v="UNKNOWN"/>
    <s v="HEAD ON"/>
    <s v="COLLISION WITH PARKED MOTOR VEHICLE"/>
    <x v="0"/>
    <x v="2"/>
    <n v="0"/>
    <n v="0"/>
    <n v="0"/>
    <n v="0"/>
    <n v="0"/>
    <n v="4"/>
    <n v="0"/>
    <n v="0"/>
    <n v="0"/>
    <n v="0"/>
    <n v="0"/>
    <n v="0"/>
    <n v="0"/>
    <n v="42.384799999999998"/>
    <n v="-71.088499999999996"/>
    <n v="1"/>
    <n v="250000000000000"/>
  </r>
  <r>
    <x v="2182"/>
    <x v="2181"/>
    <x v="0"/>
    <s v="CROSS ST &amp; FLINT ST Somerville, MA"/>
    <x v="0"/>
    <x v="1"/>
    <x v="1"/>
    <s v="NONE"/>
    <x v="1"/>
    <s v="T-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4799999999998"/>
    <n v="-71.088499999999996"/>
    <n v="1"/>
    <n v="250000000000000"/>
  </r>
  <r>
    <x v="2183"/>
    <x v="2182"/>
    <x v="0"/>
    <s v="FRANKLIN ST &amp; WASHINGTON ST Somerville, MA"/>
    <x v="1"/>
    <x v="1"/>
    <x v="1"/>
    <s v="NONE"/>
    <x v="0"/>
    <s v="T-INTERSECTION"/>
    <s v="TWO-WAY, DIVIDED, UNPROTECTED MEDIAN"/>
    <s v="SINGLE VEHICLE CRASH"/>
    <s v="COLLISION WITH UTILITY POLE"/>
    <x v="0"/>
    <x v="3"/>
    <n v="0"/>
    <n v="0"/>
    <n v="0"/>
    <n v="0"/>
    <n v="2"/>
    <n v="0"/>
    <n v="0"/>
    <n v="0"/>
    <n v="0"/>
    <n v="0"/>
    <n v="0"/>
    <n v="0"/>
    <n v="0"/>
    <n v="42.381300000000003"/>
    <n v="-71.086399999999998"/>
    <n v="1"/>
    <n v="250000000000000"/>
  </r>
  <r>
    <x v="2184"/>
    <x v="2183"/>
    <x v="0"/>
    <s v="117 WASHINGTON ST Somerville, MA"/>
    <x v="0"/>
    <x v="1"/>
    <x v="1"/>
    <s v="NONE"/>
    <x v="0"/>
    <s v="NOT AT INTERSECTION"/>
    <s v="TWO-WAY, NOT DIVIDED"/>
    <s v="REAR-END"/>
    <s v="COLLISION WITH MOTOR VEHICLE IN TRAFFIC"/>
    <x v="0"/>
    <x v="1"/>
    <n v="0"/>
    <n v="0"/>
    <n v="0"/>
    <n v="0"/>
    <n v="0"/>
    <n v="2"/>
    <n v="0"/>
    <n v="0"/>
    <n v="0"/>
    <n v="0"/>
    <n v="0"/>
    <n v="0"/>
    <n v="0"/>
    <n v="42.381300000000003"/>
    <n v="-71.087100000000007"/>
    <n v="1"/>
    <n v="250000000000000"/>
  </r>
  <r>
    <x v="2185"/>
    <x v="2184"/>
    <x v="1"/>
    <s v="9 TUFTS ST Somerville, MA"/>
    <x v="1"/>
    <x v="1"/>
    <x v="1"/>
    <s v="NONE"/>
    <x v="0"/>
    <s v="NOT AT INTERSECTION"/>
    <s v="TWO-WAY, NOT DIVIDED"/>
    <s v="SIDESWIPE, SAME DIRECTION"/>
    <s v="COLLISION WITH PARKED MOTOR VEHICLE"/>
    <x v="1"/>
    <x v="3"/>
    <n v="0"/>
    <n v="0"/>
    <n v="0"/>
    <n v="0"/>
    <n v="0"/>
    <n v="3"/>
    <n v="0"/>
    <n v="0"/>
    <n v="0"/>
    <n v="0"/>
    <n v="0"/>
    <n v="0"/>
    <n v="0"/>
    <n v="42.381500000000003"/>
    <n v="-71.087699999999998"/>
    <n v="1"/>
    <n v="250000000000000"/>
  </r>
  <r>
    <x v="2186"/>
    <x v="2185"/>
    <x v="0"/>
    <s v="CROSS ST &amp; FOUNTAIN AV Somerville, MA"/>
    <x v="0"/>
    <x v="5"/>
    <x v="3"/>
    <s v="ROAD SURFACE CONDITION"/>
    <x v="0"/>
    <s v="FOUR WAY INTERSECTION"/>
    <s v="TWO-WAY, NOT DIVIDED"/>
    <s v="SINGLE VEHICLE CRASH"/>
    <s v="OTHER"/>
    <x v="2"/>
    <x v="3"/>
    <n v="0"/>
    <n v="0"/>
    <n v="0"/>
    <n v="0"/>
    <n v="0"/>
    <n v="1"/>
    <n v="0"/>
    <n v="0"/>
    <n v="0"/>
    <n v="0"/>
    <n v="0"/>
    <n v="0"/>
    <n v="0"/>
    <n v="42.383699999999997"/>
    <n v="-71.089500000000001"/>
    <n v="1"/>
    <n v="250000000000000"/>
  </r>
  <r>
    <x v="2187"/>
    <x v="2186"/>
    <x v="2"/>
    <s v="38 OLIVER ST Somerville, MA"/>
    <x v="0"/>
    <x v="1"/>
    <x v="1"/>
    <s v="NONE"/>
    <x v="0"/>
    <s v="NOT AT INTERSECTION"/>
    <s v="TWO-WAY, NOT DIVIDED"/>
    <s v="SINGLE VEHICLE CRASH"/>
    <s v="COLLISION WITH LIGHT POLE OR OTHER POST/SUPPORT"/>
    <x v="2"/>
    <x v="3"/>
    <n v="0"/>
    <n v="0"/>
    <n v="0"/>
    <n v="0"/>
    <n v="0"/>
    <n v="1"/>
    <n v="0"/>
    <n v="0"/>
    <n v="0"/>
    <n v="0"/>
    <n v="0"/>
    <n v="0"/>
    <n v="0"/>
    <n v="42.383600000000001"/>
    <n v="-71.087299999999999"/>
    <n v="1"/>
    <n v="250000000000000"/>
  </r>
  <r>
    <x v="2188"/>
    <x v="2187"/>
    <x v="1"/>
    <s v="59 TUFTS ST Somerville, MA"/>
    <x v="1"/>
    <x v="2"/>
    <x v="1"/>
    <s v="NONE"/>
    <x v="0"/>
    <s v="NOT AT INTERSECTION"/>
    <s v="TWO-WAY, NOT DIVIDED"/>
    <s v="ANGLE"/>
    <s v="COLLISION WITH MOTOR VEHICLE IN TRAFFIC"/>
    <x v="0"/>
    <x v="3"/>
    <n v="0"/>
    <n v="0"/>
    <n v="0"/>
    <n v="0"/>
    <n v="0"/>
    <n v="4"/>
    <n v="0"/>
    <n v="0"/>
    <n v="0"/>
    <n v="0"/>
    <n v="0"/>
    <n v="0"/>
    <n v="0"/>
    <n v="42.383200000000002"/>
    <n v="-71.089299999999994"/>
    <n v="1"/>
    <n v="250000000000000"/>
  </r>
  <r>
    <x v="2189"/>
    <x v="2188"/>
    <x v="0"/>
    <s v="33 FOUNTAIN AV Somerville, MA"/>
    <x v="1"/>
    <x v="1"/>
    <x v="1"/>
    <s v="NONE"/>
    <x v="0"/>
    <s v="T-INTERSECTION"/>
    <s v="ONE-WAY, NOT DIVIDED"/>
    <s v="SIDESWIPE, OPPOSITE DIRECTION"/>
    <s v="COLLISION WITH PARKED MOTOR VEHICLE"/>
    <x v="2"/>
    <x v="0"/>
    <n v="0"/>
    <n v="0"/>
    <n v="1"/>
    <n v="0"/>
    <n v="0"/>
    <n v="2"/>
    <n v="0"/>
    <n v="0"/>
    <n v="0"/>
    <n v="0"/>
    <n v="0"/>
    <n v="0"/>
    <n v="0"/>
    <n v="42.383099999999999"/>
    <n v="-71.087699999999998"/>
    <n v="1"/>
    <n v="250000000000000"/>
  </r>
  <r>
    <x v="2190"/>
    <x v="2189"/>
    <x v="0"/>
    <s v="129 CROSS ST Somerville, MA"/>
    <x v="0"/>
    <x v="1"/>
    <x v="1"/>
    <s v="NONE"/>
    <x v="0"/>
    <s v="NOT AT INTERSECTION"/>
    <s v="TWO-WAY, NOT DIVIDED"/>
    <s v="SIDESWIPE, SAME DIRECTION"/>
    <s v="COLLISION WITH PARKED MOTOR VEHICLE"/>
    <x v="1"/>
    <x v="0"/>
    <n v="0"/>
    <n v="0"/>
    <n v="0"/>
    <n v="1"/>
    <n v="0"/>
    <n v="1"/>
    <n v="0"/>
    <n v="0"/>
    <n v="0"/>
    <n v="0"/>
    <n v="0"/>
    <n v="0"/>
    <n v="0"/>
    <n v="42.383600000000001"/>
    <n v="-71.089799999999997"/>
    <n v="1"/>
    <n v="250000000000000"/>
  </r>
  <r>
    <x v="2191"/>
    <x v="2190"/>
    <x v="0"/>
    <s v="CROSS ST &amp; TUFTS ST Somerville, MA"/>
    <x v="1"/>
    <x v="1"/>
    <x v="1"/>
    <s v="NONE"/>
    <x v="0"/>
    <s v="T-INTERSECTION"/>
    <s v="TWO-WAY, NOT DIVIDED"/>
    <s v="SINGLE VEHICLE CRASH"/>
    <s v="COLLISION WITH PEDESTRIAN"/>
    <x v="0"/>
    <x v="3"/>
    <n v="0"/>
    <n v="0"/>
    <n v="0"/>
    <n v="0"/>
    <n v="0"/>
    <n v="0"/>
    <n v="2"/>
    <n v="0"/>
    <n v="1"/>
    <n v="1"/>
    <n v="0"/>
    <n v="0"/>
    <n v="0"/>
    <n v="42.383299999999998"/>
    <n v="-71.089799999999997"/>
    <n v="1"/>
    <n v="250000000000000"/>
  </r>
  <r>
    <x v="2192"/>
    <x v="2191"/>
    <x v="0"/>
    <s v="CROSS ST &amp; TUFTS ST Somerville, MA"/>
    <x v="0"/>
    <x v="5"/>
    <x v="4"/>
    <s v="ROAD SURFACE CONDITION"/>
    <x v="0"/>
    <s v="T-INTERSECTION"/>
    <s v="TWO-WAY, NOT DIVIDED"/>
    <s v="ANGLE"/>
    <s v="COLLISION WITH PARKED MOTOR VEHICLE"/>
    <x v="0"/>
    <x v="0"/>
    <n v="0"/>
    <n v="0"/>
    <n v="0"/>
    <n v="0"/>
    <n v="0"/>
    <n v="7"/>
    <n v="0"/>
    <n v="0"/>
    <n v="0"/>
    <n v="0"/>
    <n v="0"/>
    <n v="0"/>
    <n v="0"/>
    <n v="42.383299999999998"/>
    <n v="-71.089799999999997"/>
    <n v="1"/>
    <n v="250000000000000"/>
  </r>
  <r>
    <x v="2193"/>
    <x v="2192"/>
    <x v="0"/>
    <s v="CROSS ST &amp; TUFTS ST Somerville, MA"/>
    <x v="1"/>
    <x v="1"/>
    <x v="1"/>
    <s v="NONE"/>
    <x v="1"/>
    <s v="T-INTERSECTION"/>
    <s v="TWO-WAY, NOT DIVIDED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83299999999998"/>
    <n v="-71.089799999999997"/>
    <n v="1"/>
    <n v="250000000000000"/>
  </r>
  <r>
    <x v="2194"/>
    <x v="2193"/>
    <x v="0"/>
    <s v="CROSS ST &amp; TUFTS ST Somerville, MA"/>
    <x v="0"/>
    <x v="5"/>
    <x v="4"/>
    <s v="ROAD SURFACE CONDITION"/>
    <x v="0"/>
    <s v="T-INTERSECTION"/>
    <s v="TWO-WAY, NOT DIVIDED"/>
    <s v="ANGLE"/>
    <s v="COLLISION WITH MOTOR VEHICLE IN TRAFFIC"/>
    <x v="0"/>
    <x v="0"/>
    <n v="0"/>
    <n v="0"/>
    <n v="0"/>
    <n v="0"/>
    <n v="1"/>
    <n v="6"/>
    <n v="0"/>
    <n v="0"/>
    <n v="1"/>
    <n v="1"/>
    <n v="0"/>
    <n v="0"/>
    <n v="0"/>
    <n v="42.383299999999998"/>
    <n v="-71.089799999999997"/>
    <n v="1"/>
    <n v="250000000000000"/>
  </r>
  <r>
    <x v="2195"/>
    <x v="2194"/>
    <x v="0"/>
    <s v="CROSS ST &amp; TUFTS ST Somerville, MA"/>
    <x v="0"/>
    <x v="1"/>
    <x v="1"/>
    <s v="UNKNOWN"/>
    <x v="1"/>
    <s v="T-INTERSECTION"/>
    <s v="UNKNOWN"/>
    <s v="SINGLE VEHICLE CRASH"/>
    <s v="COLLISION WITH CURB"/>
    <x v="0"/>
    <x v="0"/>
    <n v="0"/>
    <n v="0"/>
    <n v="0"/>
    <n v="0"/>
    <n v="0"/>
    <n v="0"/>
    <n v="1"/>
    <n v="0"/>
    <n v="0"/>
    <n v="0"/>
    <n v="0"/>
    <n v="0"/>
    <n v="0"/>
    <n v="42.383299999999998"/>
    <n v="-71.089799999999997"/>
    <n v="1"/>
    <n v="250000000000000"/>
  </r>
  <r>
    <x v="2196"/>
    <x v="2195"/>
    <x v="0"/>
    <s v="CROSS ST &amp; TUFTS ST Somerville, MA"/>
    <x v="1"/>
    <x v="5"/>
    <x v="3"/>
    <s v="ROAD SURFACE CONDITION"/>
    <x v="0"/>
    <s v="T-INTERSECTION"/>
    <s v="TWO-WAY, NOT DIVIDED"/>
    <s v="SINGLE VEHICLE CRASH"/>
    <s v="COLLISION WITH LIGHT POLE OR OTHER POST/SUPPORT"/>
    <x v="1"/>
    <x v="0"/>
    <n v="0"/>
    <n v="0"/>
    <n v="0"/>
    <n v="0"/>
    <n v="0"/>
    <n v="2"/>
    <n v="0"/>
    <n v="0"/>
    <n v="0"/>
    <n v="0"/>
    <n v="0"/>
    <n v="0"/>
    <n v="0"/>
    <n v="42.383299999999998"/>
    <n v="-71.089799999999997"/>
    <n v="1"/>
    <n v="250000000000000"/>
  </r>
  <r>
    <x v="2197"/>
    <x v="2196"/>
    <x v="1"/>
    <s v="JOY ST &amp; WASHINGTON ST Somerville, MA"/>
    <x v="1"/>
    <x v="1"/>
    <x v="1"/>
    <s v="UNKNOWN"/>
    <x v="1"/>
    <s v="T-INTERSECTION"/>
    <s v="TWO-WAY, NOT DIVIDED"/>
    <s v="ANGLE"/>
    <s v="COLLISION WITH PEDALCYCLE"/>
    <x v="0"/>
    <x v="3"/>
    <n v="0"/>
    <n v="0"/>
    <n v="0"/>
    <n v="1"/>
    <n v="0"/>
    <n v="1"/>
    <n v="0"/>
    <n v="0"/>
    <n v="1"/>
    <n v="0"/>
    <n v="1"/>
    <n v="0"/>
    <n v="0"/>
    <n v="42.380699999999997"/>
    <n v="-71.0886"/>
    <n v="1"/>
    <n v="250000000000000"/>
  </r>
  <r>
    <x v="2198"/>
    <x v="2197"/>
    <x v="1"/>
    <s v="41 ALSTON ST Somerville, MA"/>
    <x v="1"/>
    <x v="0"/>
    <x v="0"/>
    <s v="OTHER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812"/>
    <n v="-71.089100000000002"/>
    <n v="1"/>
    <n v="250000000000000"/>
  </r>
  <r>
    <x v="2199"/>
    <x v="2198"/>
    <x v="2"/>
    <s v="151 WASHNGTON ST Somerville, MA"/>
    <x v="0"/>
    <x v="1"/>
    <x v="0"/>
    <s v="NONE"/>
    <x v="3"/>
    <s v="ON RAMP"/>
    <s v="TWO-WAY, NOT DIVIDED"/>
    <s v="ANGLE"/>
    <s v="COLLISION WITH MOTOR VEHICLE IN TRAFFIC"/>
    <x v="0"/>
    <x v="0"/>
    <n v="0"/>
    <n v="0"/>
    <n v="0"/>
    <n v="0"/>
    <n v="0"/>
    <n v="1"/>
    <n v="0"/>
    <n v="0"/>
    <n v="1"/>
    <n v="0"/>
    <n v="1"/>
    <n v="0"/>
    <n v="1"/>
    <n v="42.380699999999997"/>
    <n v="-71.089299999999994"/>
    <n v="1"/>
    <n v="250000000000000"/>
  </r>
  <r>
    <x v="2200"/>
    <x v="2199"/>
    <x v="0"/>
    <s v="WASHINGTON ST &amp; JOY ST Somerville, MA"/>
    <x v="2"/>
    <x v="1"/>
    <x v="0"/>
    <s v="NONE"/>
    <x v="0"/>
    <s v="T-INTERSECTION"/>
    <s v="TWO-WAY, NOT DIVIDED"/>
    <s v="ANGLE"/>
    <s v="COLLISION WITH MOTOR VEHICLE IN TRAFFIC"/>
    <x v="0"/>
    <x v="0"/>
    <n v="0"/>
    <n v="0"/>
    <n v="0"/>
    <n v="0"/>
    <n v="0"/>
    <n v="5"/>
    <n v="0"/>
    <n v="0"/>
    <n v="0"/>
    <n v="0"/>
    <n v="0"/>
    <n v="0"/>
    <n v="0"/>
    <n v="42.380699999999997"/>
    <n v="-71.0886"/>
    <n v="1"/>
    <n v="250000000000000"/>
  </r>
  <r>
    <x v="2201"/>
    <x v="2200"/>
    <x v="0"/>
    <s v="JOY ST. &amp; WASHINGTON ST Somerville, MA"/>
    <x v="1"/>
    <x v="1"/>
    <x v="1"/>
    <s v="NONE"/>
    <x v="0"/>
    <s v="T-INTERSECTION"/>
    <s v="TWO-WAY, DIVIDED, UNPROTECTED MEDIAN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0699999999997"/>
    <n v="-71.0886"/>
    <n v="1"/>
    <n v="250000000000000"/>
  </r>
  <r>
    <x v="2202"/>
    <x v="2201"/>
    <x v="0"/>
    <s v="JOY ST &amp; WASHINGTON ST Somerville, MA"/>
    <x v="1"/>
    <x v="1"/>
    <x v="1"/>
    <s v="NONE"/>
    <x v="0"/>
    <s v="T-INTERSECTION"/>
    <s v="TWO-WAY, DIVIDED, UNPROTECTED MEDIAN"/>
    <s v="HEAD ON"/>
    <s v="COLLISION WITH MOTOR VEHICLE IN TRAFFIC"/>
    <x v="0"/>
    <x v="0"/>
    <n v="0"/>
    <n v="0"/>
    <n v="0"/>
    <n v="1"/>
    <n v="0"/>
    <n v="1"/>
    <n v="0"/>
    <n v="0"/>
    <n v="0"/>
    <n v="0"/>
    <n v="0"/>
    <n v="0"/>
    <n v="0"/>
    <n v="42.380699999999997"/>
    <n v="-71.0886"/>
    <n v="1"/>
    <n v="250000000000000"/>
  </r>
  <r>
    <x v="2203"/>
    <x v="2202"/>
    <x v="0"/>
    <s v="137 WASHINGTON ST Somerville, MA"/>
    <x v="1"/>
    <x v="1"/>
    <x v="1"/>
    <s v="NONE"/>
    <x v="0"/>
    <s v="NOT AT INTERSECTION"/>
    <s v="TWO-WAY, NOT DIVIDED"/>
    <s v="HEAD ON"/>
    <s v="COLLISION WITH MOTOR VEHICLE IN TRAFFIC"/>
    <x v="0"/>
    <x v="0"/>
    <n v="0"/>
    <n v="0"/>
    <n v="0"/>
    <n v="1"/>
    <n v="0"/>
    <n v="1"/>
    <n v="0"/>
    <n v="0"/>
    <n v="0"/>
    <n v="0"/>
    <n v="0"/>
    <n v="0"/>
    <n v="0"/>
    <n v="42.381"/>
    <n v="-71.0886"/>
    <n v="1"/>
    <n v="250000000000000"/>
  </r>
  <r>
    <x v="2204"/>
    <x v="2203"/>
    <x v="0"/>
    <s v="137 WASHINGTON ST Somerville, MA"/>
    <x v="2"/>
    <x v="2"/>
    <x v="1"/>
    <s v="NONE"/>
    <x v="0"/>
    <s v="NOT AT INTERSECTION"/>
    <s v="TWO-WAY, NOT DIVIDED"/>
    <s v="HEAD ON"/>
    <s v="COLLISION WITH MOTOR VEHICLE IN TRAFFIC"/>
    <x v="0"/>
    <x v="0"/>
    <n v="0"/>
    <n v="0"/>
    <n v="0"/>
    <n v="0"/>
    <n v="2"/>
    <n v="2"/>
    <n v="0"/>
    <n v="0"/>
    <n v="0"/>
    <n v="0"/>
    <n v="0"/>
    <n v="0"/>
    <n v="0"/>
    <n v="42.381"/>
    <n v="-71.0886"/>
    <n v="1"/>
    <n v="250000000000000"/>
  </r>
  <r>
    <x v="2205"/>
    <x v="2204"/>
    <x v="0"/>
    <s v="142 CROSS ST Somerville, MA"/>
    <x v="1"/>
    <x v="1"/>
    <x v="1"/>
    <s v="NONE"/>
    <x v="0"/>
    <s v="T-INTERSECTION"/>
    <s v="TWO-WAY, DIVIDED, UNPROTECTED MEDIAN"/>
    <s v="SINGLE VEHICLE CRASH"/>
    <s v="OTHER"/>
    <x v="4"/>
    <x v="0"/>
    <n v="0"/>
    <n v="0"/>
    <n v="2"/>
    <n v="0"/>
    <n v="0"/>
    <n v="1"/>
    <n v="0"/>
    <n v="0"/>
    <n v="1"/>
    <n v="1"/>
    <n v="0"/>
    <n v="0"/>
    <n v="1"/>
    <n v="42.3825"/>
    <n v="-71.09"/>
    <n v="1"/>
    <n v="250000000000000"/>
  </r>
  <r>
    <x v="2206"/>
    <x v="2205"/>
    <x v="2"/>
    <s v="137 WASHINGTON STREET Somerville, MA"/>
    <x v="1"/>
    <x v="1"/>
    <x v="1"/>
    <s v="NONE"/>
    <x v="0"/>
    <s v="NOT AT INTERSECTION"/>
    <s v="ONE-WAY, NOT DIVIDED"/>
    <s v="UNKNOWN"/>
    <s v="COLLISION WITH MOTOR VEHICLE IN TRAFFIC"/>
    <x v="0"/>
    <x v="0"/>
    <n v="0"/>
    <n v="0"/>
    <n v="0"/>
    <n v="0"/>
    <n v="0"/>
    <n v="0"/>
    <n v="2"/>
    <n v="0"/>
    <n v="0"/>
    <n v="0"/>
    <n v="0"/>
    <n v="0"/>
    <n v="0"/>
    <n v="42.381"/>
    <n v="-71.0886"/>
    <n v="1"/>
    <n v="250000000000000"/>
  </r>
  <r>
    <x v="2207"/>
    <x v="2206"/>
    <x v="1"/>
    <s v="JOY ST &amp; WASHINGTON ST Somerville, MA"/>
    <x v="1"/>
    <x v="0"/>
    <x v="0"/>
    <s v="NONE"/>
    <x v="1"/>
    <s v="T-INTERSECTION"/>
    <s v="TWO-WAY, NOT DIVIDED"/>
    <s v="SINGLE VEHICLE CRASH"/>
    <s v="COLLISION WITH PEDALCYCLE"/>
    <x v="0"/>
    <x v="0"/>
    <n v="0"/>
    <n v="0"/>
    <n v="0"/>
    <n v="1"/>
    <n v="0"/>
    <n v="2"/>
    <n v="0"/>
    <n v="0"/>
    <n v="1"/>
    <n v="0"/>
    <n v="1"/>
    <n v="0"/>
    <n v="0"/>
    <n v="42.380699999999997"/>
    <n v="-71.0886"/>
    <n v="1"/>
    <n v="250000000000000"/>
  </r>
  <r>
    <x v="2208"/>
    <x v="2207"/>
    <x v="0"/>
    <s v="ALSTON ST &amp; CROSS ST Somerville, MA"/>
    <x v="1"/>
    <x v="1"/>
    <x v="1"/>
    <s v="NONE"/>
    <x v="0"/>
    <s v="UNKNOWN"/>
    <s v="TWO-WAY, NOT DIVIDED"/>
    <s v="ANGLE"/>
    <s v="COLLISION WITH PEDALCYCLE"/>
    <x v="0"/>
    <x v="0"/>
    <n v="0"/>
    <n v="0"/>
    <n v="0"/>
    <n v="0"/>
    <n v="0"/>
    <n v="1"/>
    <n v="0"/>
    <n v="0"/>
    <n v="1"/>
    <n v="0"/>
    <n v="1"/>
    <n v="0"/>
    <n v="0"/>
    <n v="42.3825"/>
    <n v="-71.090199999999996"/>
    <n v="1"/>
    <n v="250000000000000"/>
  </r>
  <r>
    <x v="2209"/>
    <x v="2208"/>
    <x v="1"/>
    <s v="137 WASHINGTON ST Somerville, MA"/>
    <x v="1"/>
    <x v="1"/>
    <x v="1"/>
    <s v="NONE"/>
    <x v="3"/>
    <s v="Y-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1"/>
    <n v="-71.0886"/>
    <n v="1"/>
    <n v="250000000000000"/>
  </r>
  <r>
    <x v="2210"/>
    <x v="2209"/>
    <x v="1"/>
    <s v="JOY ST &amp; WASHINGTON ST Somerville, MA"/>
    <x v="1"/>
    <x v="1"/>
    <x v="1"/>
    <s v="NONE"/>
    <x v="1"/>
    <s v="T-INTERSECTION"/>
    <s v="TWO-WAY, NOT DIVIDED"/>
    <s v="ANGLE"/>
    <s v="COLLISION WITH MOTOR VEHICLE IN TRAFFIC"/>
    <x v="0"/>
    <x v="0"/>
    <n v="0"/>
    <n v="0"/>
    <n v="0"/>
    <n v="0"/>
    <n v="1"/>
    <n v="3"/>
    <n v="0"/>
    <n v="0"/>
    <n v="0"/>
    <n v="0"/>
    <n v="0"/>
    <n v="0"/>
    <n v="0"/>
    <n v="42.380699999999997"/>
    <n v="-71.0886"/>
    <n v="1"/>
    <n v="250000000000000"/>
  </r>
  <r>
    <x v="2211"/>
    <x v="2210"/>
    <x v="1"/>
    <s v="MCGRATH HWY &amp; CHESTER AVE Somerville, MA"/>
    <x v="1"/>
    <x v="1"/>
    <x v="1"/>
    <s v="NONE"/>
    <x v="3"/>
    <s v="T-INTERSECTION"/>
    <s v="TWO-WAY, DIVIDED, POSITIVE MEDIAN BARRIER"/>
    <s v="SIDESWIPE, SAME DIRECTION"/>
    <s v="COLLISION WITH MOTOR VEHICLE IN TRAFFIC"/>
    <x v="0"/>
    <x v="1"/>
    <n v="0"/>
    <n v="0"/>
    <n v="0"/>
    <n v="0"/>
    <n v="0"/>
    <n v="3"/>
    <n v="0"/>
    <n v="0"/>
    <n v="0"/>
    <n v="0"/>
    <n v="0"/>
    <n v="0"/>
    <n v="0"/>
    <n v="42.383800000000001"/>
    <n v="-71.091399999999993"/>
    <n v="1"/>
    <n v="250000000000000"/>
  </r>
  <r>
    <x v="2212"/>
    <x v="2211"/>
    <x v="0"/>
    <s v="TUFTS ST &amp; WASHINGTON ST Somerville, MA"/>
    <x v="1"/>
    <x v="1"/>
    <x v="1"/>
    <s v="NONE"/>
    <x v="1"/>
    <s v="T-INTERSECTION"/>
    <s v="TWO-WAY, NOT DIVIDED"/>
    <s v="ANGLE"/>
    <s v="COLLISION WITH MOPED"/>
    <x v="0"/>
    <x v="0"/>
    <n v="0"/>
    <n v="0"/>
    <n v="0"/>
    <n v="1"/>
    <n v="0"/>
    <n v="4"/>
    <n v="0"/>
    <n v="0"/>
    <n v="0"/>
    <n v="0"/>
    <n v="0"/>
    <n v="0"/>
    <n v="0"/>
    <n v="42.381"/>
    <n v="-71.087599999999995"/>
    <n v="1"/>
    <n v="250000000000000"/>
  </r>
  <r>
    <x v="2213"/>
    <x v="2212"/>
    <x v="0"/>
    <s v="KNOWLTON ST &amp; WASHINGTON ST Somerville, MA"/>
    <x v="1"/>
    <x v="1"/>
    <x v="1"/>
    <s v="NONE"/>
    <x v="0"/>
    <s v="T-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1"/>
    <n v="-71.087599999999995"/>
    <n v="1"/>
    <n v="250000000000000"/>
  </r>
  <r>
    <x v="2214"/>
    <x v="2213"/>
    <x v="1"/>
    <s v="TUFTS ST &amp; WASHINGTON ST Somerville, MA"/>
    <x v="1"/>
    <x v="1"/>
    <x v="1"/>
    <s v="NONE"/>
    <x v="0"/>
    <s v="T-INTERSECTION"/>
    <s v="TWO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81"/>
    <n v="-71.087599999999995"/>
    <n v="1"/>
    <n v="250000000000000"/>
  </r>
  <r>
    <x v="2215"/>
    <x v="2214"/>
    <x v="1"/>
    <s v="50 TUFTS ST Somerville, MA"/>
    <x v="1"/>
    <x v="1"/>
    <x v="1"/>
    <s v="NONE"/>
    <x v="0"/>
    <s v="NOT AT INTERSECTION"/>
    <s v="TWO-WAY, DIVIDED, UNPROTECTED MEDIAN"/>
    <s v="SINGLE VEHICLE CRASH"/>
    <s v="COLLISION WITH UTILITY POLE"/>
    <x v="0"/>
    <x v="3"/>
    <n v="0"/>
    <n v="0"/>
    <n v="0"/>
    <n v="0"/>
    <n v="0"/>
    <n v="1"/>
    <n v="0"/>
    <n v="0"/>
    <n v="0"/>
    <n v="0"/>
    <n v="0"/>
    <n v="0"/>
    <n v="0"/>
    <n v="42.382199999999997"/>
    <n v="-71.088899999999995"/>
    <n v="1"/>
    <n v="250000000000000"/>
  </r>
  <r>
    <x v="2216"/>
    <x v="2215"/>
    <x v="0"/>
    <s v="51 TUFTS ST Somerville, MA"/>
    <x v="0"/>
    <x v="1"/>
    <x v="1"/>
    <s v="NONE"/>
    <x v="0"/>
    <s v="NOT AT INTERSECTION"/>
    <s v="TWO-WAY, NOT DIVIDED"/>
    <s v="SINGLE VEHICLE CRASH"/>
    <s v="COLLISION WITH UNKNOWN FIXED OBJECT"/>
    <x v="0"/>
    <x v="3"/>
    <n v="0"/>
    <n v="0"/>
    <n v="0"/>
    <n v="0"/>
    <n v="0"/>
    <n v="1"/>
    <n v="0"/>
    <n v="0"/>
    <n v="0"/>
    <n v="0"/>
    <n v="0"/>
    <n v="0"/>
    <n v="0"/>
    <n v="42.382899999999999"/>
    <n v="-71.089100000000002"/>
    <n v="1"/>
    <n v="250000000000000"/>
  </r>
  <r>
    <x v="2217"/>
    <x v="2216"/>
    <x v="0"/>
    <s v="45 TUFTS ST Somerville, MA"/>
    <x v="0"/>
    <x v="1"/>
    <x v="1"/>
    <s v="NONE"/>
    <x v="0"/>
    <s v="NOT AT INTERSECTION"/>
    <s v="TWO-WAY, NOT DIVIDED"/>
    <s v="SINGLE VEHICLE CRASH"/>
    <s v="COLLISION WITH TREE"/>
    <x v="1"/>
    <x v="3"/>
    <n v="0"/>
    <n v="0"/>
    <n v="0"/>
    <n v="0"/>
    <n v="0"/>
    <n v="1"/>
    <n v="0"/>
    <n v="0"/>
    <n v="0"/>
    <n v="0"/>
    <n v="0"/>
    <n v="0"/>
    <n v="0"/>
    <n v="42.3827"/>
    <n v="-71.088899999999995"/>
    <n v="1"/>
    <n v="250000000000000"/>
  </r>
  <r>
    <x v="2218"/>
    <x v="2217"/>
    <x v="2"/>
    <s v="JOY ST &amp; POPLAR ST Somerville, MA"/>
    <x v="1"/>
    <x v="1"/>
    <x v="1"/>
    <s v="NONE"/>
    <x v="1"/>
    <s v="T-INTERSECTION"/>
    <s v="TWO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77899999999997"/>
    <n v="-71.086399999999998"/>
    <n v="2"/>
    <n v="250000000000000"/>
  </r>
  <r>
    <x v="2219"/>
    <x v="2218"/>
    <x v="2"/>
    <s v="FITCHBURG ST &amp; LINWOOD ST Somerville, MA"/>
    <x v="1"/>
    <x v="2"/>
    <x v="0"/>
    <s v="NONE"/>
    <x v="0"/>
    <s v="T-INTERSECTION"/>
    <s v="TWO-WAY, NOT DIVIDED"/>
    <s v="SIDESWIPE, OPPOSIT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75500000000002"/>
    <n v="-71.085400000000007"/>
    <n v="2"/>
    <n v="250000000000000"/>
  </r>
  <r>
    <x v="2220"/>
    <x v="2219"/>
    <x v="0"/>
    <s v="1 FITCHBURG ST Somerville, MA"/>
    <x v="0"/>
    <x v="0"/>
    <x v="0"/>
    <s v="NONE"/>
    <x v="0"/>
    <s v="NOT AT INTERSECTION"/>
    <s v="TWO-WAY, NOT DIVIDED"/>
    <s v="SINGLE VEHICLE CRASH"/>
    <s v="OTHER"/>
    <x v="0"/>
    <x v="3"/>
    <n v="0"/>
    <n v="0"/>
    <n v="0"/>
    <n v="0"/>
    <n v="0"/>
    <n v="1"/>
    <n v="0"/>
    <n v="0"/>
    <n v="0"/>
    <n v="0"/>
    <n v="0"/>
    <n v="0"/>
    <n v="0"/>
    <n v="42.375599999999999"/>
    <n v="-71.084000000000003"/>
    <n v="2"/>
    <n v="250000000000000"/>
  </r>
  <r>
    <x v="2221"/>
    <x v="2220"/>
    <x v="2"/>
    <s v="259 MCGRATH HWY Somerville, MA"/>
    <x v="0"/>
    <x v="2"/>
    <x v="0"/>
    <s v="NONE"/>
    <x v="0"/>
    <s v="NOT AT INTERSECTION"/>
    <s v="ONE-WAY, NOT DIVIDED"/>
    <s v="SINGLE VEHICLE CRASH"/>
    <s v="COLLISION WITH LIGHT POLE OR OTHER POST/SUPPORT"/>
    <x v="5"/>
    <x v="2"/>
    <n v="0"/>
    <n v="0"/>
    <n v="0"/>
    <n v="0"/>
    <n v="0"/>
    <n v="1"/>
    <n v="0"/>
    <n v="0"/>
    <n v="0"/>
    <n v="0"/>
    <n v="0"/>
    <n v="0"/>
    <n v="0"/>
    <n v="42.378500000000003"/>
    <n v="-71.088499999999996"/>
    <n v="2"/>
    <n v="250000000000000"/>
  </r>
  <r>
    <x v="2222"/>
    <x v="2221"/>
    <x v="0"/>
    <s v="160 WASHINGTON ST Somerville, MA"/>
    <x v="1"/>
    <x v="1"/>
    <x v="1"/>
    <s v="NONE"/>
    <x v="3"/>
    <s v="NOT AT INTERSECTION"/>
    <s v="TWO-WAY, NOT DIVIDED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0200000000002"/>
    <n v="-71.088700000000003"/>
    <n v="2"/>
    <n v="250000000000000"/>
  </r>
  <r>
    <x v="2223"/>
    <x v="2222"/>
    <x v="0"/>
    <s v="160 WASHINGTON ST Somerville, MA"/>
    <x v="0"/>
    <x v="0"/>
    <x v="0"/>
    <s v="NONE"/>
    <x v="3"/>
    <s v="Y-INTERSECTION"/>
    <s v="ONE-WAY, NOT DIVIDED"/>
    <s v="SINGLE VEHICLE CRASH"/>
    <s v="COLLISION WITH LIGHT POLE OR OTHER POST/SUPPORT"/>
    <x v="3"/>
    <x v="0"/>
    <n v="0"/>
    <n v="0"/>
    <n v="0"/>
    <n v="0"/>
    <n v="0"/>
    <n v="1"/>
    <n v="0"/>
    <n v="0"/>
    <n v="0"/>
    <n v="0"/>
    <n v="0"/>
    <n v="0"/>
    <n v="1"/>
    <n v="42.380200000000002"/>
    <n v="-71.088700000000003"/>
    <n v="2"/>
    <n v="250000000000000"/>
  </r>
  <r>
    <x v="2224"/>
    <x v="2223"/>
    <x v="0"/>
    <s v="LINWOOD ST &amp; POPLAR ST Somerville, MA"/>
    <x v="0"/>
    <x v="1"/>
    <x v="1"/>
    <s v="NONE"/>
    <x v="1"/>
    <s v="FOUR WAY INTERSECTION"/>
    <s v="TWO-WAY, NOT DIVIDED"/>
    <s v="REAR-END"/>
    <s v="COLLISION WITH MOTOR VEHICLE IN TRAFFIC"/>
    <x v="0"/>
    <x v="0"/>
    <n v="0"/>
    <n v="0"/>
    <n v="0"/>
    <n v="2"/>
    <n v="0"/>
    <n v="0"/>
    <n v="0"/>
    <n v="0"/>
    <n v="0"/>
    <n v="0"/>
    <n v="0"/>
    <n v="0"/>
    <n v="0"/>
    <n v="42.377499999999998"/>
    <n v="-71.087100000000007"/>
    <n v="2"/>
    <n v="250000000000000"/>
  </r>
  <r>
    <x v="2225"/>
    <x v="2224"/>
    <x v="1"/>
    <s v="LINWOOD ST &amp; POPLAR ST Somerville, MA"/>
    <x v="1"/>
    <x v="1"/>
    <x v="1"/>
    <s v="NONE"/>
    <x v="0"/>
    <s v="FOUR WAY INTERSECTION"/>
    <s v="TWO-WAY, NOT DIVIDED"/>
    <s v="ANGLE"/>
    <s v="COLLISION WITH PARKED MOTOR VEHICLE"/>
    <x v="0"/>
    <x v="3"/>
    <n v="0"/>
    <n v="0"/>
    <n v="0"/>
    <n v="0"/>
    <n v="1"/>
    <n v="1"/>
    <n v="0"/>
    <n v="0"/>
    <n v="0"/>
    <n v="0"/>
    <n v="0"/>
    <n v="0"/>
    <n v="0"/>
    <n v="42.377499999999998"/>
    <n v="-71.087100000000007"/>
    <n v="2"/>
    <n v="250000000000000"/>
  </r>
  <r>
    <x v="2226"/>
    <x v="2225"/>
    <x v="0"/>
    <s v="151 LINWOOD ST Somerville, MA"/>
    <x v="1"/>
    <x v="1"/>
    <x v="1"/>
    <s v="NONE"/>
    <x v="0"/>
    <s v="NOT AT INTERSECTION"/>
    <s v="TWO-WAY, NOT DIVIDED"/>
    <s v="ANGLE"/>
    <s v="COLLISION WITH PARKED MOTOR VEHICLE"/>
    <x v="3"/>
    <x v="3"/>
    <n v="0"/>
    <n v="0"/>
    <n v="0"/>
    <n v="1"/>
    <n v="0"/>
    <n v="2"/>
    <n v="0"/>
    <n v="0"/>
    <n v="0"/>
    <n v="0"/>
    <n v="0"/>
    <n v="0"/>
    <n v="0"/>
    <n v="42.379399999999997"/>
    <n v="-71.088399999999993"/>
    <n v="2"/>
    <n v="250000000000000"/>
  </r>
  <r>
    <x v="2227"/>
    <x v="2226"/>
    <x v="1"/>
    <s v="MCGRATH HWY &amp; MEDFORD ST Somerville, MA"/>
    <x v="1"/>
    <x v="1"/>
    <x v="1"/>
    <s v="NONE"/>
    <x v="3"/>
    <s v="FIVE-POINT OR MORE"/>
    <s v="TWO-WAY, DIVIDED, POSITIVE MEDIAN BARRIER"/>
    <s v="ANGLE"/>
    <s v="COLLISION WITH MOTOR VEHICLE IN TRAFFIC"/>
    <x v="0"/>
    <x v="1"/>
    <n v="0"/>
    <n v="0"/>
    <n v="0"/>
    <n v="0"/>
    <n v="0"/>
    <n v="3"/>
    <n v="0"/>
    <n v="0"/>
    <n v="0"/>
    <n v="0"/>
    <n v="0"/>
    <n v="0"/>
    <n v="0"/>
    <n v="42.377299999999998"/>
    <n v="-71.089200000000005"/>
    <n v="2"/>
    <n v="250000000000000"/>
  </r>
  <r>
    <x v="2228"/>
    <x v="2227"/>
    <x v="1"/>
    <s v="MEDFORD ST &amp; SOMERVILLE AV Somerville, MA"/>
    <x v="1"/>
    <x v="1"/>
    <x v="1"/>
    <s v="NONE"/>
    <x v="0"/>
    <s v="FOUR WAY INTERSECTION"/>
    <s v="TWO-WAY, NOT DIVIDED"/>
    <s v="SIDESWIPE, SAME DIRECTION"/>
    <s v="COLLISION WITH PEDALCYCLE"/>
    <x v="0"/>
    <x v="0"/>
    <n v="0"/>
    <n v="0"/>
    <n v="0"/>
    <n v="1"/>
    <n v="0"/>
    <n v="1"/>
    <n v="0"/>
    <n v="0"/>
    <n v="1"/>
    <n v="1"/>
    <n v="0"/>
    <n v="0"/>
    <n v="0"/>
    <n v="42.377299999999998"/>
    <n v="-71.089200000000005"/>
    <n v="2"/>
    <n v="250000000000000"/>
  </r>
  <r>
    <x v="2229"/>
    <x v="2228"/>
    <x v="1"/>
    <s v="MCGRATH HWY &amp; WASHINGTON ST Somerville, MA"/>
    <x v="1"/>
    <x v="1"/>
    <x v="1"/>
    <s v="NONE"/>
    <x v="3"/>
    <s v="T-INTERSECTION"/>
    <s v="ONE-WAY, NOT DIVIDED"/>
    <s v="ANGLE"/>
    <s v="COLLISION WITH MOTOR VEHICLE IN TRAFFIC"/>
    <x v="0"/>
    <x v="0"/>
    <n v="0"/>
    <n v="0"/>
    <n v="0"/>
    <n v="0"/>
    <n v="1"/>
    <n v="3"/>
    <n v="0"/>
    <n v="0"/>
    <n v="0"/>
    <n v="0"/>
    <n v="0"/>
    <n v="0"/>
    <n v="0"/>
    <n v="42.379899999999999"/>
    <n v="-71.0899"/>
    <n v="2"/>
    <n v="250000000000000"/>
  </r>
  <r>
    <x v="2230"/>
    <x v="2229"/>
    <x v="0"/>
    <s v="83 MEDFORD ST Somerville, MA"/>
    <x v="1"/>
    <x v="1"/>
    <x v="1"/>
    <s v="NONE"/>
    <x v="0"/>
    <s v="NOT AT INTERSECTION"/>
    <s v="TWO-WAY, DIVIDED, UNPROTECTED MEDIAN"/>
    <s v="REAR-END"/>
    <s v="COLLISION WITH MOTOR VEHICLE IN TRAFFIC"/>
    <x v="0"/>
    <x v="0"/>
    <n v="0"/>
    <n v="0"/>
    <n v="0"/>
    <n v="0"/>
    <n v="1"/>
    <n v="3"/>
    <n v="0"/>
    <n v="0"/>
    <n v="0"/>
    <n v="0"/>
    <n v="0"/>
    <n v="0"/>
    <n v="0"/>
    <n v="42.3782"/>
    <n v="-71.089399999999998"/>
    <n v="2"/>
    <n v="250000000000000"/>
  </r>
  <r>
    <x v="2231"/>
    <x v="2230"/>
    <x v="0"/>
    <s v="69 MEDFORD ST Somerville, MA"/>
    <x v="1"/>
    <x v="1"/>
    <x v="1"/>
    <s v="NONE"/>
    <x v="0"/>
    <s v="NOT AT INTERSECTION"/>
    <s v="TWO-WAY, NOT DIVIDED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77600000000001"/>
    <n v="-71.089200000000005"/>
    <n v="2"/>
    <n v="250000000000000"/>
  </r>
  <r>
    <x v="2232"/>
    <x v="2231"/>
    <x v="0"/>
    <s v="216 MCGRATH HWY Somerville, MA"/>
    <x v="0"/>
    <x v="1"/>
    <x v="1"/>
    <s v="NONE"/>
    <x v="3"/>
    <s v="Y-INTERSECTION"/>
    <s v="TWO-WAY, DIVIDED, UNPROTECTED MEDIAN"/>
    <s v="ANGLE"/>
    <s v="COLLISION WITH MOTOR VEHICLE IN TRAFFIC"/>
    <x v="2"/>
    <x v="0"/>
    <n v="0"/>
    <n v="0"/>
    <n v="1"/>
    <n v="0"/>
    <n v="0"/>
    <n v="6"/>
    <n v="0"/>
    <n v="0"/>
    <n v="0"/>
    <n v="0"/>
    <n v="0"/>
    <n v="0"/>
    <n v="0"/>
    <n v="42.3767"/>
    <n v="-71.088800000000006"/>
    <n v="2"/>
    <n v="250000000000000"/>
  </r>
  <r>
    <x v="2233"/>
    <x v="2232"/>
    <x v="1"/>
    <s v="14 MCGRATH HWY Somerville, MA"/>
    <x v="1"/>
    <x v="5"/>
    <x v="3"/>
    <s v="ROAD SURFACE CONDITION"/>
    <x v="0"/>
    <s v="T-INTERSECTION"/>
    <s v="TWO-WAY, DIVIDED, UNPROTECTED MEDIAN"/>
    <s v="SIDESWIPE, OPPOSITE DIRECTION"/>
    <s v="COLLISION WITH MOTOR VEHICLE IN TRAFFIC"/>
    <x v="2"/>
    <x v="5"/>
    <n v="0"/>
    <n v="0"/>
    <n v="0"/>
    <n v="0"/>
    <n v="0"/>
    <n v="2"/>
    <n v="0"/>
    <n v="0"/>
    <n v="0"/>
    <n v="0"/>
    <n v="0"/>
    <n v="0"/>
    <n v="0"/>
    <n v="42.374600000000001"/>
    <n v="-71.084999999999994"/>
    <n v="2"/>
    <n v="250000000000000"/>
  </r>
  <r>
    <x v="2234"/>
    <x v="2233"/>
    <x v="2"/>
    <s v="14 MCGRATH HWY Somerville, MA"/>
    <x v="1"/>
    <x v="1"/>
    <x v="1"/>
    <s v="NONE"/>
    <x v="3"/>
    <s v="FOUR WAY INTERSECTION"/>
    <s v="TWO-WAY, DIVIDED, POSITIVE MEDIAN BARRIER"/>
    <s v="SINGLE VEHICLE CRASH"/>
    <s v="OTHER"/>
    <x v="0"/>
    <x v="3"/>
    <n v="0"/>
    <n v="0"/>
    <n v="0"/>
    <n v="0"/>
    <n v="0"/>
    <n v="2"/>
    <n v="0"/>
    <n v="0"/>
    <n v="0"/>
    <n v="0"/>
    <n v="0"/>
    <n v="0"/>
    <n v="0"/>
    <n v="42.374600000000001"/>
    <n v="-71.084999999999994"/>
    <n v="2"/>
    <n v="250000000000000"/>
  </r>
  <r>
    <x v="2235"/>
    <x v="2234"/>
    <x v="1"/>
    <s v="9 MEDFORD ST Somerville, MA"/>
    <x v="1"/>
    <x v="0"/>
    <x v="0"/>
    <s v="NONE"/>
    <x v="0"/>
    <s v="T-INTERSECTION"/>
    <s v="TWO-WAY, DIVIDED, UNPROTECTED MEDIAN"/>
    <s v="SIDESWIPE, OPPOSITE DIRECTION"/>
    <s v="COLLISION WITH PARKED MOTOR VEHICLE"/>
    <x v="1"/>
    <x v="0"/>
    <n v="0"/>
    <n v="0"/>
    <n v="0"/>
    <n v="0"/>
    <n v="0"/>
    <n v="2"/>
    <n v="1"/>
    <n v="0"/>
    <n v="0"/>
    <n v="0"/>
    <n v="0"/>
    <n v="0"/>
    <n v="0"/>
    <n v="42.374200000000002"/>
    <n v="-71.086799999999997"/>
    <n v="2"/>
    <n v="250000000000000"/>
  </r>
  <r>
    <x v="2236"/>
    <x v="2235"/>
    <x v="0"/>
    <s v="14 MCGRATH HWY Somerville, MA"/>
    <x v="1"/>
    <x v="1"/>
    <x v="1"/>
    <s v="NONE"/>
    <x v="0"/>
    <s v="NOT AT INTERSECTION"/>
    <s v="UNKNOWN"/>
    <s v="UNKNOWN"/>
    <s v="COLLISION WITH MOTOR VEHICLE IN TRAFFIC"/>
    <x v="2"/>
    <x v="3"/>
    <n v="1"/>
    <n v="0"/>
    <n v="0"/>
    <n v="0"/>
    <n v="0"/>
    <n v="1"/>
    <n v="0"/>
    <n v="0"/>
    <n v="0"/>
    <n v="0"/>
    <n v="0"/>
    <n v="0"/>
    <n v="1"/>
    <n v="42.374600000000001"/>
    <n v="-71.084999999999994"/>
    <n v="2"/>
    <n v="250000000000000"/>
  </r>
  <r>
    <x v="2237"/>
    <x v="2236"/>
    <x v="1"/>
    <s v="14 MCGRATH HWY Somerville, MA"/>
    <x v="1"/>
    <x v="1"/>
    <x v="1"/>
    <s v="NONE"/>
    <x v="0"/>
    <s v="NOT AT INTERSECTION"/>
    <s v="TWO-WAY, NOT DIVIDED"/>
    <s v="SIDESWIPE, OPPOSITE DIRECTION"/>
    <s v="COLLISION WITH MOTOR VEHICLE IN TRAFFIC"/>
    <x v="0"/>
    <x v="6"/>
    <n v="0"/>
    <n v="0"/>
    <n v="0"/>
    <n v="0"/>
    <n v="0"/>
    <n v="2"/>
    <n v="0"/>
    <n v="0"/>
    <n v="0"/>
    <n v="0"/>
    <n v="0"/>
    <n v="0"/>
    <n v="0"/>
    <n v="42.374600000000001"/>
    <n v="-71.084999999999994"/>
    <n v="2"/>
    <n v="250000000000000"/>
  </r>
  <r>
    <x v="2238"/>
    <x v="2237"/>
    <x v="1"/>
    <s v="14 MCGRATH HWY Somerville, MA"/>
    <x v="1"/>
    <x v="2"/>
    <x v="7"/>
    <s v="NONE"/>
    <x v="0"/>
    <s v="NOT AT INTERSECTION"/>
    <s v="TWO-WAY, NOT DIVIDED"/>
    <s v="ANGLE"/>
    <s v="COLLISION WITH MOTOR VEHICLE IN TRAFFIC"/>
    <x v="2"/>
    <x v="3"/>
    <n v="0"/>
    <n v="0"/>
    <n v="0"/>
    <n v="0"/>
    <n v="0"/>
    <n v="3"/>
    <n v="1"/>
    <n v="0"/>
    <n v="0"/>
    <n v="0"/>
    <n v="0"/>
    <n v="0"/>
    <n v="0"/>
    <n v="42.374600000000001"/>
    <n v="-71.084999999999994"/>
    <n v="2"/>
    <n v="250000000000000"/>
  </r>
  <r>
    <x v="2239"/>
    <x v="2238"/>
    <x v="1"/>
    <s v="22 MCGRATH HWY Somerville, MA"/>
    <x v="1"/>
    <x v="1"/>
    <x v="1"/>
    <s v="NONE"/>
    <x v="0"/>
    <s v="NOT AT INTERSECTION"/>
    <s v="TWO-WAY, DIVIDED, POSITIVE MEDIAN BARRIER"/>
    <s v="SINGLE VEHICLE CRASH"/>
    <s v="COLLISION WITH LIGHT POLE OR OTHER POST/SUPPORT"/>
    <x v="3"/>
    <x v="4"/>
    <n v="0"/>
    <n v="0"/>
    <n v="0"/>
    <n v="0"/>
    <n v="0"/>
    <n v="2"/>
    <n v="0"/>
    <n v="0"/>
    <n v="0"/>
    <n v="0"/>
    <n v="0"/>
    <n v="0"/>
    <n v="0"/>
    <n v="42.374600000000001"/>
    <n v="-71.084999999999994"/>
    <n v="2"/>
    <n v="250000000000000"/>
  </r>
  <r>
    <x v="2240"/>
    <x v="2239"/>
    <x v="0"/>
    <s v="14 MCGRATH HWY Somerville, MA"/>
    <x v="1"/>
    <x v="1"/>
    <x v="1"/>
    <s v="NONE"/>
    <x v="0"/>
    <s v="NOT AT INTERSECTION"/>
    <s v="TWO-WAY, NOT DIVIDED"/>
    <s v="HEAD ON"/>
    <s v="COLLISION WITH PEDESTRIAN"/>
    <x v="0"/>
    <x v="6"/>
    <n v="0"/>
    <n v="0"/>
    <n v="1"/>
    <n v="0"/>
    <n v="0"/>
    <n v="2"/>
    <n v="0"/>
    <n v="0"/>
    <n v="1"/>
    <n v="1"/>
    <n v="0"/>
    <n v="0"/>
    <n v="0"/>
    <n v="42.374600000000001"/>
    <n v="-71.084999999999994"/>
    <n v="2"/>
    <n v="250000000000000"/>
  </r>
  <r>
    <x v="2241"/>
    <x v="2240"/>
    <x v="2"/>
    <s v="14 MCGRATH HWY Somerville, MA"/>
    <x v="1"/>
    <x v="1"/>
    <x v="1"/>
    <s v="NONE"/>
    <x v="0"/>
    <s v="NOT AT INTERSECTION"/>
    <s v="TWO-WAY, NOT DIVIDED"/>
    <s v="SINGLE VEHICLE CRASH"/>
    <s v="COLLISION WITH LIGHT POLE OR OTHER POST/SUPPORT"/>
    <x v="2"/>
    <x v="4"/>
    <n v="0"/>
    <n v="0"/>
    <n v="0"/>
    <n v="0"/>
    <n v="0"/>
    <n v="2"/>
    <n v="0"/>
    <n v="0"/>
    <n v="0"/>
    <n v="0"/>
    <n v="0"/>
    <n v="0"/>
    <n v="0"/>
    <n v="42.374600000000001"/>
    <n v="-71.084999999999994"/>
    <n v="2"/>
    <n v="250000000000000"/>
  </r>
  <r>
    <x v="2242"/>
    <x v="2241"/>
    <x v="0"/>
    <s v="14 MCGRATH HWY Somerville, MA"/>
    <x v="0"/>
    <x v="1"/>
    <x v="1"/>
    <s v="NONE"/>
    <x v="0"/>
    <s v="NOT AT INTERSECTION"/>
    <s v="TWO-WAY, DIVIDED, UNPROTECTED MEDIAN"/>
    <s v="SINGLE VEHICLE CRASH"/>
    <s v="COLLISION WITH PEDESTRIAN"/>
    <x v="0"/>
    <x v="5"/>
    <n v="0"/>
    <n v="0"/>
    <n v="0"/>
    <n v="1"/>
    <n v="0"/>
    <n v="2"/>
    <n v="0"/>
    <n v="0"/>
    <n v="1"/>
    <n v="1"/>
    <n v="0"/>
    <n v="0"/>
    <n v="0"/>
    <n v="42.374600000000001"/>
    <n v="-71.084999999999994"/>
    <n v="2"/>
    <n v="250000000000000"/>
  </r>
  <r>
    <x v="2243"/>
    <x v="2242"/>
    <x v="1"/>
    <s v="14 MCGRATH HWY Somerville, MA"/>
    <x v="1"/>
    <x v="1"/>
    <x v="1"/>
    <s v="NONE"/>
    <x v="0"/>
    <s v="UNKNOWN"/>
    <s v="UNKNOWN"/>
    <s v="SINGLE VEHICLE CRASH"/>
    <s v="OTHER"/>
    <x v="2"/>
    <x v="0"/>
    <n v="0"/>
    <n v="0"/>
    <n v="0"/>
    <n v="0"/>
    <n v="0"/>
    <n v="2"/>
    <n v="0"/>
    <n v="0"/>
    <n v="0"/>
    <n v="0"/>
    <n v="0"/>
    <n v="0"/>
    <n v="0"/>
    <n v="42.374600000000001"/>
    <n v="-71.084999999999994"/>
    <n v="2"/>
    <n v="250000000000000"/>
  </r>
  <r>
    <x v="2244"/>
    <x v="2243"/>
    <x v="1"/>
    <s v="14 MCGRATH HWY Somerville, MA"/>
    <x v="1"/>
    <x v="1"/>
    <x v="1"/>
    <s v="NONE"/>
    <x v="0"/>
    <s v="DRIVEWAY"/>
    <s v="ONE-WAY, NOT DIVIDED"/>
    <s v="SINGLE VEHICLE CRASH"/>
    <s v="COLLISION WITH LIGHT POLE OR OTHER POST/SUPPORT"/>
    <x v="0"/>
    <x v="5"/>
    <n v="0"/>
    <n v="0"/>
    <n v="0"/>
    <n v="0"/>
    <n v="0"/>
    <n v="2"/>
    <n v="1"/>
    <n v="0"/>
    <n v="0"/>
    <n v="0"/>
    <n v="0"/>
    <n v="0"/>
    <n v="1"/>
    <n v="42.374600000000001"/>
    <n v="-71.084999999999994"/>
    <n v="2"/>
    <n v="250000000000000"/>
  </r>
  <r>
    <x v="2245"/>
    <x v="2244"/>
    <x v="1"/>
    <s v="14 MCGRATH HWY Somerville, MA"/>
    <x v="1"/>
    <x v="1"/>
    <x v="1"/>
    <s v="NONE"/>
    <x v="0"/>
    <s v="NOT AT INTERSECTION"/>
    <s v="TWO-WAY, DIVIDED, UNPROTECTED MEDIAN"/>
    <s v="SINGLE VEHICLE CRASH"/>
    <s v="COLLISION WITH PEDESTRIAN"/>
    <x v="4"/>
    <x v="0"/>
    <n v="0"/>
    <n v="0"/>
    <n v="0"/>
    <n v="0"/>
    <n v="0"/>
    <n v="2"/>
    <n v="0"/>
    <n v="0"/>
    <n v="1"/>
    <n v="1"/>
    <n v="0"/>
    <n v="0"/>
    <n v="0"/>
    <n v="42.374600000000001"/>
    <n v="-71.084999999999994"/>
    <n v="2"/>
    <n v="250000000000000"/>
  </r>
  <r>
    <x v="2246"/>
    <x v="2245"/>
    <x v="1"/>
    <s v="14 MCGRATH HWY Somerville, MA"/>
    <x v="1"/>
    <x v="1"/>
    <x v="1"/>
    <s v="NONE"/>
    <x v="0"/>
    <s v="NOT AT INTERSECTION"/>
    <s v="TWO-WAY, NOT DIVIDED"/>
    <s v="ANGLE"/>
    <s v="COLLISION WITH MOTOR VEHICLE IN TRAFFIC"/>
    <x v="2"/>
    <x v="6"/>
    <n v="0"/>
    <n v="0"/>
    <n v="0"/>
    <n v="0"/>
    <n v="0"/>
    <n v="1"/>
    <n v="0"/>
    <n v="0"/>
    <n v="0"/>
    <n v="0"/>
    <n v="0"/>
    <n v="0"/>
    <n v="0"/>
    <n v="42.374600000000001"/>
    <n v="-71.084999999999994"/>
    <n v="2"/>
    <n v="250000000000000"/>
  </r>
  <r>
    <x v="2247"/>
    <x v="2246"/>
    <x v="1"/>
    <s v="14 MCGRATH HWY Somerville, MA"/>
    <x v="1"/>
    <x v="1"/>
    <x v="1"/>
    <s v="NONE"/>
    <x v="0"/>
    <s v="NOT AT INTERSECTION"/>
    <s v="UNKNOWN"/>
    <s v="REAR-END"/>
    <s v="COLLISION WITH PARKED MOTOR VEHICLE"/>
    <x v="0"/>
    <x v="4"/>
    <n v="0"/>
    <n v="0"/>
    <n v="0"/>
    <n v="1"/>
    <n v="0"/>
    <n v="2"/>
    <n v="0"/>
    <n v="0"/>
    <n v="0"/>
    <n v="0"/>
    <n v="0"/>
    <n v="0"/>
    <n v="0"/>
    <n v="42.374600000000001"/>
    <n v="-71.084999999999994"/>
    <n v="2"/>
    <n v="250000000000000"/>
  </r>
  <r>
    <x v="2248"/>
    <x v="2247"/>
    <x v="0"/>
    <s v="14 MCGRATH HWY Somerville, MA"/>
    <x v="0"/>
    <x v="5"/>
    <x v="3"/>
    <s v="NONE"/>
    <x v="0"/>
    <s v="NOT AT INTERSECTION"/>
    <s v="TWO-WAY, NOT DIVIDED"/>
    <s v="ANGLE"/>
    <s v="COLLISION WITH PEDESTRIAN"/>
    <x v="0"/>
    <x v="4"/>
    <n v="0"/>
    <n v="0"/>
    <n v="1"/>
    <n v="0"/>
    <n v="0"/>
    <n v="1"/>
    <n v="0"/>
    <n v="0"/>
    <n v="1"/>
    <n v="1"/>
    <n v="0"/>
    <n v="0"/>
    <n v="0"/>
    <n v="42.374600000000001"/>
    <n v="-71.084999999999994"/>
    <n v="2"/>
    <n v="250000000000000"/>
  </r>
  <r>
    <x v="2249"/>
    <x v="2248"/>
    <x v="1"/>
    <s v="14 MCGRATH HWY Somerville, MA"/>
    <x v="1"/>
    <x v="1"/>
    <x v="1"/>
    <s v="NONE"/>
    <x v="0"/>
    <s v="NOT AT INTERSECTION"/>
    <s v="UNKNOWN"/>
    <s v="REAR TO REAR"/>
    <s v="COLLISION WITH PARKED MOTOR VEHICLE"/>
    <x v="2"/>
    <x v="5"/>
    <n v="0"/>
    <n v="0"/>
    <n v="0"/>
    <n v="0"/>
    <n v="0"/>
    <n v="3"/>
    <n v="1"/>
    <n v="0"/>
    <n v="0"/>
    <n v="0"/>
    <n v="0"/>
    <n v="0"/>
    <n v="0"/>
    <n v="42.374600000000001"/>
    <n v="-71.084999999999994"/>
    <n v="2"/>
    <n v="250000000000000"/>
  </r>
  <r>
    <x v="2250"/>
    <x v="2249"/>
    <x v="2"/>
    <s v="14 MCGRATH HWY Somerville, MA"/>
    <x v="0"/>
    <x v="1"/>
    <x v="1"/>
    <s v="NONE"/>
    <x v="0"/>
    <s v="NOT AT INTERSECTION"/>
    <s v="TWO-WAY, NOT DIVIDED"/>
    <s v="SINGLE VEHICLE CRASH"/>
    <s v="COLLISION WITH MEDIAN BARRIER"/>
    <x v="3"/>
    <x v="4"/>
    <n v="0"/>
    <n v="0"/>
    <n v="0"/>
    <n v="0"/>
    <n v="0"/>
    <n v="2"/>
    <n v="0"/>
    <n v="0"/>
    <n v="0"/>
    <n v="0"/>
    <n v="0"/>
    <n v="0"/>
    <n v="0"/>
    <n v="42.374600000000001"/>
    <n v="-71.084999999999994"/>
    <n v="2"/>
    <n v="250000000000000"/>
  </r>
  <r>
    <x v="2251"/>
    <x v="2250"/>
    <x v="1"/>
    <s v="14 MCGRATH HWY Somerville, MA"/>
    <x v="1"/>
    <x v="1"/>
    <x v="1"/>
    <s v="NONE"/>
    <x v="0"/>
    <s v="NOT AT INTERSECTION"/>
    <s v="UNKNOWN"/>
    <s v="REAR-END"/>
    <s v="COLLISION WITH PARKED MOTOR VEHICLE"/>
    <x v="2"/>
    <x v="5"/>
    <n v="0"/>
    <n v="0"/>
    <n v="0"/>
    <n v="0"/>
    <n v="1"/>
    <n v="3"/>
    <n v="0"/>
    <n v="0"/>
    <n v="0"/>
    <n v="0"/>
    <n v="0"/>
    <n v="0"/>
    <n v="0"/>
    <n v="42.374600000000001"/>
    <n v="-71.084999999999994"/>
    <n v="2"/>
    <n v="250000000000000"/>
  </r>
  <r>
    <x v="2252"/>
    <x v="2251"/>
    <x v="1"/>
    <s v="14 MCGRATH HWY Somerville, MA"/>
    <x v="1"/>
    <x v="1"/>
    <x v="1"/>
    <s v="NONE"/>
    <x v="0"/>
    <s v="NOT AT INTERSECTION"/>
    <s v="TWO-WAY, NOT DIVIDED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74600000000001"/>
    <n v="-71.084999999999994"/>
    <n v="2"/>
    <n v="250000000000000"/>
  </r>
  <r>
    <x v="2253"/>
    <x v="2252"/>
    <x v="2"/>
    <s v="14 MCGRATH HWY Somerville, MA"/>
    <x v="0"/>
    <x v="1"/>
    <x v="1"/>
    <s v="NONE"/>
    <x v="0"/>
    <s v="NOT AT INTERSECTION"/>
    <s v="TWO-WAY, NOT DIVIDED"/>
    <s v="SINGLE VEHICLE CRASH"/>
    <s v="COLLISION WITH MEDIAN BARRIER"/>
    <x v="2"/>
    <x v="6"/>
    <n v="0"/>
    <n v="0"/>
    <n v="0"/>
    <n v="0"/>
    <n v="0"/>
    <n v="0"/>
    <n v="1"/>
    <n v="0"/>
    <n v="0"/>
    <n v="0"/>
    <n v="0"/>
    <n v="0"/>
    <n v="1"/>
    <n v="42.374600000000001"/>
    <n v="-71.084999999999994"/>
    <n v="2"/>
    <n v="250000000000000"/>
  </r>
  <r>
    <x v="2254"/>
    <x v="2253"/>
    <x v="1"/>
    <s v="61 MEDFORD ST Somerville, MA"/>
    <x v="1"/>
    <x v="0"/>
    <x v="0"/>
    <s v="NONE"/>
    <x v="0"/>
    <s v="T-INTERSECTION"/>
    <s v="TWO-WAY, NOT DIVIDED"/>
    <s v="ANGLE"/>
    <s v="COLLISION WITH PEDALCYCLE"/>
    <x v="0"/>
    <x v="0"/>
    <n v="0"/>
    <n v="0"/>
    <n v="0"/>
    <n v="0"/>
    <n v="1"/>
    <n v="2"/>
    <n v="0"/>
    <n v="0"/>
    <n v="1"/>
    <n v="0"/>
    <n v="1"/>
    <n v="0"/>
    <n v="0"/>
    <n v="42.375300000000003"/>
    <n v="-71.087500000000006"/>
    <n v="2"/>
    <n v="250000000000000"/>
  </r>
  <r>
    <x v="2255"/>
    <x v="2254"/>
    <x v="1"/>
    <s v="MEDFORD ST &amp; SOUTH ST Somerville, MA"/>
    <x v="1"/>
    <x v="0"/>
    <x v="0"/>
    <s v="NONE"/>
    <x v="0"/>
    <s v="T-INTERSECTION"/>
    <s v="TWO-WAY, NOT DIVIDED"/>
    <s v="ANGLE"/>
    <s v="COLLISION WITH PEDALCYCLE"/>
    <x v="0"/>
    <x v="0"/>
    <n v="0"/>
    <n v="0"/>
    <n v="0"/>
    <n v="1"/>
    <n v="0"/>
    <n v="1"/>
    <n v="0"/>
    <n v="0"/>
    <n v="1"/>
    <n v="0"/>
    <n v="1"/>
    <n v="0"/>
    <n v="0"/>
    <n v="42.374200000000002"/>
    <n v="-71.087999999999994"/>
    <n v="2"/>
    <n v="250000000000000"/>
  </r>
  <r>
    <x v="2256"/>
    <x v="2255"/>
    <x v="1"/>
    <s v="MEDFORD ST &amp; WARD ST Somerville, MA"/>
    <x v="1"/>
    <x v="2"/>
    <x v="0"/>
    <s v="ROAD SURFACE CONDITION"/>
    <x v="1"/>
    <s v="T-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748"/>
    <n v="-71.088300000000004"/>
    <n v="2"/>
    <n v="250000000000000"/>
  </r>
  <r>
    <x v="2257"/>
    <x v="2256"/>
    <x v="0"/>
    <s v="MEDFORD ST &amp; WARD ST Somerville, MA"/>
    <x v="1"/>
    <x v="1"/>
    <x v="1"/>
    <s v="NONE"/>
    <x v="0"/>
    <s v="T-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748"/>
    <n v="-71.088300000000004"/>
    <n v="2"/>
    <n v="250000000000000"/>
  </r>
  <r>
    <x v="2258"/>
    <x v="2257"/>
    <x v="1"/>
    <s v="MEDFORD ST &amp; SOUTH ST Somerville, MA"/>
    <x v="1"/>
    <x v="1"/>
    <x v="1"/>
    <s v="NONE"/>
    <x v="0"/>
    <s v="NOT AT INTERSECTION"/>
    <s v="TWO-WAY, NOT DIVIDED"/>
    <s v="UNKNOWN"/>
    <s v="COLLISION WITH PARKED MOTOR VEHICLE"/>
    <x v="4"/>
    <x v="3"/>
    <n v="1"/>
    <n v="0"/>
    <n v="0"/>
    <n v="0"/>
    <n v="1"/>
    <n v="1"/>
    <n v="0"/>
    <n v="0"/>
    <n v="1"/>
    <n v="0"/>
    <n v="1"/>
    <n v="0"/>
    <n v="0"/>
    <n v="42.374200000000002"/>
    <n v="-71.087999999999994"/>
    <n v="2"/>
    <n v="250000000000000"/>
  </r>
  <r>
    <x v="2259"/>
    <x v="2258"/>
    <x v="2"/>
    <s v="MEDFORD ST &amp; WARREN ST Somerville, MA"/>
    <x v="0"/>
    <x v="0"/>
    <x v="0"/>
    <s v="NONE"/>
    <x v="1"/>
    <s v="T-INTERSECTION"/>
    <s v="TWO-WAY, NOT DIVIDED"/>
    <s v="ANGLE"/>
    <s v="COLLISION WITH PEDALCYCLE"/>
    <x v="0"/>
    <x v="0"/>
    <n v="0"/>
    <n v="0"/>
    <n v="0"/>
    <n v="1"/>
    <n v="0"/>
    <n v="1"/>
    <n v="0"/>
    <n v="0"/>
    <n v="1"/>
    <n v="0"/>
    <n v="1"/>
    <n v="0"/>
    <n v="0"/>
    <n v="42.373800000000003"/>
    <n v="-71.087599999999995"/>
    <n v="2"/>
    <n v="250000000000000"/>
  </r>
  <r>
    <x v="2260"/>
    <x v="2259"/>
    <x v="0"/>
    <s v="WEBSTER &amp; PROSPECT ST Somerville, MA"/>
    <x v="0"/>
    <x v="0"/>
    <x v="0"/>
    <s v="NONE"/>
    <x v="7"/>
    <s v="FIVE-POINT OR MORE"/>
    <s v="TWO-WAY, DIVIDED, UNPROTECTED MEDIAN"/>
    <s v="SIDESWIPE, OPPOSIT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77000000000002"/>
    <n v="-71.095600000000005"/>
    <n v="2"/>
    <n v="250000000000000"/>
  </r>
  <r>
    <x v="2261"/>
    <x v="2260"/>
    <x v="0"/>
    <s v="PROSPECT ST &amp; WEBSTER AV Somerville, MA"/>
    <x v="0"/>
    <x v="5"/>
    <x v="3"/>
    <s v="ROAD SURFACE CONDITION"/>
    <x v="3"/>
    <s v="FOUR WAY INTERSECTION"/>
    <s v="TWO-WAY, DIVIDED, UNPROTECTED MEDIAN"/>
    <s v="SINGLE VEHICLE CRASH"/>
    <s v="COLLISION WITH LIGHT POLE OR OTHER POST/SUPPORT"/>
    <x v="0"/>
    <x v="0"/>
    <n v="0"/>
    <n v="0"/>
    <n v="0"/>
    <n v="0"/>
    <n v="0"/>
    <n v="1"/>
    <n v="0"/>
    <n v="0"/>
    <n v="0"/>
    <n v="0"/>
    <n v="0"/>
    <n v="0"/>
    <n v="0"/>
    <n v="42.377000000000002"/>
    <n v="-71.095600000000005"/>
    <n v="2"/>
    <n v="250000000000000"/>
  </r>
  <r>
    <x v="2262"/>
    <x v="2261"/>
    <x v="1"/>
    <s v="520 COLUMBIA ST Somerville, MA"/>
    <x v="1"/>
    <x v="1"/>
    <x v="1"/>
    <s v="NONE"/>
    <x v="0"/>
    <s v="NOT AT INTERSECTION"/>
    <s v="ONE-WAY, NOT DIVIDED"/>
    <s v="SIDESWIPE, SAME DIRECTION"/>
    <s v="COLLISION WITH DITCH"/>
    <x v="0"/>
    <x v="0"/>
    <n v="0"/>
    <n v="0"/>
    <n v="0"/>
    <n v="0"/>
    <n v="0"/>
    <n v="2"/>
    <n v="0"/>
    <n v="0"/>
    <n v="0"/>
    <n v="0"/>
    <n v="0"/>
    <n v="0"/>
    <n v="0"/>
    <n v="42.376100000000001"/>
    <n v="-71.0946"/>
    <n v="2"/>
    <n v="250000000000000"/>
  </r>
  <r>
    <x v="2263"/>
    <x v="2262"/>
    <x v="1"/>
    <s v="PROSPECT ST &amp; WEBSTER AV Somerville, MA"/>
    <x v="1"/>
    <x v="1"/>
    <x v="1"/>
    <s v="NONE"/>
    <x v="3"/>
    <s v="FOUR WAY INTERSECTION"/>
    <s v="TWO-WAY, NOT DIVIDED"/>
    <s v="HEAD ON"/>
    <s v="COLLISION WITH OTHER MOVABLE OBJECT"/>
    <x v="0"/>
    <x v="3"/>
    <n v="0"/>
    <n v="0"/>
    <n v="0"/>
    <n v="0"/>
    <n v="0"/>
    <n v="2"/>
    <n v="0"/>
    <n v="0"/>
    <n v="1"/>
    <n v="0"/>
    <n v="1"/>
    <n v="0"/>
    <n v="0"/>
    <n v="42.377000000000002"/>
    <n v="-71.095600000000005"/>
    <n v="2"/>
    <n v="250000000000000"/>
  </r>
  <r>
    <x v="2264"/>
    <x v="2263"/>
    <x v="1"/>
    <s v="PROSPECT ST &amp; WEBSTER AV Somerville, MA"/>
    <x v="1"/>
    <x v="0"/>
    <x v="0"/>
    <s v="NONE"/>
    <x v="3"/>
    <s v="FOUR WAY INTERSECTION"/>
    <s v="TWO-WAY, DIVIDED, UNPROTECTED MEDIAN"/>
    <s v="ANGLE"/>
    <s v="COLLISION WITH MOTOR VEHICLE IN TRAFFIC"/>
    <x v="0"/>
    <x v="0"/>
    <n v="0"/>
    <n v="0"/>
    <n v="0"/>
    <n v="0"/>
    <n v="1"/>
    <n v="4"/>
    <n v="0"/>
    <n v="0"/>
    <n v="0"/>
    <n v="0"/>
    <n v="0"/>
    <n v="0"/>
    <n v="0"/>
    <n v="42.377000000000002"/>
    <n v="-71.095600000000005"/>
    <n v="2"/>
    <n v="250000000000000"/>
  </r>
  <r>
    <x v="2265"/>
    <x v="2264"/>
    <x v="0"/>
    <s v="56 WEBSTER AV Somerville, MA"/>
    <x v="1"/>
    <x v="1"/>
    <x v="1"/>
    <s v="NONE"/>
    <x v="3"/>
    <s v="FIVE-POINT OR MORE"/>
    <s v="TWO-WAY, DIVIDED, UNPROTECTED MEDIAN"/>
    <s v="REAR-END"/>
    <s v="COLLISION WITH MOTOR VEHICLE IN TRAFFIC"/>
    <x v="0"/>
    <x v="0"/>
    <n v="0"/>
    <n v="0"/>
    <n v="0"/>
    <n v="1"/>
    <n v="0"/>
    <n v="2"/>
    <n v="0"/>
    <n v="0"/>
    <n v="0"/>
    <n v="0"/>
    <n v="0"/>
    <n v="0"/>
    <n v="0"/>
    <n v="42.3765"/>
    <n v="-71.094399999999993"/>
    <n v="2"/>
    <n v="250000000000000"/>
  </r>
  <r>
    <x v="2266"/>
    <x v="2265"/>
    <x v="0"/>
    <s v="520 COLUMBIA ST Somerville, MA"/>
    <x v="0"/>
    <x v="1"/>
    <x v="1"/>
    <s v="NONE"/>
    <x v="1"/>
    <s v="T-INTERSECTION"/>
    <s v="TWO-WAY, NOT DIVIDED"/>
    <s v="SINGLE VEHICLE CRASH"/>
    <s v="OTHER"/>
    <x v="2"/>
    <x v="3"/>
    <n v="0"/>
    <n v="0"/>
    <n v="0"/>
    <n v="0"/>
    <n v="0"/>
    <n v="3"/>
    <n v="0"/>
    <n v="0"/>
    <n v="0"/>
    <n v="0"/>
    <n v="0"/>
    <n v="0"/>
    <n v="0"/>
    <n v="42.376100000000001"/>
    <n v="-71.0946"/>
    <n v="2"/>
    <n v="250000000000000"/>
  </r>
  <r>
    <x v="2267"/>
    <x v="2266"/>
    <x v="0"/>
    <s v="PROSPECT ST &amp; WEBSTER AV Somerville, MA"/>
    <x v="1"/>
    <x v="0"/>
    <x v="0"/>
    <s v="NONE"/>
    <x v="0"/>
    <s v="T-INTERSECTION"/>
    <s v="TWO-WAY, DIVIDED, UNPROTECTED MEDIAN"/>
    <s v="REAR-END"/>
    <s v="COLLISION WITH MOTOR VEHICLE IN TRAFFIC"/>
    <x v="4"/>
    <x v="0"/>
    <n v="0"/>
    <n v="0"/>
    <n v="0"/>
    <n v="1"/>
    <n v="0"/>
    <n v="3"/>
    <n v="0"/>
    <n v="0"/>
    <n v="0"/>
    <n v="0"/>
    <n v="0"/>
    <n v="0"/>
    <n v="0"/>
    <n v="42.377000000000002"/>
    <n v="-71.095600000000005"/>
    <n v="2"/>
    <n v="250000000000000"/>
  </r>
  <r>
    <x v="2268"/>
    <x v="2267"/>
    <x v="2"/>
    <s v="PROSPECT ST &amp; WEBSTER AV Somerville, MA"/>
    <x v="7"/>
    <x v="4"/>
    <x v="1"/>
    <s v="UNKNOWN"/>
    <x v="2"/>
    <s v="FOUR WAY INTERSECTION"/>
    <s v="TWO-WAY, NOT DIVIDED"/>
    <s v="UNKNOWN"/>
    <s v="UNKNOWN"/>
    <x v="4"/>
    <x v="0"/>
    <n v="0"/>
    <n v="0"/>
    <n v="0"/>
    <n v="0"/>
    <n v="0"/>
    <n v="0"/>
    <n v="1"/>
    <n v="0"/>
    <n v="0"/>
    <n v="0"/>
    <n v="0"/>
    <n v="0"/>
    <n v="0"/>
    <n v="42.377000000000002"/>
    <n v="-71.095600000000005"/>
    <n v="2"/>
    <n v="250000000000000"/>
  </r>
  <r>
    <x v="2269"/>
    <x v="2268"/>
    <x v="0"/>
    <s v="NEWTON ST &amp; WEBSTER AV Somerville, MA"/>
    <x v="0"/>
    <x v="1"/>
    <x v="1"/>
    <s v="NONE"/>
    <x v="1"/>
    <s v="FOUR WAY INTERSECTION"/>
    <s v="TWO-WAY, NOT DIVIDED"/>
    <s v="ANGLE"/>
    <s v="COLLISION WITH PEDALCYCLE"/>
    <x v="0"/>
    <x v="0"/>
    <n v="0"/>
    <n v="0"/>
    <n v="0"/>
    <n v="0"/>
    <n v="1"/>
    <n v="2"/>
    <n v="0"/>
    <n v="0"/>
    <n v="1"/>
    <n v="0"/>
    <n v="1"/>
    <n v="0"/>
    <n v="0"/>
    <n v="42.377800000000001"/>
    <n v="-71.095799999999997"/>
    <n v="2"/>
    <n v="250000000000000"/>
  </r>
  <r>
    <x v="2270"/>
    <x v="2269"/>
    <x v="0"/>
    <s v="NEWTON ST &amp; WEBSTER AVE Somerville, MA"/>
    <x v="0"/>
    <x v="1"/>
    <x v="1"/>
    <s v="NONE"/>
    <x v="1"/>
    <s v="T-INTERSECTION"/>
    <s v="TWO-WAY, NOT DIVIDED"/>
    <s v="SINGLE VEHICLE CRASH"/>
    <s v="COLLISION WITH GUARDRAIL"/>
    <x v="0"/>
    <x v="3"/>
    <n v="0"/>
    <n v="0"/>
    <n v="0"/>
    <n v="0"/>
    <n v="1"/>
    <n v="0"/>
    <n v="0"/>
    <n v="0"/>
    <n v="0"/>
    <n v="0"/>
    <n v="0"/>
    <n v="0"/>
    <n v="0"/>
    <n v="42.377800000000001"/>
    <n v="-71.095799999999997"/>
    <n v="2"/>
    <n v="250000000000000"/>
  </r>
  <r>
    <x v="2271"/>
    <x v="2270"/>
    <x v="2"/>
    <s v="WEBSTER AVE &amp; NEWTON ST Somerville, MA"/>
    <x v="1"/>
    <x v="1"/>
    <x v="1"/>
    <s v="NONE"/>
    <x v="1"/>
    <s v="FOUR WAY INTERSECTION"/>
    <s v="TWO-WAY, NOT DIVIDED"/>
    <s v="REAR-END"/>
    <s v="COLLISION WITH MOTOR VEHICLE IN TRAFFIC"/>
    <x v="0"/>
    <x v="3"/>
    <n v="0"/>
    <n v="0"/>
    <n v="0"/>
    <n v="0"/>
    <n v="1"/>
    <n v="3"/>
    <n v="0"/>
    <n v="0"/>
    <n v="0"/>
    <n v="0"/>
    <n v="0"/>
    <n v="0"/>
    <n v="0"/>
    <n v="42.377800000000001"/>
    <n v="-71.095799999999997"/>
    <n v="2"/>
    <n v="250000000000000"/>
  </r>
  <r>
    <x v="2272"/>
    <x v="2271"/>
    <x v="0"/>
    <s v="NEWTON ST &amp; WEBSTER AV Somerville, MA"/>
    <x v="0"/>
    <x v="1"/>
    <x v="1"/>
    <s v="NONE"/>
    <x v="1"/>
    <s v="T-INTERSECTION"/>
    <s v="TWO-WAY, DIVIDED, UNPROTECTED MEDIAN"/>
    <s v="SIDESWIPE, SAME DIRECTION"/>
    <s v="COLLISION WITH PEDALCYCLE"/>
    <x v="4"/>
    <x v="0"/>
    <n v="0"/>
    <n v="0"/>
    <n v="0"/>
    <n v="1"/>
    <n v="0"/>
    <n v="1"/>
    <n v="0"/>
    <n v="0"/>
    <n v="1"/>
    <n v="0"/>
    <n v="1"/>
    <n v="0"/>
    <n v="0"/>
    <n v="42.377800000000001"/>
    <n v="-71.095799999999997"/>
    <n v="2"/>
    <n v="250000000000000"/>
  </r>
  <r>
    <x v="2273"/>
    <x v="2272"/>
    <x v="1"/>
    <s v="61 PROSPECT ST Somerville, MA"/>
    <x v="0"/>
    <x v="1"/>
    <x v="1"/>
    <s v="NONE"/>
    <x v="3"/>
    <s v="NOT AT INTERSECTION"/>
    <s v="TWO-WAY, NOT DIVIDED"/>
    <s v="REAR-END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77400000000002"/>
    <n v="-71.095399999999998"/>
    <n v="2"/>
    <n v="250000000000000"/>
  </r>
  <r>
    <x v="2274"/>
    <x v="2273"/>
    <x v="1"/>
    <s v="SOUTH ST &amp; NA Somerville, MA"/>
    <x v="1"/>
    <x v="2"/>
    <x v="0"/>
    <s v="NONE"/>
    <x v="0"/>
    <s v="T-INTERSECTION"/>
    <s v="TWO-WAY, NOT DIVIDED"/>
    <s v="REAR-END"/>
    <s v="COLLISION WITH MOTOR VEHICLE IN TRAFFIC"/>
    <x v="0"/>
    <x v="0"/>
    <n v="1"/>
    <n v="0"/>
    <n v="0"/>
    <n v="0"/>
    <n v="0"/>
    <n v="3"/>
    <n v="0"/>
    <n v="0"/>
    <n v="0"/>
    <n v="0"/>
    <n v="0"/>
    <n v="0"/>
    <n v="0"/>
    <n v="42.374400000000001"/>
    <n v="-71.090599999999995"/>
    <n v="2"/>
    <n v="250000000000000"/>
  </r>
  <r>
    <x v="2275"/>
    <x v="2274"/>
    <x v="1"/>
    <s v="HUNTING ST &amp; SOUTH ST Somerville, MA"/>
    <x v="1"/>
    <x v="1"/>
    <x v="1"/>
    <s v="NONE"/>
    <x v="0"/>
    <s v="T-INTERSECTION"/>
    <s v="TWO-WAY, NOT DIVIDED"/>
    <s v="SINGLE VEHICLE CRASH"/>
    <s v="OTHER"/>
    <x v="1"/>
    <x v="0"/>
    <n v="0"/>
    <n v="0"/>
    <n v="0"/>
    <n v="0"/>
    <n v="0"/>
    <n v="2"/>
    <n v="0"/>
    <n v="0"/>
    <n v="0"/>
    <n v="0"/>
    <n v="0"/>
    <n v="0"/>
    <n v="0"/>
    <n v="42.374400000000001"/>
    <n v="-71.090800000000002"/>
    <n v="2"/>
    <n v="250000000000000"/>
  </r>
  <r>
    <x v="2276"/>
    <x v="2275"/>
    <x v="2"/>
    <s v="46 SOUTH ST Somerville, MA"/>
    <x v="1"/>
    <x v="1"/>
    <x v="1"/>
    <s v="NONE"/>
    <x v="0"/>
    <s v="NOT AT INTERSECTION"/>
    <s v="TWO-WAY, NOT DIVIDED"/>
    <s v="SIDESWIPE, SAME DIRECTION"/>
    <s v="COLLISION WITH PARKED MOTOR VEHICLE"/>
    <x v="1"/>
    <x v="0"/>
    <n v="0"/>
    <n v="0"/>
    <n v="0"/>
    <n v="0"/>
    <n v="0"/>
    <n v="5"/>
    <n v="0"/>
    <n v="0"/>
    <n v="0"/>
    <n v="0"/>
    <n v="0"/>
    <n v="0"/>
    <n v="0"/>
    <n v="42.374299999999998"/>
    <n v="-71.090400000000002"/>
    <n v="2"/>
    <n v="250000000000000"/>
  </r>
  <r>
    <x v="2277"/>
    <x v="2276"/>
    <x v="0"/>
    <s v="100 SOUTH ST Somerville, MA"/>
    <x v="0"/>
    <x v="0"/>
    <x v="0"/>
    <s v="NONE"/>
    <x v="0"/>
    <s v="NOT AT INTERSECTION"/>
    <s v="TWO-WAY, NOT DIVIDED"/>
    <s v="HEAD 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74600000000001"/>
    <n v="-71.0916"/>
    <n v="2"/>
    <n v="250000000000000"/>
  </r>
  <r>
    <x v="2278"/>
    <x v="2277"/>
    <x v="2"/>
    <s v="561 WINDSOR PL Somerville, MA"/>
    <x v="0"/>
    <x v="1"/>
    <x v="1"/>
    <s v="UNKNOWN"/>
    <x v="1"/>
    <s v="T-INTERSECTION"/>
    <s v="TWO-WAY, DIVIDED, UNPROTECTED MEDIAN"/>
    <s v="HEAD ON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75500000000002"/>
    <n v="-71.093199999999996"/>
    <n v="2"/>
    <n v="250000000000000"/>
  </r>
  <r>
    <x v="2279"/>
    <x v="2278"/>
    <x v="1"/>
    <s v="561 WINDSOR ST Somerville, MA"/>
    <x v="1"/>
    <x v="2"/>
    <x v="1"/>
    <s v="NONE"/>
    <x v="0"/>
    <s v="NOT AT INTERSECTION"/>
    <s v="TWO-WAY, NOT DIVIDED"/>
    <s v="SINGLE VEHICLE CRASH"/>
    <s v="COLLISION WITH LIGHT POLE OR OTHER POST/SUPPORT"/>
    <x v="2"/>
    <x v="0"/>
    <n v="0"/>
    <n v="0"/>
    <n v="0"/>
    <n v="0"/>
    <n v="0"/>
    <n v="2"/>
    <n v="0"/>
    <n v="0"/>
    <n v="0"/>
    <n v="0"/>
    <n v="0"/>
    <n v="0"/>
    <n v="0"/>
    <n v="42.375500000000002"/>
    <n v="-71.093199999999996"/>
    <n v="2"/>
    <n v="250000000000000"/>
  </r>
  <r>
    <x v="2280"/>
    <x v="2279"/>
    <x v="0"/>
    <s v="559 WINDSOR ST Somerville, MA"/>
    <x v="0"/>
    <x v="1"/>
    <x v="1"/>
    <s v="NONE"/>
    <x v="1"/>
    <s v="T-INTERSECTION"/>
    <s v="TWO-WAY, NOT DIVIDED"/>
    <s v="SINGLE VEHICLE CRASH"/>
    <s v="OTHER"/>
    <x v="1"/>
    <x v="0"/>
    <n v="0"/>
    <n v="0"/>
    <n v="0"/>
    <n v="1"/>
    <n v="0"/>
    <n v="1"/>
    <n v="0"/>
    <n v="0"/>
    <n v="0"/>
    <n v="0"/>
    <n v="0"/>
    <n v="0"/>
    <n v="0"/>
    <n v="42.3752"/>
    <n v="-71.0929"/>
    <n v="2"/>
    <n v="250000000000000"/>
  </r>
  <r>
    <x v="2281"/>
    <x v="2280"/>
    <x v="1"/>
    <s v="69 WEBSTER AV Somerville, MA"/>
    <x v="1"/>
    <x v="1"/>
    <x v="1"/>
    <s v="NONE"/>
    <x v="0"/>
    <s v="FOUR WAY 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1"/>
    <n v="0"/>
    <n v="1"/>
    <n v="0"/>
    <n v="0"/>
    <n v="42.375399999999999"/>
    <n v="-71.095399999999998"/>
    <n v="2"/>
    <n v="250000000000000"/>
  </r>
  <r>
    <x v="2282"/>
    <x v="2281"/>
    <x v="1"/>
    <s v="NORFOLK ST &amp; WEBSTER AV Somerville, MA"/>
    <x v="1"/>
    <x v="1"/>
    <x v="1"/>
    <s v="NONE"/>
    <x v="1"/>
    <s v="T-INTERSECTION"/>
    <s v="TWO-WAY, NOT DIVIDED"/>
    <s v="ANGLE"/>
    <s v="COLLISION WITH PEDALCYCLE"/>
    <x v="0"/>
    <x v="0"/>
    <n v="0"/>
    <n v="0"/>
    <n v="0"/>
    <n v="0"/>
    <n v="1"/>
    <n v="1"/>
    <n v="0"/>
    <n v="0"/>
    <n v="1"/>
    <n v="0"/>
    <n v="1"/>
    <n v="0"/>
    <n v="0"/>
    <n v="42.375100000000003"/>
    <n v="-71.094999999999999"/>
    <n v="2"/>
    <n v="250000000000000"/>
  </r>
  <r>
    <x v="2283"/>
    <x v="2282"/>
    <x v="1"/>
    <s v="COLUMBIA ST &amp; WEBSTER AV Somerville, MA"/>
    <x v="1"/>
    <x v="0"/>
    <x v="0"/>
    <s v="NONE"/>
    <x v="0"/>
    <s v="T-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75900000000001"/>
    <n v="-71.095200000000006"/>
    <n v="2"/>
    <n v="250000000000000"/>
  </r>
  <r>
    <x v="2284"/>
    <x v="2283"/>
    <x v="1"/>
    <s v="TREMONT ST &amp; WEBSTER AV Somerville, MA"/>
    <x v="1"/>
    <x v="2"/>
    <x v="1"/>
    <s v="NONE"/>
    <x v="0"/>
    <s v="Y-INTERSECTION"/>
    <s v="TWO-WAY, NOT DIVIDED"/>
    <s v="SINGLE VEHICLE CRASH"/>
    <s v="COLLISION WITH PEDALCYCLE"/>
    <x v="0"/>
    <x v="0"/>
    <n v="0"/>
    <n v="0"/>
    <n v="0"/>
    <n v="0"/>
    <n v="1"/>
    <n v="2"/>
    <n v="0"/>
    <n v="0"/>
    <n v="1"/>
    <n v="0"/>
    <n v="1"/>
    <n v="0"/>
    <n v="0"/>
    <n v="42.375900000000001"/>
    <n v="-71.095200000000006"/>
    <n v="2"/>
    <n v="250000000000000"/>
  </r>
  <r>
    <x v="2285"/>
    <x v="2284"/>
    <x v="2"/>
    <s v="WEBSTER AV &amp; COLUMBIA ST Somerville, MA"/>
    <x v="1"/>
    <x v="2"/>
    <x v="1"/>
    <s v="NONE"/>
    <x v="1"/>
    <s v="FOUR WAY 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75900000000001"/>
    <n v="-71.095200000000006"/>
    <n v="2"/>
    <n v="250000000000000"/>
  </r>
  <r>
    <x v="2286"/>
    <x v="2285"/>
    <x v="0"/>
    <s v="COLUMBIA ST &amp; WEBSTER AV Somerville, MA"/>
    <x v="1"/>
    <x v="1"/>
    <x v="1"/>
    <s v="NONE"/>
    <x v="1"/>
    <s v="T-INTERSECTION"/>
    <s v="TWO-WAY, NOT DIVIDED"/>
    <s v="ANGLE"/>
    <s v="COLLISION WITH MOTOR VEHICLE IN TRAFFIC"/>
    <x v="0"/>
    <x v="3"/>
    <n v="0"/>
    <n v="0"/>
    <n v="0"/>
    <n v="0"/>
    <n v="0"/>
    <n v="2"/>
    <n v="0"/>
    <n v="0"/>
    <n v="0"/>
    <n v="0"/>
    <n v="0"/>
    <n v="0"/>
    <n v="0"/>
    <n v="42.375900000000001"/>
    <n v="-71.095200000000006"/>
    <n v="2"/>
    <n v="250000000000000"/>
  </r>
  <r>
    <x v="2287"/>
    <x v="2286"/>
    <x v="1"/>
    <s v="235 TREMONT ST Somerville, MA"/>
    <x v="1"/>
    <x v="1"/>
    <x v="1"/>
    <s v="NONE"/>
    <x v="0"/>
    <s v="NOT AT INTERSECTION"/>
    <s v="TWO-WAY, NOT DIVIDED"/>
    <s v="UNKNOWN"/>
    <s v="OTHER"/>
    <x v="4"/>
    <x v="3"/>
    <n v="0"/>
    <n v="0"/>
    <n v="1"/>
    <n v="0"/>
    <n v="0"/>
    <n v="2"/>
    <n v="0"/>
    <n v="0"/>
    <n v="1"/>
    <n v="0"/>
    <n v="1"/>
    <n v="0"/>
    <n v="0"/>
    <n v="42.375799999999998"/>
    <n v="-71.095500000000001"/>
    <n v="2"/>
    <n v="250000000000000"/>
  </r>
  <r>
    <x v="2288"/>
    <x v="2287"/>
    <x v="0"/>
    <s v="102 PROSPECT ST Somerville, MA"/>
    <x v="0"/>
    <x v="1"/>
    <x v="1"/>
    <s v="NONE"/>
    <x v="2"/>
    <s v="NOT AT INTERSECTION"/>
    <s v="TWO-WAY, NOT DIVIDED"/>
    <s v="HEAD 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752"/>
    <n v="-71.096599999999995"/>
    <n v="2"/>
    <n v="250000000000000"/>
  </r>
  <r>
    <x v="2289"/>
    <x v="2288"/>
    <x v="2"/>
    <s v="100 PROSPECT ST Somerville, MA"/>
    <x v="0"/>
    <x v="1"/>
    <x v="0"/>
    <s v="UNKNOWN"/>
    <x v="0"/>
    <s v="NOT AT INTERSECTION"/>
    <s v="TWO-WAY, NOT DIVIDED"/>
    <s v="SIDESWIPE, SAME DIRECTION"/>
    <s v="COLLISION WITH PARKED MOTOR VEHICLE"/>
    <x v="0"/>
    <x v="0"/>
    <n v="0"/>
    <n v="0"/>
    <n v="0"/>
    <n v="0"/>
    <n v="1"/>
    <n v="1"/>
    <n v="0"/>
    <n v="0"/>
    <n v="0"/>
    <n v="0"/>
    <n v="0"/>
    <n v="0"/>
    <n v="0"/>
    <n v="42.375300000000003"/>
    <n v="-71.096500000000006"/>
    <n v="2"/>
    <n v="250000000000000"/>
  </r>
  <r>
    <x v="2290"/>
    <x v="2289"/>
    <x v="0"/>
    <s v="225 TREMONT ST Somerville, MA"/>
    <x v="1"/>
    <x v="1"/>
    <x v="1"/>
    <s v="NONE"/>
    <x v="0"/>
    <s v="NOT AT INTERSECTION"/>
    <s v="ONE-WAY, NOT DIVIDED"/>
    <s v="SIDESWIPE, SAME DIRECTION"/>
    <s v="COLLISION WITH PARKED MOTOR VEHICLE"/>
    <x v="1"/>
    <x v="0"/>
    <n v="0"/>
    <n v="0"/>
    <n v="0"/>
    <n v="0"/>
    <n v="0"/>
    <n v="5"/>
    <n v="0"/>
    <n v="0"/>
    <n v="0"/>
    <n v="0"/>
    <n v="0"/>
    <n v="0"/>
    <n v="1"/>
    <n v="42.375599999999999"/>
    <n v="-71.095699999999994"/>
    <n v="2"/>
    <n v="250000000000000"/>
  </r>
  <r>
    <x v="2291"/>
    <x v="2290"/>
    <x v="2"/>
    <s v="102 PROSPECT ST Somerville, MA"/>
    <x v="4"/>
    <x v="1"/>
    <x v="1"/>
    <s v="NONE"/>
    <x v="0"/>
    <s v="NOT AT INTERSECTION"/>
    <s v="TWO-WAY, NOT DIVIDED"/>
    <s v="REAR-END"/>
    <s v="COLLISION WITH PARKED MOTOR VEHICLE"/>
    <x v="1"/>
    <x v="0"/>
    <n v="0"/>
    <n v="0"/>
    <n v="0"/>
    <n v="0"/>
    <n v="0"/>
    <n v="3"/>
    <n v="0"/>
    <n v="0"/>
    <n v="0"/>
    <n v="0"/>
    <n v="0"/>
    <n v="0"/>
    <n v="0"/>
    <n v="42.3752"/>
    <n v="-71.096599999999995"/>
    <n v="2"/>
    <n v="250000000000000"/>
  </r>
  <r>
    <x v="2292"/>
    <x v="2291"/>
    <x v="2"/>
    <s v="90 PROSPECT ST Somerville, MA"/>
    <x v="0"/>
    <x v="1"/>
    <x v="1"/>
    <s v="NONE"/>
    <x v="0"/>
    <s v="NOT AT INTERSECTION"/>
    <s v="TWO-WAY, NOT DIVIDED"/>
    <s v="SINGLE VEHICLE CRASH"/>
    <s v="COLLISION WITH PARKED MOTOR VEHICLE"/>
    <x v="0"/>
    <x v="3"/>
    <n v="0"/>
    <n v="0"/>
    <n v="0"/>
    <n v="0"/>
    <n v="1"/>
    <n v="0"/>
    <n v="0"/>
    <n v="0"/>
    <n v="0"/>
    <n v="0"/>
    <n v="0"/>
    <n v="0"/>
    <n v="0"/>
    <n v="42.375700000000002"/>
    <n v="-71.096199999999996"/>
    <n v="2"/>
    <n v="250000000000000"/>
  </r>
  <r>
    <x v="2293"/>
    <x v="2292"/>
    <x v="1"/>
    <s v="70 PROSPECT ST Somerville, MA"/>
    <x v="1"/>
    <x v="1"/>
    <x v="1"/>
    <s v="NONE"/>
    <x v="3"/>
    <s v="NOT AT INTERSECTION"/>
    <s v="TWO-WAY, NOT DIVIDED"/>
    <s v="ANGLE"/>
    <s v="COLLISION WITH MOTOR VEHICLE IN TRAFFIC"/>
    <x v="0"/>
    <x v="0"/>
    <n v="0"/>
    <n v="0"/>
    <n v="0"/>
    <n v="0"/>
    <n v="0"/>
    <n v="5"/>
    <n v="0"/>
    <n v="0"/>
    <n v="0"/>
    <n v="0"/>
    <n v="0"/>
    <n v="0"/>
    <n v="0"/>
    <n v="42.3765"/>
    <n v="-71.095600000000005"/>
    <n v="2"/>
    <n v="250000000000000"/>
  </r>
  <r>
    <x v="2294"/>
    <x v="2293"/>
    <x v="1"/>
    <s v="SOUTH ST &amp; HARDING Somerville, MA"/>
    <x v="1"/>
    <x v="2"/>
    <x v="0"/>
    <s v="NONE"/>
    <x v="1"/>
    <s v="T-INTERSECTION"/>
    <s v="ONE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74299999999998"/>
    <n v="-71.090199999999996"/>
    <n v="2"/>
    <n v="250000000000000"/>
  </r>
  <r>
    <x v="2295"/>
    <x v="2294"/>
    <x v="1"/>
    <s v="40 SOUTH ST Somerville, MA"/>
    <x v="1"/>
    <x v="1"/>
    <x v="1"/>
    <s v="NONE"/>
    <x v="0"/>
    <s v="NOT AT INTERSECTION"/>
    <s v="ONE-WAY, NOT DIVIDED"/>
    <s v="REAR-END"/>
    <s v="COLLISION WITH MOTOR VEHICLE IN TRAFFIC"/>
    <x v="0"/>
    <x v="0"/>
    <n v="0"/>
    <n v="0"/>
    <n v="0"/>
    <n v="3"/>
    <n v="0"/>
    <n v="4"/>
    <n v="0"/>
    <n v="0"/>
    <n v="0"/>
    <n v="0"/>
    <n v="0"/>
    <n v="0"/>
    <n v="0"/>
    <n v="42.374200000000002"/>
    <n v="-71.090100000000007"/>
    <n v="2"/>
    <n v="250000000000000"/>
  </r>
  <r>
    <x v="2296"/>
    <x v="2295"/>
    <x v="1"/>
    <s v="44 MEDFORD ST Somerville, MA"/>
    <x v="1"/>
    <x v="1"/>
    <x v="1"/>
    <s v="NONE"/>
    <x v="0"/>
    <s v="NOT AT INTERSECTION"/>
    <s v="TWO-WAY, NOT DIVIDED"/>
    <s v="SIDESWIPE, SAME DIRECTION"/>
    <s v="COLLISION WITH PEDALCYCLE"/>
    <x v="0"/>
    <x v="0"/>
    <n v="0"/>
    <n v="0"/>
    <n v="0"/>
    <n v="0"/>
    <n v="1"/>
    <n v="2"/>
    <n v="0"/>
    <n v="0"/>
    <n v="1"/>
    <n v="0"/>
    <n v="1"/>
    <n v="0"/>
    <n v="0"/>
    <n v="42.374699999999997"/>
    <n v="-71.088399999999993"/>
    <n v="2"/>
    <n v="250000000000000"/>
  </r>
  <r>
    <x v="2297"/>
    <x v="2296"/>
    <x v="0"/>
    <s v="40 MEDFORD ST Somerville, MA"/>
    <x v="1"/>
    <x v="1"/>
    <x v="1"/>
    <s v="NONE"/>
    <x v="0"/>
    <s v="NOT AT INTERSECTION"/>
    <s v="TWO-WAY, NOT DIVIDED"/>
    <s v="SINGLE VEHICLE CRASH"/>
    <s v="COLLISION WITH PEDALCYCLE"/>
    <x v="0"/>
    <x v="0"/>
    <n v="0"/>
    <n v="0"/>
    <n v="0"/>
    <n v="1"/>
    <n v="0"/>
    <n v="3"/>
    <n v="0"/>
    <n v="0"/>
    <n v="1"/>
    <n v="0"/>
    <n v="1"/>
    <n v="0"/>
    <n v="0"/>
    <n v="42.374600000000001"/>
    <n v="-71.088499999999996"/>
    <n v="2"/>
    <n v="250000000000000"/>
  </r>
  <r>
    <x v="2298"/>
    <x v="2297"/>
    <x v="1"/>
    <s v="51 WARREN ST Somerville, MA"/>
    <x v="1"/>
    <x v="2"/>
    <x v="1"/>
    <s v="NONE"/>
    <x v="0"/>
    <s v="NOT AT INTERSECTION"/>
    <s v="ONE-WAY, NOT DIVIDED"/>
    <s v="UNKNOWN"/>
    <s v="COLLISION WITH PARKED MOTOR VEHICLE"/>
    <x v="0"/>
    <x v="0"/>
    <n v="0"/>
    <n v="0"/>
    <n v="0"/>
    <n v="0"/>
    <n v="0"/>
    <n v="3"/>
    <n v="0"/>
    <n v="0"/>
    <n v="0"/>
    <n v="0"/>
    <n v="0"/>
    <n v="0"/>
    <n v="1"/>
    <n v="42.373600000000003"/>
    <n v="-71.087999999999994"/>
    <n v="2"/>
    <n v="250000000000000"/>
  </r>
  <r>
    <x v="2299"/>
    <x v="2298"/>
    <x v="2"/>
    <s v="16 MEDFORD ST Somerville, MA"/>
    <x v="0"/>
    <x v="1"/>
    <x v="1"/>
    <s v="NONE"/>
    <x v="0"/>
    <s v="NOT AT INTERSECTION"/>
    <s v="TWO-WAY, NOT DIVIDED"/>
    <s v="SINGLE VEHICLE CRASH"/>
    <s v="COLLISION WITH UTILITY POLE"/>
    <x v="0"/>
    <x v="3"/>
    <n v="0"/>
    <n v="0"/>
    <n v="0"/>
    <n v="0"/>
    <n v="1"/>
    <n v="1"/>
    <n v="0"/>
    <n v="0"/>
    <n v="0"/>
    <n v="0"/>
    <n v="0"/>
    <n v="0"/>
    <n v="0"/>
    <n v="42.373800000000003"/>
    <n v="-71.087999999999994"/>
    <n v="2"/>
    <n v="250000000000000"/>
  </r>
  <r>
    <x v="2300"/>
    <x v="2299"/>
    <x v="1"/>
    <s v="51 WARREN ST Somerville, MA"/>
    <x v="1"/>
    <x v="2"/>
    <x v="7"/>
    <s v="NONE"/>
    <x v="0"/>
    <s v="NOT AT INTERSECTION"/>
    <s v="ONE-WAY, NOT DIVIDED"/>
    <s v="SIDESWIPE, SAME DIRECTION"/>
    <s v="COLLISION WITH PARKED MOTOR VEHICLE"/>
    <x v="1"/>
    <x v="0"/>
    <n v="0"/>
    <n v="0"/>
    <n v="0"/>
    <n v="0"/>
    <n v="0"/>
    <n v="3"/>
    <n v="0"/>
    <n v="0"/>
    <n v="0"/>
    <n v="0"/>
    <n v="0"/>
    <n v="0"/>
    <n v="0"/>
    <n v="42.373600000000003"/>
    <n v="-71.087999999999994"/>
    <n v="2"/>
    <n v="250000000000000"/>
  </r>
  <r>
    <x v="2301"/>
    <x v="2300"/>
    <x v="0"/>
    <s v="20 MEDFORD ST Somerville, MA"/>
    <x v="1"/>
    <x v="1"/>
    <x v="1"/>
    <s v="NONE"/>
    <x v="0"/>
    <s v="T-INTERSECTION"/>
    <s v="TWO-WAY, NOT DIVIDED"/>
    <s v="ANGLE"/>
    <s v="COLLISION WITH MOTOR VEHICLE IN TRAFFIC"/>
    <x v="0"/>
    <x v="3"/>
    <n v="0"/>
    <n v="0"/>
    <n v="0"/>
    <n v="0"/>
    <n v="1"/>
    <n v="1"/>
    <n v="1"/>
    <n v="0"/>
    <n v="0"/>
    <n v="0"/>
    <n v="0"/>
    <n v="0"/>
    <n v="0"/>
    <n v="42.373899999999999"/>
    <n v="-71.088300000000004"/>
    <n v="2"/>
    <n v="250000000000000"/>
  </r>
  <r>
    <x v="2302"/>
    <x v="2301"/>
    <x v="1"/>
    <s v="BEDFORD ST &amp; SOUTH ST Somerville, MA"/>
    <x v="6"/>
    <x v="5"/>
    <x v="2"/>
    <s v="ROAD SURFACE CONDITION"/>
    <x v="0"/>
    <s v="T-INTERSECTION"/>
    <s v="TWO-WAY, NOT DIVIDED"/>
    <s v="SIDESWIPE, OPPOSITE DIRECTION"/>
    <s v="COLLISION WITH PARKED MOTOR VEHICLE"/>
    <x v="0"/>
    <x v="0"/>
    <n v="0"/>
    <n v="0"/>
    <n v="0"/>
    <n v="0"/>
    <n v="0"/>
    <n v="1"/>
    <n v="0"/>
    <n v="0"/>
    <n v="0"/>
    <n v="0"/>
    <n v="0"/>
    <n v="0"/>
    <n v="0"/>
    <n v="42.374099999999999"/>
    <n v="-71.088499999999996"/>
    <n v="2"/>
    <n v="250000000000000"/>
  </r>
  <r>
    <x v="2303"/>
    <x v="2302"/>
    <x v="1"/>
    <s v="51 WARREN ST Somerville, MA"/>
    <x v="1"/>
    <x v="2"/>
    <x v="1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1"/>
    <n v="0"/>
    <n v="0"/>
    <n v="0"/>
    <n v="0"/>
    <n v="0"/>
    <n v="0"/>
    <n v="1"/>
    <n v="42.373600000000003"/>
    <n v="-71.087999999999994"/>
    <n v="2"/>
    <n v="250000000000000"/>
  </r>
  <r>
    <x v="2304"/>
    <x v="2303"/>
    <x v="0"/>
    <s v="8 MEDFORD ST Somerville, MA"/>
    <x v="0"/>
    <x v="1"/>
    <x v="1"/>
    <s v="NONE"/>
    <x v="0"/>
    <s v="NOT AT INTERSECTION"/>
    <s v="TWO-WAY, NOT DIVIDED"/>
    <s v="SINGLE VEHICLE CRASH"/>
    <s v="COLLISION WITH CURB"/>
    <x v="1"/>
    <x v="0"/>
    <n v="0"/>
    <n v="0"/>
    <n v="0"/>
    <n v="1"/>
    <n v="0"/>
    <n v="3"/>
    <n v="0"/>
    <n v="0"/>
    <n v="1"/>
    <n v="1"/>
    <n v="0"/>
    <n v="0"/>
    <n v="0"/>
    <n v="42.373600000000003"/>
    <n v="-71.087699999999998"/>
    <n v="2"/>
    <n v="250000000000000"/>
  </r>
  <r>
    <x v="2305"/>
    <x v="2304"/>
    <x v="1"/>
    <s v="182 WASHINGTON ST Somerville, MA"/>
    <x v="1"/>
    <x v="1"/>
    <x v="1"/>
    <s v="NONE"/>
    <x v="3"/>
    <s v="TRAFFIC CIRCLE"/>
    <s v="TWO-WAY, DIVIDED, POSITIVE MEDIAN BARRIER"/>
    <s v="SIDESWIPE, SAM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797"/>
    <n v="-71.090299999999999"/>
    <n v="2"/>
    <n v="250000000000000"/>
  </r>
  <r>
    <x v="2306"/>
    <x v="2305"/>
    <x v="1"/>
    <s v="254 MCGRATH HWY Somerville, MA"/>
    <x v="1"/>
    <x v="1"/>
    <x v="1"/>
    <s v="NONE"/>
    <x v="0"/>
    <s v="NOT AT INTERSECTION"/>
    <s v="ONE-WAY, NOT DIVIDED"/>
    <s v="ANGLE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77899999999997"/>
    <n v="-71.089600000000004"/>
    <n v="2"/>
    <n v="250000000000000"/>
  </r>
  <r>
    <x v="2307"/>
    <x v="2306"/>
    <x v="0"/>
    <s v="182 WASHINGTON ST Somerville, MA"/>
    <x v="0"/>
    <x v="1"/>
    <x v="1"/>
    <s v="NONE"/>
    <x v="0"/>
    <s v="NOT AT INTERSECTION"/>
    <s v="TWO-WAY, NOT DIVIDED"/>
    <s v="REAR-END"/>
    <s v="COLLISION WITH PARKED MOTOR VEHICLE"/>
    <x v="1"/>
    <x v="0"/>
    <n v="0"/>
    <n v="0"/>
    <n v="0"/>
    <n v="0"/>
    <n v="0"/>
    <n v="2"/>
    <n v="0"/>
    <n v="0"/>
    <n v="0"/>
    <n v="0"/>
    <n v="0"/>
    <n v="0"/>
    <n v="0"/>
    <n v="42.3797"/>
    <n v="-71.090299999999999"/>
    <n v="2"/>
    <n v="250000000000000"/>
  </r>
  <r>
    <x v="2308"/>
    <x v="2307"/>
    <x v="0"/>
    <s v="182 WASHINGTON ST Somerville, MA"/>
    <x v="1"/>
    <x v="1"/>
    <x v="1"/>
    <s v="NONE"/>
    <x v="0"/>
    <s v="NOT AT INTERSECTION"/>
    <s v="TWO-WAY, NOT DIVIDED"/>
    <s v="SIDESWIPE, SAME DIRECTION"/>
    <s v="COLLISION WITH PEDALCYCLE"/>
    <x v="0"/>
    <x v="0"/>
    <n v="0"/>
    <n v="0"/>
    <n v="0"/>
    <n v="0"/>
    <n v="0"/>
    <n v="0"/>
    <n v="2"/>
    <n v="0"/>
    <n v="0"/>
    <n v="0"/>
    <n v="0"/>
    <n v="0"/>
    <n v="1"/>
    <n v="42.3797"/>
    <n v="-71.090299999999999"/>
    <n v="2"/>
    <n v="250000000000000"/>
  </r>
  <r>
    <x v="2309"/>
    <x v="2308"/>
    <x v="0"/>
    <s v="180 WASHINGTON ST Somerville, MA"/>
    <x v="0"/>
    <x v="1"/>
    <x v="1"/>
    <s v="NONE"/>
    <x v="3"/>
    <s v="NOT AT INTERSECTION"/>
    <s v="TWO-WAY, DIVIDED, POSITIVE MEDIAN BARRIER"/>
    <s v="SINGLE VEHICLE CRASH"/>
    <s v="COLLISION WITH UTILITY POLE"/>
    <x v="2"/>
    <x v="0"/>
    <n v="0"/>
    <n v="0"/>
    <n v="0"/>
    <n v="0"/>
    <n v="0"/>
    <n v="1"/>
    <n v="0"/>
    <n v="0"/>
    <n v="0"/>
    <n v="0"/>
    <n v="0"/>
    <n v="0"/>
    <n v="0"/>
    <n v="42.379800000000003"/>
    <n v="-71.090299999999999"/>
    <n v="2"/>
    <n v="250000000000000"/>
  </r>
  <r>
    <x v="2310"/>
    <x v="2309"/>
    <x v="0"/>
    <s v="185 SOMERVILLE AV Somerville, MA"/>
    <x v="0"/>
    <x v="1"/>
    <x v="1"/>
    <s v="NONE"/>
    <x v="0"/>
    <s v="NOT AT INTERSECTION"/>
    <s v="UNKNOWN"/>
    <s v="ANGLE"/>
    <s v="COLLISION WITH PARKED MOTOR VEHICLE"/>
    <x v="0"/>
    <x v="4"/>
    <n v="0"/>
    <n v="0"/>
    <n v="0"/>
    <n v="0"/>
    <n v="0"/>
    <n v="1"/>
    <n v="0"/>
    <n v="0"/>
    <n v="0"/>
    <n v="0"/>
    <n v="0"/>
    <n v="0"/>
    <n v="0"/>
    <n v="42.378"/>
    <n v="-71.089799999999997"/>
    <n v="2"/>
    <n v="250000000000000"/>
  </r>
  <r>
    <x v="2311"/>
    <x v="2310"/>
    <x v="2"/>
    <s v="178 WASHINGTON ST Somerville, MA"/>
    <x v="3"/>
    <x v="0"/>
    <x v="0"/>
    <s v="OTHER"/>
    <x v="0"/>
    <s v="NOT AT INTERSECTION"/>
    <s v="TWO-WAY, DIVIDED, POSITIVE MEDIAN BARRIER"/>
    <s v="SINGLE VEHICLE CRASH"/>
    <s v="COLLISION WITH MEDIAN BARRIER"/>
    <x v="3"/>
    <x v="0"/>
    <n v="0"/>
    <n v="0"/>
    <n v="0"/>
    <n v="0"/>
    <n v="0"/>
    <n v="1"/>
    <n v="0"/>
    <n v="0"/>
    <n v="0"/>
    <n v="0"/>
    <n v="0"/>
    <n v="0"/>
    <n v="0"/>
    <n v="42.379800000000003"/>
    <n v="-71.090299999999999"/>
    <n v="2"/>
    <n v="250000000000000"/>
  </r>
  <r>
    <x v="2312"/>
    <x v="2311"/>
    <x v="1"/>
    <s v="282 MCGRATH HWY Somerville, MA"/>
    <x v="1"/>
    <x v="1"/>
    <x v="1"/>
    <s v="NONE"/>
    <x v="0"/>
    <s v="NOT AT INTERSECTION"/>
    <s v="ONE-WAY, NOT DIVIDED"/>
    <s v="SIDESWIPE, SAME DIRECTION"/>
    <s v="COLLISION WITH MOTOR VEHICLE IN TRAFFIC"/>
    <x v="0"/>
    <x v="1"/>
    <n v="0"/>
    <n v="0"/>
    <n v="0"/>
    <n v="1"/>
    <n v="0"/>
    <n v="1"/>
    <n v="0"/>
    <n v="0"/>
    <n v="0"/>
    <n v="0"/>
    <n v="0"/>
    <n v="0"/>
    <n v="0"/>
    <n v="42.378599999999999"/>
    <n v="-71.089699999999993"/>
    <n v="2"/>
    <n v="250000000000000"/>
  </r>
  <r>
    <x v="2313"/>
    <x v="2312"/>
    <x v="0"/>
    <s v="182 WASHINGTON ST Somerville, MA"/>
    <x v="0"/>
    <x v="1"/>
    <x v="1"/>
    <s v="NONE"/>
    <x v="3"/>
    <s v="FOUR WAY INTERSECTION"/>
    <s v="TWO-WAY, DIVIDED, UNPROTECTED MEDIAN"/>
    <s v="REAR-END"/>
    <s v="COLLISION WITH MOTOR VEHICLE IN TRAFFIC"/>
    <x v="0"/>
    <x v="0"/>
    <n v="0"/>
    <n v="0"/>
    <n v="0"/>
    <n v="0"/>
    <n v="2"/>
    <n v="0"/>
    <n v="0"/>
    <n v="0"/>
    <n v="0"/>
    <n v="0"/>
    <n v="0"/>
    <n v="0"/>
    <n v="1"/>
    <n v="42.3797"/>
    <n v="-71.090299999999999"/>
    <n v="2"/>
    <n v="250000000000000"/>
  </r>
  <r>
    <x v="2314"/>
    <x v="2313"/>
    <x v="0"/>
    <s v="182 WASHINGTON ST Somerville, MA"/>
    <x v="0"/>
    <x v="1"/>
    <x v="1"/>
    <s v="UNKNOWN"/>
    <x v="1"/>
    <s v="T-INTERSECTION"/>
    <s v="ONE-WAY, NOT DIVIDED"/>
    <s v="HEAD ON"/>
    <s v="COLLISION WITH MOTOR VEHICLE IN TRAFFIC"/>
    <x v="0"/>
    <x v="0"/>
    <n v="0"/>
    <n v="0"/>
    <n v="0"/>
    <n v="1"/>
    <n v="0"/>
    <n v="1"/>
    <n v="0"/>
    <n v="0"/>
    <n v="1"/>
    <n v="0"/>
    <n v="1"/>
    <n v="0"/>
    <n v="0"/>
    <n v="42.3797"/>
    <n v="-71.090299999999999"/>
    <n v="2"/>
    <n v="250000000000000"/>
  </r>
  <r>
    <x v="2315"/>
    <x v="2314"/>
    <x v="1"/>
    <s v="182 WASHINGTON ST Somerville, MA"/>
    <x v="1"/>
    <x v="1"/>
    <x v="1"/>
    <s v="NONE"/>
    <x v="0"/>
    <s v="NOT AT INTERSECTION"/>
    <s v="UNKNOWN"/>
    <s v="REAR-END"/>
    <s v="COLLISION WITH MOTOR VEHICLE IN TRAFFIC"/>
    <x v="2"/>
    <x v="0"/>
    <n v="0"/>
    <n v="0"/>
    <n v="0"/>
    <n v="0"/>
    <n v="0"/>
    <n v="2"/>
    <n v="0"/>
    <n v="0"/>
    <n v="0"/>
    <n v="0"/>
    <n v="0"/>
    <n v="0"/>
    <n v="0"/>
    <n v="42.3797"/>
    <n v="-71.090299999999999"/>
    <n v="2"/>
    <n v="250000000000000"/>
  </r>
  <r>
    <x v="2316"/>
    <x v="2315"/>
    <x v="1"/>
    <s v="306 MCGRATH HWY Somerville, MA"/>
    <x v="1"/>
    <x v="0"/>
    <x v="0"/>
    <s v="NONE"/>
    <x v="0"/>
    <s v="TRAFFIC CIRCLE"/>
    <s v="ONE-WAY, NOT DIVIDED"/>
    <s v="SINGLE VEHICLE CRASH"/>
    <s v="COLLISION WITH CURB"/>
    <x v="3"/>
    <x v="0"/>
    <n v="0"/>
    <n v="0"/>
    <n v="0"/>
    <n v="1"/>
    <n v="0"/>
    <n v="1"/>
    <n v="0"/>
    <n v="0"/>
    <n v="0"/>
    <n v="0"/>
    <n v="0"/>
    <n v="0"/>
    <n v="0"/>
    <n v="42.379100000000001"/>
    <n v="-71.09"/>
    <n v="2"/>
    <n v="250000000000000"/>
  </r>
  <r>
    <x v="2317"/>
    <x v="2316"/>
    <x v="1"/>
    <s v="182 WASHINGTON ST Somerville, MA"/>
    <x v="1"/>
    <x v="1"/>
    <x v="1"/>
    <s v="NONE"/>
    <x v="3"/>
    <s v="FOUR WAY INTERSECTION"/>
    <s v="TWO-WAY, DIVIDED, UNPROTECTED MEDIAN"/>
    <s v="ANGLE"/>
    <s v="COLLISION WITH MOTOR VEHICLE IN TRAFFIC"/>
    <x v="0"/>
    <x v="0"/>
    <n v="0"/>
    <n v="0"/>
    <n v="0"/>
    <n v="1"/>
    <n v="0"/>
    <n v="2"/>
    <n v="0"/>
    <n v="0"/>
    <n v="0"/>
    <n v="0"/>
    <n v="0"/>
    <n v="0"/>
    <n v="0"/>
    <n v="42.3797"/>
    <n v="-71.090299999999999"/>
    <n v="2"/>
    <n v="250000000000000"/>
  </r>
  <r>
    <x v="2318"/>
    <x v="2317"/>
    <x v="1"/>
    <s v="195 SOMERVILLE AV Somerville, MA"/>
    <x v="1"/>
    <x v="1"/>
    <x v="1"/>
    <s v="NONE"/>
    <x v="1"/>
    <s v="T-INTERSECTION"/>
    <s v="TWO-WAY, DIVIDED, UNPROTECTED MEDIAN"/>
    <s v="ANGLE"/>
    <s v="COLLISION WITH MOTOR VEHICLE IN TRAFFIC"/>
    <x v="0"/>
    <x v="3"/>
    <n v="0"/>
    <n v="0"/>
    <n v="0"/>
    <n v="0"/>
    <n v="1"/>
    <n v="2"/>
    <n v="0"/>
    <n v="0"/>
    <n v="0"/>
    <n v="0"/>
    <n v="0"/>
    <n v="0"/>
    <n v="0"/>
    <n v="42.377800000000001"/>
    <n v="-71.090400000000002"/>
    <n v="2"/>
    <n v="250000000000000"/>
  </r>
  <r>
    <x v="2319"/>
    <x v="2318"/>
    <x v="0"/>
    <s v="ROSSMORE ST &amp; SOMERVILLE AV Somerville, MA"/>
    <x v="0"/>
    <x v="0"/>
    <x v="0"/>
    <s v="NONE"/>
    <x v="0"/>
    <s v="T-INTERSECTION"/>
    <s v="ONE-WAY, NOT DIVIDED"/>
    <s v="SINGLE VEHICLE CRASH"/>
    <s v="COLLISION WITH UTILITY POLE"/>
    <x v="2"/>
    <x v="3"/>
    <n v="1"/>
    <n v="0"/>
    <n v="0"/>
    <n v="0"/>
    <n v="0"/>
    <n v="2"/>
    <n v="0"/>
    <n v="0"/>
    <n v="0"/>
    <n v="0"/>
    <n v="0"/>
    <n v="0"/>
    <n v="0"/>
    <n v="42.378"/>
    <n v="-71.090999999999994"/>
    <n v="2"/>
    <n v="250000000000000"/>
  </r>
  <r>
    <x v="2320"/>
    <x v="2319"/>
    <x v="1"/>
    <s v="190 WASHINGTON STREET Somerville, MA"/>
    <x v="1"/>
    <x v="1"/>
    <x v="1"/>
    <s v="NONE"/>
    <x v="0"/>
    <s v="UNKNOWN"/>
    <s v="TWO-WAY, NOT DIVIDED"/>
    <s v="REAR-END"/>
    <s v="COLLISION WITH MOTOR VEHICLE IN TRAFFIC"/>
    <x v="0"/>
    <x v="6"/>
    <n v="0"/>
    <n v="0"/>
    <n v="0"/>
    <n v="0"/>
    <n v="0"/>
    <n v="2"/>
    <n v="0"/>
    <n v="0"/>
    <n v="0"/>
    <n v="0"/>
    <n v="0"/>
    <n v="0"/>
    <n v="0"/>
    <n v="42.379600000000003"/>
    <n v="-71.090800000000002"/>
    <n v="2"/>
    <n v="250000000000000"/>
  </r>
  <r>
    <x v="2321"/>
    <x v="2320"/>
    <x v="1"/>
    <s v="198 WASHINGTON ST Somerville, MA"/>
    <x v="1"/>
    <x v="0"/>
    <x v="0"/>
    <s v="NONE"/>
    <x v="0"/>
    <s v="NOT AT INTERSECTION"/>
    <s v="TWO-WAY, DIVIDED, UNPROTECTED MEDIAN"/>
    <s v="ANGLE"/>
    <s v="COLLISION WITH MOTOR VEHICLE IN TRAFFIC"/>
    <x v="0"/>
    <x v="0"/>
    <n v="0"/>
    <n v="0"/>
    <n v="0"/>
    <n v="1"/>
    <n v="0"/>
    <n v="3"/>
    <n v="0"/>
    <n v="0"/>
    <n v="0"/>
    <n v="0"/>
    <n v="0"/>
    <n v="0"/>
    <n v="0"/>
    <n v="42.3795"/>
    <n v="-71.091099999999997"/>
    <n v="2"/>
    <n v="250000000000000"/>
  </r>
  <r>
    <x v="2322"/>
    <x v="2321"/>
    <x v="1"/>
    <s v="83 MERRIAM ST Somerville, MA"/>
    <x v="1"/>
    <x v="1"/>
    <x v="1"/>
    <s v="NONE"/>
    <x v="0"/>
    <s v="NOT AT INTERSECTION"/>
    <s v="ONE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79199999999997"/>
    <n v="-71.091800000000006"/>
    <n v="2"/>
    <n v="250000000000000"/>
  </r>
  <r>
    <x v="2323"/>
    <x v="2322"/>
    <x v="1"/>
    <s v="220 WASHINGTON ST Somerville, MA"/>
    <x v="1"/>
    <x v="2"/>
    <x v="0"/>
    <s v="NONE"/>
    <x v="0"/>
    <s v="NOT AT INTERSECTION"/>
    <s v="TWO-WAY, DIVIDED, UNPROTECTED MEDIAN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78999999999998"/>
    <n v="-71.092399999999998"/>
    <n v="2"/>
    <n v="250000000000000"/>
  </r>
  <r>
    <x v="2324"/>
    <x v="2323"/>
    <x v="1"/>
    <s v="PROSPECT ST &amp; SOMERVILLE AV Somerville, MA"/>
    <x v="1"/>
    <x v="1"/>
    <x v="1"/>
    <s v="OTHER"/>
    <x v="3"/>
    <s v="FOUR WAY INTERSECTION"/>
    <s v="TWO-WAY, NOT DIVIDED"/>
    <s v="ANGLE"/>
    <s v="COLLISION WITH MOTOR VEHICLE IN TRAFFIC"/>
    <x v="0"/>
    <x v="3"/>
    <n v="1"/>
    <n v="0"/>
    <n v="0"/>
    <n v="0"/>
    <n v="0"/>
    <n v="3"/>
    <n v="0"/>
    <n v="0"/>
    <n v="0"/>
    <n v="0"/>
    <n v="0"/>
    <n v="0"/>
    <n v="0"/>
    <n v="42.379100000000001"/>
    <n v="-71.094099999999997"/>
    <n v="2"/>
    <n v="250000000000000"/>
  </r>
  <r>
    <x v="2325"/>
    <x v="2324"/>
    <x v="1"/>
    <s v="PROSPECT ST &amp; SOMERVILLE AV Somerville, MA"/>
    <x v="1"/>
    <x v="1"/>
    <x v="1"/>
    <s v="NONE"/>
    <x v="3"/>
    <s v="FOUR WAY INTERSECTION"/>
    <s v="TWO-WAY, NOT DIVIDED"/>
    <s v="SIDESWIPE, SAME DIRECTION"/>
    <s v="COLLISION WITH MOTOR VEHICLE IN TRAFFIC"/>
    <x v="0"/>
    <x v="0"/>
    <n v="1"/>
    <n v="0"/>
    <n v="0"/>
    <n v="0"/>
    <n v="0"/>
    <n v="4"/>
    <n v="0"/>
    <n v="0"/>
    <n v="0"/>
    <n v="0"/>
    <n v="0"/>
    <n v="0"/>
    <n v="0"/>
    <n v="42.379100000000001"/>
    <n v="-71.094099999999997"/>
    <n v="2"/>
    <n v="250000000000000"/>
  </r>
  <r>
    <x v="2326"/>
    <x v="2325"/>
    <x v="1"/>
    <s v="PROSPECT ST &amp; SOMERVILLE AV Somerville, MA"/>
    <x v="1"/>
    <x v="1"/>
    <x v="1"/>
    <s v="NONE"/>
    <x v="3"/>
    <s v="FOUR WAY INTERSECTION"/>
    <s v="TWO-WAY, NOT DIVIDED"/>
    <s v="ANGLE"/>
    <s v="COLLISION WITH PEDALCYCLE"/>
    <x v="0"/>
    <x v="0"/>
    <n v="0"/>
    <n v="0"/>
    <n v="0"/>
    <n v="0"/>
    <n v="0"/>
    <n v="3"/>
    <n v="0"/>
    <n v="0"/>
    <n v="1"/>
    <n v="0"/>
    <n v="1"/>
    <n v="0"/>
    <n v="0"/>
    <n v="42.379100000000001"/>
    <n v="-71.094099999999997"/>
    <n v="2"/>
    <n v="250000000000000"/>
  </r>
  <r>
    <x v="2327"/>
    <x v="2326"/>
    <x v="1"/>
    <s v="220 WASHINGTON ST Somerville, MA"/>
    <x v="1"/>
    <x v="1"/>
    <x v="0"/>
    <s v="NONE"/>
    <x v="0"/>
    <s v="NOT AT INTERSECTION"/>
    <s v="TWO-WAY, NOT DIVIDED"/>
    <s v="REAR-END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78999999999998"/>
    <n v="-71.092399999999998"/>
    <n v="2"/>
    <n v="250000000000000"/>
  </r>
  <r>
    <x v="2328"/>
    <x v="2327"/>
    <x v="1"/>
    <s v="220 WASHINGTON ST Somerville, MA"/>
    <x v="1"/>
    <x v="1"/>
    <x v="1"/>
    <s v="NONE"/>
    <x v="0"/>
    <s v="NOT AT INTERSECTION"/>
    <s v="UNKNOWN"/>
    <s v="SIDESWIPE, OPPOSITE DIRECTION"/>
    <s v="COLLISION WITH PARKED MOTOR VEHICLE"/>
    <x v="2"/>
    <x v="3"/>
    <n v="0"/>
    <n v="0"/>
    <n v="0"/>
    <n v="0"/>
    <n v="0"/>
    <n v="3"/>
    <n v="0"/>
    <n v="0"/>
    <n v="0"/>
    <n v="0"/>
    <n v="0"/>
    <n v="0"/>
    <n v="0"/>
    <n v="42.378999999999998"/>
    <n v="-71.092399999999998"/>
    <n v="2"/>
    <n v="250000000000000"/>
  </r>
  <r>
    <x v="2329"/>
    <x v="2328"/>
    <x v="2"/>
    <s v="220 WASHINGTON ST Somerville, MA"/>
    <x v="0"/>
    <x v="1"/>
    <x v="1"/>
    <s v="NONE"/>
    <x v="0"/>
    <s v="NOT AT INTERSECTION"/>
    <s v="TWO-WAY, NOT DIVIDED"/>
    <s v="SIDESWIPE, SAME DIRECTION"/>
    <s v="COLLISION WITH PARKED MOTOR VEHICLE"/>
    <x v="1"/>
    <x v="0"/>
    <n v="0"/>
    <n v="0"/>
    <n v="0"/>
    <n v="0"/>
    <n v="0"/>
    <n v="4"/>
    <n v="0"/>
    <n v="0"/>
    <n v="0"/>
    <n v="0"/>
    <n v="0"/>
    <n v="0"/>
    <n v="0"/>
    <n v="42.378999999999998"/>
    <n v="-71.092399999999998"/>
    <n v="2"/>
    <n v="250000000000000"/>
  </r>
  <r>
    <x v="2330"/>
    <x v="2329"/>
    <x v="0"/>
    <s v="PROSPECT ST &amp; SOMERVILLE AV Somerville, MA"/>
    <x v="0"/>
    <x v="1"/>
    <x v="1"/>
    <s v="NONE"/>
    <x v="3"/>
    <s v="T-INTERSECTION"/>
    <s v="TWO-WAY, NOT DIVIDED"/>
    <s v="ANGLE"/>
    <s v="COLLISION WITH PEDALCYCLE"/>
    <x v="0"/>
    <x v="0"/>
    <n v="0"/>
    <n v="0"/>
    <n v="0"/>
    <n v="0"/>
    <n v="0"/>
    <n v="3"/>
    <n v="0"/>
    <n v="0"/>
    <n v="1"/>
    <n v="0"/>
    <n v="1"/>
    <n v="0"/>
    <n v="0"/>
    <n v="42.379100000000001"/>
    <n v="-71.094099999999997"/>
    <n v="2"/>
    <n v="250000000000000"/>
  </r>
  <r>
    <x v="2331"/>
    <x v="2330"/>
    <x v="1"/>
    <s v="259 SOMERVILLE AV Somerville, MA"/>
    <x v="1"/>
    <x v="2"/>
    <x v="0"/>
    <s v="NONE"/>
    <x v="0"/>
    <s v="T-INTERSECTION"/>
    <s v="TWO-WAY, NOT DIVIDED"/>
    <s v="UNKNOWN"/>
    <s v="COLLISION WITH PEDESTRIAN"/>
    <x v="0"/>
    <x v="3"/>
    <n v="0"/>
    <n v="0"/>
    <n v="0"/>
    <n v="0"/>
    <n v="1"/>
    <n v="1"/>
    <n v="0"/>
    <n v="0"/>
    <n v="1"/>
    <n v="1"/>
    <n v="0"/>
    <n v="0"/>
    <n v="0"/>
    <n v="42.378999999999998"/>
    <n v="-71.093199999999996"/>
    <n v="2"/>
    <n v="250000000000000"/>
  </r>
  <r>
    <x v="2332"/>
    <x v="2331"/>
    <x v="2"/>
    <s v="220 WASHINGTON ST Somerville, MA"/>
    <x v="1"/>
    <x v="0"/>
    <x v="0"/>
    <s v="NONE"/>
    <x v="1"/>
    <s v="T-INTERSECTION"/>
    <s v="TWO-WAY, DIVIDED, UNPROTECTED MEDIAN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78999999999998"/>
    <n v="-71.092399999999998"/>
    <n v="2"/>
    <n v="250000000000000"/>
  </r>
  <r>
    <x v="2333"/>
    <x v="2332"/>
    <x v="0"/>
    <s v="259 SOMERVILLE AV Somerville, MA"/>
    <x v="2"/>
    <x v="1"/>
    <x v="1"/>
    <s v="NONE"/>
    <x v="0"/>
    <s v="NOT AT INTERSECTION"/>
    <s v="UNKNOWN"/>
    <s v="SIDESWIPE, SAME DIRECTION"/>
    <s v="COLLISION WITH PARKED MOTOR VEHICLE"/>
    <x v="2"/>
    <x v="4"/>
    <n v="0"/>
    <n v="0"/>
    <n v="0"/>
    <n v="0"/>
    <n v="0"/>
    <n v="2"/>
    <n v="0"/>
    <n v="0"/>
    <n v="0"/>
    <n v="0"/>
    <n v="0"/>
    <n v="0"/>
    <n v="0"/>
    <n v="42.378999999999998"/>
    <n v="-71.093199999999996"/>
    <n v="2"/>
    <n v="250000000000000"/>
  </r>
  <r>
    <x v="2334"/>
    <x v="2333"/>
    <x v="2"/>
    <s v="PROSPECT ST &amp; SOMERVILLE AV Somerville, MA"/>
    <x v="4"/>
    <x v="1"/>
    <x v="1"/>
    <s v="NONE"/>
    <x v="3"/>
    <s v="FOUR WAY INTERSECTION"/>
    <s v="TWO-WAY, NOT DIVIDED"/>
    <s v="SIDESWIPE, OPPOSITE DIRECTION"/>
    <s v="COLLISION WITH MOTOR VEHICLE IN TRAFFIC"/>
    <x v="0"/>
    <x v="0"/>
    <n v="0"/>
    <n v="0"/>
    <n v="0"/>
    <n v="1"/>
    <n v="0"/>
    <n v="2"/>
    <n v="0"/>
    <n v="0"/>
    <n v="0"/>
    <n v="0"/>
    <n v="0"/>
    <n v="0"/>
    <n v="0"/>
    <n v="42.379100000000001"/>
    <n v="-71.094099999999997"/>
    <n v="2"/>
    <n v="250000000000000"/>
  </r>
  <r>
    <x v="2335"/>
    <x v="2334"/>
    <x v="2"/>
    <s v="PROSPECT ST &amp; SOMERVILLE AV Somerville, MA"/>
    <x v="1"/>
    <x v="2"/>
    <x v="1"/>
    <s v="NONE"/>
    <x v="3"/>
    <s v="T-INTERSECTION"/>
    <s v="TWO-WAY, NOT DIVIDED"/>
    <s v="SINGLE VEHICLE CRASH"/>
    <s v="OTHER"/>
    <x v="0"/>
    <x v="0"/>
    <n v="1"/>
    <n v="0"/>
    <n v="0"/>
    <n v="0"/>
    <n v="0"/>
    <n v="2"/>
    <n v="0"/>
    <n v="0"/>
    <n v="0"/>
    <n v="0"/>
    <n v="0"/>
    <n v="0"/>
    <n v="0"/>
    <n v="42.379100000000001"/>
    <n v="-71.094099999999997"/>
    <n v="2"/>
    <n v="250000000000000"/>
  </r>
  <r>
    <x v="2336"/>
    <x v="2335"/>
    <x v="1"/>
    <s v="MERRIAM ST &amp; SOMERVILLE AVE Somerville, MA"/>
    <x v="1"/>
    <x v="2"/>
    <x v="1"/>
    <s v="NONE"/>
    <x v="1"/>
    <s v="T-INTERSECTION"/>
    <s v="TWO-WAY, NOT DIVIDED"/>
    <s v="SIDESWIPE, SAME DIRECTION"/>
    <s v="COLLISION WITH LIGHT POLE OR OTHER POST/SUPPORT"/>
    <x v="5"/>
    <x v="0"/>
    <n v="0"/>
    <n v="0"/>
    <n v="0"/>
    <n v="0"/>
    <n v="0"/>
    <n v="2"/>
    <n v="0"/>
    <n v="0"/>
    <n v="0"/>
    <n v="0"/>
    <n v="0"/>
    <n v="0"/>
    <n v="0"/>
    <n v="42.378300000000003"/>
    <n v="-71.091899999999995"/>
    <n v="2"/>
    <n v="250000000000000"/>
  </r>
  <r>
    <x v="2337"/>
    <x v="2336"/>
    <x v="1"/>
    <s v="220 WASHINGTON ST Somerville, MA"/>
    <x v="1"/>
    <x v="1"/>
    <x v="1"/>
    <s v="NONE"/>
    <x v="0"/>
    <s v="NOT AT INTERSECTION"/>
    <s v="TWO-WAY, NOT DIVIDED"/>
    <s v="SINGLE VEHICLE CRASH"/>
    <s v="OTHER"/>
    <x v="2"/>
    <x v="0"/>
    <n v="0"/>
    <n v="0"/>
    <n v="0"/>
    <n v="0"/>
    <n v="0"/>
    <n v="1"/>
    <n v="0"/>
    <n v="0"/>
    <n v="0"/>
    <n v="0"/>
    <n v="0"/>
    <n v="0"/>
    <n v="0"/>
    <n v="42.378999999999998"/>
    <n v="-71.092399999999998"/>
    <n v="2"/>
    <n v="250000000000000"/>
  </r>
  <r>
    <x v="2338"/>
    <x v="2337"/>
    <x v="1"/>
    <s v="220 WASHINGTON ST Somerville, MA"/>
    <x v="1"/>
    <x v="1"/>
    <x v="1"/>
    <s v="NONE"/>
    <x v="0"/>
    <s v="T-INTERSECTION"/>
    <s v="TWO-WAY, DIVIDED, UNPROTECTED MEDIAN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78999999999998"/>
    <n v="-71.092399999999998"/>
    <n v="2"/>
    <n v="250000000000000"/>
  </r>
  <r>
    <x v="2339"/>
    <x v="2338"/>
    <x v="0"/>
    <s v="269 SOMERVILLE AV Somerville, MA"/>
    <x v="2"/>
    <x v="1"/>
    <x v="1"/>
    <s v="NONE"/>
    <x v="0"/>
    <s v="NOT AT INTERSECTION"/>
    <s v="TWO-WAY, NOT DIVIDED"/>
    <s v="SINGLE VEHICLE CRASH"/>
    <s v="COLLISION WITH MOPED"/>
    <x v="0"/>
    <x v="3"/>
    <n v="0"/>
    <n v="0"/>
    <n v="0"/>
    <n v="1"/>
    <n v="0"/>
    <n v="1"/>
    <n v="0"/>
    <n v="0"/>
    <n v="0"/>
    <n v="0"/>
    <n v="0"/>
    <n v="0"/>
    <n v="0"/>
    <n v="42.379100000000001"/>
    <n v="-71.093500000000006"/>
    <n v="2"/>
    <n v="250000000000000"/>
  </r>
  <r>
    <x v="2340"/>
    <x v="2339"/>
    <x v="2"/>
    <s v="220 WASHINGTON ST Somerville, MA"/>
    <x v="1"/>
    <x v="0"/>
    <x v="0"/>
    <s v="OBSTRUCTION IN ROADWAY"/>
    <x v="0"/>
    <s v="NOT AT INTERSECTION"/>
    <s v="TWO-WAY, DIVIDED, UNPROTECTED MEDIAN"/>
    <s v="SIDESWIPE, SAME DIRECTION"/>
    <s v="COLLISION WITH PARKED MOTOR VEHICLE"/>
    <x v="0"/>
    <x v="3"/>
    <n v="0"/>
    <n v="0"/>
    <n v="0"/>
    <n v="0"/>
    <n v="0"/>
    <n v="3"/>
    <n v="0"/>
    <n v="0"/>
    <n v="0"/>
    <n v="0"/>
    <n v="0"/>
    <n v="0"/>
    <n v="0"/>
    <n v="42.378999999999998"/>
    <n v="-71.092399999999998"/>
    <n v="2"/>
    <n v="250000000000000"/>
  </r>
  <r>
    <x v="2341"/>
    <x v="2340"/>
    <x v="1"/>
    <s v="PROSPECT ST &amp; SOMERVILLE AV Somerville, MA"/>
    <x v="1"/>
    <x v="1"/>
    <x v="1"/>
    <s v="NONE"/>
    <x v="3"/>
    <s v="FOUR WAY INTERSECTION"/>
    <s v="TWO-WAY, NOT DIVIDED"/>
    <s v="SIDESWIPE, SAME DIRECTION"/>
    <s v="COLLISION WITH MOTOR VEHICLE IN TRAFFIC"/>
    <x v="0"/>
    <x v="0"/>
    <n v="0"/>
    <n v="0"/>
    <n v="0"/>
    <n v="0"/>
    <n v="1"/>
    <n v="1"/>
    <n v="0"/>
    <n v="0"/>
    <n v="0"/>
    <n v="0"/>
    <n v="0"/>
    <n v="0"/>
    <n v="0"/>
    <n v="42.379100000000001"/>
    <n v="-71.094099999999997"/>
    <n v="2"/>
    <n v="250000000000000"/>
  </r>
  <r>
    <x v="2342"/>
    <x v="2341"/>
    <x v="0"/>
    <s v="238 WASHINGTON ST Somerville, MA"/>
    <x v="0"/>
    <x v="1"/>
    <x v="1"/>
    <s v="NONE"/>
    <x v="0"/>
    <s v="NOT AT INTERSECTION"/>
    <s v="TWO-WAY, NOT DIVIDED"/>
    <s v="SIDESWIPE, SAME DIRECTION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79300000000001"/>
    <n v="-71.093599999999995"/>
    <n v="2"/>
    <n v="250000000000000"/>
  </r>
  <r>
    <x v="2343"/>
    <x v="2342"/>
    <x v="0"/>
    <s v="255 SOMERVILLE AV Somerville, MA"/>
    <x v="0"/>
    <x v="0"/>
    <x v="0"/>
    <s v="NONE"/>
    <x v="3"/>
    <s v="NOT AT INTERSECTION"/>
    <s v="TWO-WAY, NOT DIVIDED"/>
    <s v="SINGLE VEHICLE CRASH"/>
    <s v="COLLISION WITH PARKED MOTOR VEHICLE"/>
    <x v="0"/>
    <x v="3"/>
    <n v="0"/>
    <n v="0"/>
    <n v="0"/>
    <n v="1"/>
    <n v="0"/>
    <n v="1"/>
    <n v="0"/>
    <n v="0"/>
    <n v="0"/>
    <n v="0"/>
    <n v="0"/>
    <n v="0"/>
    <n v="0"/>
    <n v="42.378999999999998"/>
    <n v="-71.092399999999998"/>
    <n v="2"/>
    <n v="250000000000000"/>
  </r>
  <r>
    <x v="2344"/>
    <x v="2343"/>
    <x v="1"/>
    <s v="PROSPECT ST &amp; SOMERVILLE AV Somerville, MA"/>
    <x v="1"/>
    <x v="2"/>
    <x v="1"/>
    <s v="NONE"/>
    <x v="3"/>
    <s v="FOUR WAY INTERSECTION"/>
    <s v="TWO-WAY, NOT DIVIDED"/>
    <s v="REAR-END"/>
    <s v="COLLISION WITH MOTOR VEHICLE IN TRAFFIC"/>
    <x v="0"/>
    <x v="0"/>
    <n v="0"/>
    <n v="0"/>
    <n v="0"/>
    <n v="0"/>
    <n v="2"/>
    <n v="3"/>
    <n v="0"/>
    <n v="0"/>
    <n v="0"/>
    <n v="0"/>
    <n v="0"/>
    <n v="0"/>
    <n v="0"/>
    <n v="42.379100000000001"/>
    <n v="-71.094099999999997"/>
    <n v="2"/>
    <n v="250000000000000"/>
  </r>
  <r>
    <x v="2345"/>
    <x v="2344"/>
    <x v="0"/>
    <s v="LINDEN ST &amp; SOMERVILLE AV Somerville, MA"/>
    <x v="0"/>
    <x v="1"/>
    <x v="1"/>
    <s v="NONE"/>
    <x v="3"/>
    <s v="T-INTERSECTION"/>
    <s v="TWO-WAY, NOT DIVIDED"/>
    <s v="ANGLE"/>
    <s v="COLLISION WITH PEDALCYCLE"/>
    <x v="0"/>
    <x v="1"/>
    <n v="0"/>
    <n v="0"/>
    <n v="0"/>
    <n v="1"/>
    <n v="0"/>
    <n v="2"/>
    <n v="0"/>
    <n v="0"/>
    <n v="1"/>
    <n v="0"/>
    <n v="1"/>
    <n v="0"/>
    <n v="0"/>
    <n v="42.378599999999999"/>
    <n v="-71.092600000000004"/>
    <n v="2"/>
    <n v="250000000000000"/>
  </r>
  <r>
    <x v="2346"/>
    <x v="2345"/>
    <x v="0"/>
    <s v="MERRIAM ST &amp; SOMERVILLE AV Somerville, MA"/>
    <x v="0"/>
    <x v="1"/>
    <x v="1"/>
    <s v="NONE"/>
    <x v="0"/>
    <s v="T-INTERSECTION"/>
    <s v="ONE-WAY, NOT DIVIDED"/>
    <s v="SINGLE VEHICLE CRASH"/>
    <s v="COLLISION WITH UNKNOWN FIXED OBJECT"/>
    <x v="1"/>
    <x v="3"/>
    <n v="0"/>
    <n v="0"/>
    <n v="0"/>
    <n v="0"/>
    <n v="0"/>
    <n v="2"/>
    <n v="0"/>
    <n v="0"/>
    <n v="0"/>
    <n v="0"/>
    <n v="0"/>
    <n v="0"/>
    <n v="0"/>
    <n v="42.378300000000003"/>
    <n v="-71.091899999999995"/>
    <n v="2"/>
    <n v="250000000000000"/>
  </r>
  <r>
    <x v="2347"/>
    <x v="2346"/>
    <x v="0"/>
    <s v="238 WASHINGTON ST Somerville, MA"/>
    <x v="0"/>
    <x v="1"/>
    <x v="1"/>
    <s v="NONE"/>
    <x v="0"/>
    <s v="NOT AT INTERSECTION"/>
    <s v="TWO-WAY, DIVIDED, UNPROTECTED MEDIAN"/>
    <s v="SINGLE VEHICLE CRASH"/>
    <s v="COLLISION WITH CURB"/>
    <x v="6"/>
    <x v="0"/>
    <n v="0"/>
    <n v="0"/>
    <n v="0"/>
    <n v="0"/>
    <n v="0"/>
    <n v="0"/>
    <n v="1"/>
    <n v="0"/>
    <n v="0"/>
    <n v="0"/>
    <n v="0"/>
    <n v="0"/>
    <n v="0"/>
    <n v="42.379300000000001"/>
    <n v="-71.093599999999995"/>
    <n v="2"/>
    <n v="250000000000000"/>
  </r>
  <r>
    <x v="2348"/>
    <x v="2347"/>
    <x v="2"/>
    <s v="220 WASHINGTON ST Somerville, MA"/>
    <x v="1"/>
    <x v="1"/>
    <x v="1"/>
    <s v="DEBRIS"/>
    <x v="0"/>
    <s v="T-INTERSECTION"/>
    <s v="TWO-WAY, NOT DIVIDED"/>
    <s v="SINGLE VEHICLE CRASH"/>
    <s v="OTHER NON-COLLISION"/>
    <x v="0"/>
    <x v="0"/>
    <n v="1"/>
    <n v="0"/>
    <n v="0"/>
    <n v="1"/>
    <n v="0"/>
    <n v="0"/>
    <n v="0"/>
    <n v="0"/>
    <n v="0"/>
    <n v="0"/>
    <n v="0"/>
    <n v="0"/>
    <n v="0"/>
    <n v="42.378999999999998"/>
    <n v="-71.092399999999998"/>
    <n v="2"/>
    <n v="250000000000000"/>
  </r>
  <r>
    <x v="2349"/>
    <x v="2348"/>
    <x v="1"/>
    <s v="220 WASHINGTON ST Somerville, MA"/>
    <x v="1"/>
    <x v="1"/>
    <x v="1"/>
    <s v="NONE"/>
    <x v="0"/>
    <s v="NOT AT INTERSECTION"/>
    <s v="TWO-WAY, NOT DIVIDED"/>
    <s v="REAR-END"/>
    <s v="COLLISION WITH MOTOR VEHICLE IN TRAFFIC"/>
    <x v="0"/>
    <x v="0"/>
    <n v="0"/>
    <n v="0"/>
    <n v="0"/>
    <n v="0"/>
    <n v="3"/>
    <n v="1"/>
    <n v="0"/>
    <n v="0"/>
    <n v="0"/>
    <n v="0"/>
    <n v="0"/>
    <n v="0"/>
    <n v="0"/>
    <n v="42.378999999999998"/>
    <n v="-71.092399999999998"/>
    <n v="2"/>
    <n v="250000000000000"/>
  </r>
  <r>
    <x v="2350"/>
    <x v="2349"/>
    <x v="2"/>
    <s v="238 WASHINGTON ST Somerville, MA"/>
    <x v="0"/>
    <x v="1"/>
    <x v="1"/>
    <s v="NONE"/>
    <x v="0"/>
    <s v="NOT AT INTERSECTION"/>
    <s v="TWO-WAY, DIVIDED, UNPROTECTED MEDIAN"/>
    <s v="SINGLE VEHICLE CRASH"/>
    <s v="COLLISION WITH LIGHT POLE OR OTHER POST/SUPPORT"/>
    <x v="2"/>
    <x v="0"/>
    <n v="0"/>
    <n v="0"/>
    <n v="0"/>
    <n v="1"/>
    <n v="0"/>
    <n v="1"/>
    <n v="0"/>
    <n v="0"/>
    <n v="0"/>
    <n v="0"/>
    <n v="0"/>
    <n v="0"/>
    <n v="0"/>
    <n v="42.379300000000001"/>
    <n v="-71.093599999999995"/>
    <n v="2"/>
    <n v="250000000000000"/>
  </r>
  <r>
    <x v="2351"/>
    <x v="2350"/>
    <x v="0"/>
    <s v="220 WASHINGTON ST Somerville, MA"/>
    <x v="0"/>
    <x v="0"/>
    <x v="0"/>
    <s v="NONE"/>
    <x v="0"/>
    <s v="NOT AT INTERSECTION"/>
    <s v="TWO-WAY, NOT DIVIDED"/>
    <s v="REAR-END"/>
    <s v="COLLISION WITH PARKED MOTOR VEHICLE"/>
    <x v="1"/>
    <x v="0"/>
    <n v="0"/>
    <n v="0"/>
    <n v="0"/>
    <n v="0"/>
    <n v="0"/>
    <n v="3"/>
    <n v="0"/>
    <n v="0"/>
    <n v="0"/>
    <n v="0"/>
    <n v="0"/>
    <n v="0"/>
    <n v="0"/>
    <n v="42.378999999999998"/>
    <n v="-71.092399999999998"/>
    <n v="2"/>
    <n v="250000000000000"/>
  </r>
  <r>
    <x v="2352"/>
    <x v="2351"/>
    <x v="1"/>
    <s v="PROSPECT ST &amp; SOMERVILLE AV Somerville, MA"/>
    <x v="1"/>
    <x v="1"/>
    <x v="1"/>
    <s v="NONE"/>
    <x v="3"/>
    <s v="FOUR WAY INTERSECTION"/>
    <s v="TWO-WAY, DIVIDED, UNPROTECTED MEDIAN"/>
    <s v="SIDESWIPE, OPPOSITE DIRECTION"/>
    <s v="COLLISION WITH MOTOR VEHICLE IN TRAFFIC"/>
    <x v="0"/>
    <x v="0"/>
    <n v="1"/>
    <n v="0"/>
    <n v="0"/>
    <n v="0"/>
    <n v="0"/>
    <n v="4"/>
    <n v="0"/>
    <n v="0"/>
    <n v="0"/>
    <n v="0"/>
    <n v="0"/>
    <n v="0"/>
    <n v="0"/>
    <n v="42.379100000000001"/>
    <n v="-71.094099999999997"/>
    <n v="2"/>
    <n v="250000000000000"/>
  </r>
  <r>
    <x v="2353"/>
    <x v="2352"/>
    <x v="0"/>
    <s v="220 WASHINGTON ST Somerville, MA"/>
    <x v="1"/>
    <x v="1"/>
    <x v="1"/>
    <s v="UNKNOWN"/>
    <x v="0"/>
    <s v="NOT AT INTERSECTION"/>
    <s v="TWO-WAY, DIVIDED, UNPROTECTED MEDIAN"/>
    <s v="SINGLE VEHICLE CRASH"/>
    <s v="COLLISION WITH PEDESTRIAN"/>
    <x v="0"/>
    <x v="0"/>
    <n v="0"/>
    <n v="0"/>
    <n v="0"/>
    <n v="1"/>
    <n v="0"/>
    <n v="0"/>
    <n v="1"/>
    <n v="0"/>
    <n v="1"/>
    <n v="1"/>
    <n v="0"/>
    <n v="0"/>
    <n v="0"/>
    <n v="42.378999999999998"/>
    <n v="-71.092399999999998"/>
    <n v="2"/>
    <n v="250000000000000"/>
  </r>
  <r>
    <x v="2354"/>
    <x v="2353"/>
    <x v="0"/>
    <s v="220 WASHINGTON ST Somerville, MA"/>
    <x v="0"/>
    <x v="2"/>
    <x v="1"/>
    <s v="NONE"/>
    <x v="0"/>
    <s v="T-INTERSECTION"/>
    <s v="TWO-WAY, DIVIDED, UNPROTECTED MEDIAN"/>
    <s v="ANGLE"/>
    <s v="COLLISION WITH MOTOR VEHICLE IN TRAFFIC"/>
    <x v="0"/>
    <x v="0"/>
    <n v="0"/>
    <n v="0"/>
    <n v="0"/>
    <n v="1"/>
    <n v="0"/>
    <n v="2"/>
    <n v="0"/>
    <n v="0"/>
    <n v="0"/>
    <n v="0"/>
    <n v="0"/>
    <n v="0"/>
    <n v="0"/>
    <n v="42.378999999999998"/>
    <n v="-71.092399999999998"/>
    <n v="2"/>
    <n v="250000000000000"/>
  </r>
  <r>
    <x v="2355"/>
    <x v="2354"/>
    <x v="0"/>
    <s v="92 UNION SQ Somerville, MA"/>
    <x v="0"/>
    <x v="1"/>
    <x v="1"/>
    <s v="NONE"/>
    <x v="3"/>
    <s v="NOT AT INTERSECTION"/>
    <s v="TWO-WAY, DIVIDED, UNPROTECTED MEDIAN"/>
    <s v="SINGLE VEHICLE CRASH"/>
    <s v="COLLISION WITH TREE"/>
    <x v="0"/>
    <x v="0"/>
    <n v="0"/>
    <n v="0"/>
    <n v="0"/>
    <n v="0"/>
    <n v="0"/>
    <n v="1"/>
    <n v="0"/>
    <n v="0"/>
    <n v="0"/>
    <n v="0"/>
    <n v="0"/>
    <n v="0"/>
    <n v="0"/>
    <n v="42.379399999999997"/>
    <n v="-71.094300000000004"/>
    <n v="2"/>
    <n v="250000000000000"/>
  </r>
  <r>
    <x v="2356"/>
    <x v="2355"/>
    <x v="0"/>
    <s v="90 UNION SQ Somerville, MA"/>
    <x v="0"/>
    <x v="1"/>
    <x v="1"/>
    <s v="NONE"/>
    <x v="3"/>
    <s v="T-INTERSECTION"/>
    <s v="TWO-WAY, NOT DIVIDED"/>
    <s v="ANGLE"/>
    <s v="COLLISION WITH PEDESTRIAN"/>
    <x v="0"/>
    <x v="0"/>
    <n v="1"/>
    <n v="0"/>
    <n v="0"/>
    <n v="0"/>
    <n v="0"/>
    <n v="1"/>
    <n v="1"/>
    <n v="0"/>
    <n v="2"/>
    <n v="2"/>
    <n v="0"/>
    <n v="0"/>
    <n v="1"/>
    <n v="42.379399999999997"/>
    <n v="-71.094300000000004"/>
    <n v="2"/>
    <n v="250000000000000"/>
  </r>
  <r>
    <x v="2357"/>
    <x v="2356"/>
    <x v="0"/>
    <s v="BONNER AV &amp; WASHINGTON ST Somerville, MA"/>
    <x v="0"/>
    <x v="2"/>
    <x v="1"/>
    <s v="NONE"/>
    <x v="1"/>
    <s v="FOUR WAY INTERSECTION"/>
    <s v="TWO-WAY, NOT DIVIDED"/>
    <s v="ANGLE"/>
    <s v="COLLISION WITH MOTOR VEHICLE IN TRAFFIC"/>
    <x v="0"/>
    <x v="1"/>
    <n v="0"/>
    <n v="0"/>
    <n v="0"/>
    <n v="0"/>
    <n v="0"/>
    <n v="3"/>
    <n v="0"/>
    <n v="0"/>
    <n v="0"/>
    <n v="0"/>
    <n v="0"/>
    <n v="0"/>
    <n v="1"/>
    <n v="42.3795"/>
    <n v="-71.093999999999994"/>
    <n v="2"/>
    <n v="250000000000000"/>
  </r>
  <r>
    <x v="2358"/>
    <x v="2357"/>
    <x v="1"/>
    <s v="BONNER AV &amp; WASHINGTON ST Somerville, MA"/>
    <x v="1"/>
    <x v="0"/>
    <x v="0"/>
    <s v="NONE"/>
    <x v="0"/>
    <s v="FOUR WAY INTERSECTION"/>
    <s v="TWO-WAY, NOT DIVIDED"/>
    <s v="SINGLE VEHICLE CRASH"/>
    <s v="COLLISION WITH CURB"/>
    <x v="1"/>
    <x v="0"/>
    <n v="1"/>
    <n v="0"/>
    <n v="0"/>
    <n v="0"/>
    <n v="1"/>
    <n v="1"/>
    <n v="0"/>
    <n v="0"/>
    <n v="0"/>
    <n v="0"/>
    <n v="0"/>
    <n v="0"/>
    <n v="0"/>
    <n v="42.3795"/>
    <n v="-71.093999999999994"/>
    <n v="2"/>
    <n v="250000000000000"/>
  </r>
  <r>
    <x v="2359"/>
    <x v="1880"/>
    <x v="0"/>
    <s v="BONNER AV &amp; WASHINGTON ST Somerville, MA"/>
    <x v="1"/>
    <x v="1"/>
    <x v="1"/>
    <s v="NONE"/>
    <x v="1"/>
    <s v="Y-INTERSECTION"/>
    <s v="TWO-WAY, NOT DIVIDED"/>
    <s v="REAR-END"/>
    <s v="COLLISION WITH MOTOR VEHICLE IN TRAFFIC"/>
    <x v="0"/>
    <x v="1"/>
    <n v="0"/>
    <n v="0"/>
    <n v="0"/>
    <n v="0"/>
    <n v="0"/>
    <n v="3"/>
    <n v="0"/>
    <n v="0"/>
    <n v="0"/>
    <n v="0"/>
    <n v="0"/>
    <n v="0"/>
    <n v="0"/>
    <n v="42.3795"/>
    <n v="-71.093999999999994"/>
    <n v="2"/>
    <n v="250000000000000"/>
  </r>
  <r>
    <x v="2360"/>
    <x v="2358"/>
    <x v="1"/>
    <s v="92 UNION SQ Somerville, MA"/>
    <x v="1"/>
    <x v="1"/>
    <x v="1"/>
    <s v="NONE"/>
    <x v="0"/>
    <s v="NOT AT INTERSECTION"/>
    <s v="TWO-WAY, NOT DIVIDED"/>
    <s v="UNKNOWN"/>
    <s v="COLLISION WITH PEDESTRIAN"/>
    <x v="4"/>
    <x v="5"/>
    <n v="0"/>
    <n v="0"/>
    <n v="0"/>
    <n v="0"/>
    <n v="0"/>
    <n v="1"/>
    <n v="1"/>
    <n v="0"/>
    <n v="1"/>
    <n v="1"/>
    <n v="0"/>
    <n v="0"/>
    <n v="0"/>
    <n v="42.379399999999997"/>
    <n v="-71.094300000000004"/>
    <n v="2"/>
    <n v="250000000000000"/>
  </r>
  <r>
    <x v="2361"/>
    <x v="2359"/>
    <x v="1"/>
    <s v="90 UNION SQ Somerville, MA"/>
    <x v="1"/>
    <x v="1"/>
    <x v="1"/>
    <s v="NONE"/>
    <x v="0"/>
    <s v="NOT AT INTERSECTION"/>
    <s v="TWO-WAY, NOT DIVIDED"/>
    <s v="SIDESWIPE, SAME DIRECTION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79399999999997"/>
    <n v="-71.094300000000004"/>
    <n v="2"/>
    <n v="250000000000000"/>
  </r>
  <r>
    <x v="2362"/>
    <x v="2360"/>
    <x v="1"/>
    <s v="WASHINGTON ST &amp; BONNER AVE Somerville, MA"/>
    <x v="1"/>
    <x v="1"/>
    <x v="1"/>
    <s v="NONE"/>
    <x v="1"/>
    <s v="Y-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795"/>
    <n v="-71.093999999999994"/>
    <n v="2"/>
    <n v="250000000000000"/>
  </r>
  <r>
    <x v="2363"/>
    <x v="2361"/>
    <x v="1"/>
    <s v="WASHINGTON ST &amp; WEBSTER AV Somerville, MA"/>
    <x v="1"/>
    <x v="1"/>
    <x v="1"/>
    <s v="NONE"/>
    <x v="3"/>
    <s v="FOUR WAY INTERSECTION"/>
    <s v="TWO-WAY, NOT DIVIDED"/>
    <s v="SIDESWIPE, SAME DIRECTION"/>
    <s v="COLLISION WITH MOTOR VEHICLE IN TRAFFIC"/>
    <x v="0"/>
    <x v="0"/>
    <n v="0"/>
    <n v="0"/>
    <n v="0"/>
    <n v="0"/>
    <n v="0"/>
    <n v="5"/>
    <n v="0"/>
    <n v="0"/>
    <n v="0"/>
    <n v="0"/>
    <n v="0"/>
    <n v="0"/>
    <n v="0"/>
    <n v="42.379600000000003"/>
    <n v="-71.096400000000003"/>
    <n v="2"/>
    <n v="250000000000000"/>
  </r>
  <r>
    <x v="2364"/>
    <x v="2362"/>
    <x v="1"/>
    <s v="282 SOMERVILLE AV Somerville, MA"/>
    <x v="1"/>
    <x v="2"/>
    <x v="2"/>
    <s v="NONE"/>
    <x v="0"/>
    <s v="NOT AT INTERSECTION"/>
    <s v="TWO-WAY, NOT DIVIDED"/>
    <s v="ANGLE"/>
    <s v="COLLISION WITH PEDESTRIAN"/>
    <x v="2"/>
    <x v="0"/>
    <n v="0"/>
    <n v="0"/>
    <n v="0"/>
    <n v="0"/>
    <n v="1"/>
    <n v="1"/>
    <n v="0"/>
    <n v="0"/>
    <n v="0"/>
    <n v="0"/>
    <n v="0"/>
    <n v="0"/>
    <n v="0"/>
    <n v="42.378799999999998"/>
    <n v="-71.0946"/>
    <n v="2"/>
    <n v="250000000000000"/>
  </r>
  <r>
    <x v="2365"/>
    <x v="2363"/>
    <x v="0"/>
    <s v="282 SOMERVILLE AV Somerville, MA"/>
    <x v="0"/>
    <x v="2"/>
    <x v="0"/>
    <s v="NONE"/>
    <x v="3"/>
    <s v="FOUR WAY INTERSECTION"/>
    <s v="TWO-WAY, NOT DIVIDED"/>
    <s v="ANGLE"/>
    <s v="COLLISION WITH MOTOR VEHICLE IN TRAFFIC"/>
    <x v="0"/>
    <x v="0"/>
    <n v="0"/>
    <n v="0"/>
    <n v="0"/>
    <n v="0"/>
    <n v="1"/>
    <n v="2"/>
    <n v="0"/>
    <n v="0"/>
    <n v="0"/>
    <n v="0"/>
    <n v="0"/>
    <n v="0"/>
    <n v="0"/>
    <n v="42.378799999999998"/>
    <n v="-71.0946"/>
    <n v="2"/>
    <n v="250000000000000"/>
  </r>
  <r>
    <x v="2366"/>
    <x v="2364"/>
    <x v="0"/>
    <s v="282 SOMERVILLE AV Somerville, MA"/>
    <x v="0"/>
    <x v="1"/>
    <x v="7"/>
    <s v="NONE"/>
    <x v="3"/>
    <s v="FOUR WAY INTERSECTION"/>
    <s v="TWO-WAY, DIVIDED, UNPROTECTED MEDIAN"/>
    <s v="SIDESWIPE, SAME DIRECTION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78799999999998"/>
    <n v="-71.0946"/>
    <n v="2"/>
    <n v="250000000000000"/>
  </r>
  <r>
    <x v="2367"/>
    <x v="2365"/>
    <x v="0"/>
    <s v="282 SOMERVILLE AV Somerville, MA"/>
    <x v="1"/>
    <x v="1"/>
    <x v="1"/>
    <s v="NONE"/>
    <x v="3"/>
    <s v="FOUR WAY INTERSECTION"/>
    <s v="TWO-WAY, NOT DIVIDED"/>
    <s v="REAR-END"/>
    <s v="COLLISION WITH MOTOR VEHICLE IN TRAFFIC"/>
    <x v="0"/>
    <x v="1"/>
    <n v="0"/>
    <n v="0"/>
    <n v="0"/>
    <n v="0"/>
    <n v="0"/>
    <n v="2"/>
    <n v="0"/>
    <n v="0"/>
    <n v="0"/>
    <n v="0"/>
    <n v="0"/>
    <n v="0"/>
    <n v="0"/>
    <n v="42.378799999999998"/>
    <n v="-71.0946"/>
    <n v="2"/>
    <n v="250000000000000"/>
  </r>
  <r>
    <x v="2368"/>
    <x v="2366"/>
    <x v="0"/>
    <s v="2 UNION SQ Somerville, MA"/>
    <x v="0"/>
    <x v="1"/>
    <x v="1"/>
    <s v="NONE"/>
    <x v="0"/>
    <s v="NOT AT INTERSECTION"/>
    <s v="TWO-WAY, NOT DIVIDED"/>
    <s v="SINGLE VEHICLE CRASH"/>
    <s v="OTHER"/>
    <x v="2"/>
    <x v="0"/>
    <n v="0"/>
    <n v="0"/>
    <n v="0"/>
    <n v="0"/>
    <n v="0"/>
    <n v="1"/>
    <n v="0"/>
    <n v="0"/>
    <n v="0"/>
    <n v="0"/>
    <n v="0"/>
    <n v="0"/>
    <n v="0"/>
    <n v="42.379100000000001"/>
    <n v="-71.095100000000002"/>
    <n v="2"/>
    <n v="250000000000000"/>
  </r>
  <r>
    <x v="2369"/>
    <x v="2367"/>
    <x v="1"/>
    <s v="10 WEBSTER AV Somerville, MA"/>
    <x v="1"/>
    <x v="2"/>
    <x v="2"/>
    <s v="ROAD SURFACE CONDITION"/>
    <x v="0"/>
    <s v="NOT AT INTERSECTION"/>
    <s v="TWO-WAY, NOT DIVIDED"/>
    <s v="REAR-END"/>
    <s v="COLLISION WITH MOTOR VEHICLE IN TRAFFIC"/>
    <x v="0"/>
    <x v="3"/>
    <n v="0"/>
    <n v="0"/>
    <n v="0"/>
    <n v="0"/>
    <n v="0"/>
    <n v="1"/>
    <n v="1"/>
    <n v="0"/>
    <n v="0"/>
    <n v="0"/>
    <n v="0"/>
    <n v="0"/>
    <n v="0"/>
    <n v="42.379199999999997"/>
    <n v="-71.096000000000004"/>
    <n v="2"/>
    <n v="250000000000000"/>
  </r>
  <r>
    <x v="2370"/>
    <x v="2368"/>
    <x v="1"/>
    <s v="2 UNION SQ Somerville, MA"/>
    <x v="1"/>
    <x v="1"/>
    <x v="1"/>
    <s v="NONE"/>
    <x v="0"/>
    <s v="NOT AT INTERSECTION"/>
    <s v="TWO-WAY, NOT DIVIDED"/>
    <s v="SINGLE VEHICLE CRASH"/>
    <s v="OTHER"/>
    <x v="2"/>
    <x v="0"/>
    <n v="0"/>
    <n v="0"/>
    <n v="0"/>
    <n v="0"/>
    <n v="0"/>
    <n v="1"/>
    <n v="0"/>
    <n v="0"/>
    <n v="0"/>
    <n v="0"/>
    <n v="0"/>
    <n v="0"/>
    <n v="0"/>
    <n v="42.379100000000001"/>
    <n v="-71.095100000000002"/>
    <n v="2"/>
    <n v="250000000000000"/>
  </r>
  <r>
    <x v="2371"/>
    <x v="2369"/>
    <x v="0"/>
    <s v="2 UNION SQ Somerville, MA"/>
    <x v="0"/>
    <x v="1"/>
    <x v="1"/>
    <s v="NONE"/>
    <x v="0"/>
    <s v="NOT AT INTERSECTION"/>
    <s v="TWO-WAY, NOT DIVIDED"/>
    <s v="ANGLE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79100000000001"/>
    <n v="-71.095100000000002"/>
    <n v="2"/>
    <n v="250000000000000"/>
  </r>
  <r>
    <x v="2372"/>
    <x v="2370"/>
    <x v="0"/>
    <s v="282 SOMERVILLE AV Somerville, MA"/>
    <x v="0"/>
    <x v="1"/>
    <x v="1"/>
    <s v="NONE"/>
    <x v="3"/>
    <s v="FOUR WAY INTERSECTION"/>
    <s v="TWO-WAY, NOT DIVIDED"/>
    <s v="SINGLE VEHICLE CRASH"/>
    <s v="OTHER"/>
    <x v="0"/>
    <x v="0"/>
    <n v="0"/>
    <n v="0"/>
    <n v="0"/>
    <n v="0"/>
    <n v="1"/>
    <n v="3"/>
    <n v="0"/>
    <n v="0"/>
    <n v="1"/>
    <n v="0"/>
    <n v="1"/>
    <n v="0"/>
    <n v="0"/>
    <n v="42.378799999999998"/>
    <n v="-71.0946"/>
    <n v="2"/>
    <n v="250000000000000"/>
  </r>
  <r>
    <x v="2373"/>
    <x v="2371"/>
    <x v="1"/>
    <s v="282 SOMERVILLE AV Somerville, MA"/>
    <x v="1"/>
    <x v="1"/>
    <x v="1"/>
    <s v="NONE"/>
    <x v="3"/>
    <s v="FOUR WAY INTERSECTION"/>
    <s v="TWO-WAY, NOT DIVIDED"/>
    <s v="ANGLE"/>
    <s v="COLLISION WITH PEDALCYCLE"/>
    <x v="0"/>
    <x v="0"/>
    <n v="1"/>
    <n v="0"/>
    <n v="0"/>
    <n v="0"/>
    <n v="1"/>
    <n v="3"/>
    <n v="0"/>
    <n v="0"/>
    <n v="1"/>
    <n v="0"/>
    <n v="1"/>
    <n v="0"/>
    <n v="0"/>
    <n v="42.378799999999998"/>
    <n v="-71.0946"/>
    <n v="2"/>
    <n v="250000000000000"/>
  </r>
  <r>
    <x v="2374"/>
    <x v="2372"/>
    <x v="0"/>
    <s v="WASHINGTON ST &amp; WEBSTER AV Somerville, MA"/>
    <x v="0"/>
    <x v="1"/>
    <x v="1"/>
    <s v="NONE"/>
    <x v="3"/>
    <s v="FOUR WAY INTERSECTION"/>
    <s v="TWO-WAY, NOT DIVIDED"/>
    <s v="ANGLE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79600000000003"/>
    <n v="-71.096400000000003"/>
    <n v="2"/>
    <n v="250000000000000"/>
  </r>
  <r>
    <x v="2375"/>
    <x v="2373"/>
    <x v="0"/>
    <s v="UNION SQ &amp; WASHINGTON ST Somerville, MA"/>
    <x v="0"/>
    <x v="1"/>
    <x v="1"/>
    <s v="UNKNOWN"/>
    <x v="3"/>
    <s v="FOUR WAY INTERSECTION"/>
    <s v="TWO-WAY, DIVIDED, UNPROTECTED MEDIAN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79600000000003"/>
    <n v="-71.096400000000003"/>
    <n v="2"/>
    <n v="250000000000000"/>
  </r>
  <r>
    <x v="2376"/>
    <x v="2374"/>
    <x v="1"/>
    <s v="1 UNION SQ Somerville, MA"/>
    <x v="1"/>
    <x v="1"/>
    <x v="1"/>
    <s v="NONE"/>
    <x v="3"/>
    <s v="FIVE-POINT OR MORE"/>
    <s v="TWO-WAY, NOT DIVIDED"/>
    <s v="SIDESWIPE, SAME DIRECTION"/>
    <s v="COLLISION WITH MOTOR VEHICLE IN TRAFFIC"/>
    <x v="0"/>
    <x v="0"/>
    <n v="1"/>
    <n v="0"/>
    <n v="0"/>
    <n v="0"/>
    <n v="0"/>
    <n v="1"/>
    <n v="0"/>
    <n v="0"/>
    <n v="0"/>
    <n v="0"/>
    <n v="0"/>
    <n v="0"/>
    <n v="0"/>
    <n v="42.379100000000001"/>
    <n v="-71.095100000000002"/>
    <n v="2"/>
    <n v="250000000000000"/>
  </r>
  <r>
    <x v="2377"/>
    <x v="2375"/>
    <x v="0"/>
    <s v="WASHINGTON ST &amp; WEBSTER AV Somerville, MA"/>
    <x v="0"/>
    <x v="0"/>
    <x v="0"/>
    <s v="NONE"/>
    <x v="3"/>
    <s v="FOUR WAY INTERSECTION"/>
    <s v="TWO-WAY, DIVIDED, POSITIVE MEDIAN BARRIER"/>
    <s v="SINGLE VEHICLE CRASH"/>
    <s v="COLLISION WITH PEDESTRIAN"/>
    <x v="0"/>
    <x v="0"/>
    <n v="0"/>
    <n v="0"/>
    <n v="0"/>
    <n v="0"/>
    <n v="0"/>
    <n v="2"/>
    <n v="0"/>
    <n v="0"/>
    <n v="1"/>
    <n v="1"/>
    <n v="0"/>
    <n v="0"/>
    <n v="0"/>
    <n v="42.379600000000003"/>
    <n v="-71.096400000000003"/>
    <n v="2"/>
    <n v="250000000000000"/>
  </r>
  <r>
    <x v="2378"/>
    <x v="2376"/>
    <x v="1"/>
    <s v="UNION SQAURE &amp; WASHINGTON ST Somerville, MA"/>
    <x v="1"/>
    <x v="1"/>
    <x v="1"/>
    <s v="NONE"/>
    <x v="3"/>
    <s v="T-INTERSECTION"/>
    <s v="TWO-WAY, DIVIDED, UNPROTECTED MEDIAN"/>
    <s v="REAR-END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79600000000003"/>
    <n v="-71.096400000000003"/>
    <n v="2"/>
    <n v="250000000000000"/>
  </r>
  <r>
    <x v="2379"/>
    <x v="2377"/>
    <x v="2"/>
    <s v="WASHINGTON ST &amp; WEBSTER AV Somerville, MA"/>
    <x v="1"/>
    <x v="1"/>
    <x v="1"/>
    <s v="NONE"/>
    <x v="3"/>
    <s v="FOUR WAY INTERSECTION"/>
    <s v="TWO-WAY, NOT DIVIDED"/>
    <s v="SINGLE VEHICLE CRASH"/>
    <s v="COLLISION WITH PEDALCYCLE"/>
    <x v="0"/>
    <x v="0"/>
    <n v="0"/>
    <n v="0"/>
    <n v="0"/>
    <n v="1"/>
    <n v="0"/>
    <n v="2"/>
    <n v="0"/>
    <n v="0"/>
    <n v="1"/>
    <n v="0"/>
    <n v="1"/>
    <n v="0"/>
    <n v="0"/>
    <n v="42.379600000000003"/>
    <n v="-71.096400000000003"/>
    <n v="2"/>
    <n v="250000000000000"/>
  </r>
  <r>
    <x v="2380"/>
    <x v="2378"/>
    <x v="0"/>
    <s v="16 WEBSTER AV Somerville, MA"/>
    <x v="0"/>
    <x v="1"/>
    <x v="1"/>
    <s v="NONE"/>
    <x v="0"/>
    <s v="NOT AT INTERSECTION"/>
    <s v="TWO-WAY, NOT DIVIDED"/>
    <s v="SIDESWIPE, SAME DIRECTION"/>
    <s v="COLLISION WITH PEDALCYCLE"/>
    <x v="0"/>
    <x v="0"/>
    <n v="0"/>
    <n v="0"/>
    <n v="0"/>
    <n v="0"/>
    <n v="1"/>
    <n v="2"/>
    <n v="0"/>
    <n v="0"/>
    <n v="1"/>
    <n v="0"/>
    <n v="1"/>
    <n v="0"/>
    <n v="0"/>
    <n v="42.378999999999998"/>
    <n v="-71.096000000000004"/>
    <n v="2"/>
    <n v="250000000000000"/>
  </r>
  <r>
    <x v="2381"/>
    <x v="2379"/>
    <x v="0"/>
    <s v="282 SOMERVILLE AV Somerville, MA"/>
    <x v="1"/>
    <x v="1"/>
    <x v="1"/>
    <s v="NONE"/>
    <x v="3"/>
    <s v="T-INTERSECTION"/>
    <s v="TWO-WAY, DIVIDED, UNPROTECTED MEDIAN"/>
    <s v="ANGLE"/>
    <s v="COLLISION WITH MOTOR VEHICLE IN TRAFFIC"/>
    <x v="2"/>
    <x v="3"/>
    <n v="0"/>
    <n v="0"/>
    <n v="0"/>
    <n v="0"/>
    <n v="0"/>
    <n v="1"/>
    <n v="1"/>
    <n v="0"/>
    <n v="0"/>
    <n v="0"/>
    <n v="0"/>
    <n v="0"/>
    <n v="1"/>
    <n v="42.378799999999998"/>
    <n v="-71.0946"/>
    <n v="2"/>
    <n v="250000000000000"/>
  </r>
  <r>
    <x v="2382"/>
    <x v="2380"/>
    <x v="1"/>
    <s v="282 SOMERVILLE AVE Somerville, MA"/>
    <x v="1"/>
    <x v="0"/>
    <x v="0"/>
    <s v="WORN, TRAVEL-POLISHED SURFACE"/>
    <x v="3"/>
    <s v="T-INTERSECTION"/>
    <s v="TWO-WAY, DIVIDED, POSITIVE MEDIAN BARRIER"/>
    <s v="UNKNOWN"/>
    <s v="OTHER"/>
    <x v="0"/>
    <x v="0"/>
    <n v="0"/>
    <n v="0"/>
    <n v="1"/>
    <n v="0"/>
    <n v="0"/>
    <n v="0"/>
    <n v="0"/>
    <n v="0"/>
    <n v="1"/>
    <n v="0"/>
    <n v="1"/>
    <n v="0"/>
    <n v="1"/>
    <n v="42.378799999999998"/>
    <n v="-71.0946"/>
    <n v="2"/>
    <n v="250000000000000"/>
  </r>
  <r>
    <x v="2383"/>
    <x v="2381"/>
    <x v="1"/>
    <s v="WASHINGTON ST &amp; WEBSTER AV Somerville, MA"/>
    <x v="1"/>
    <x v="1"/>
    <x v="1"/>
    <s v="UNKNOWN"/>
    <x v="7"/>
    <s v="FOUR WAY INTERSECTION"/>
    <s v="TWO-WAY, DIVIDED, UNPROTECTED MEDIAN"/>
    <s v="SINGLE VEHICLE CRASH"/>
    <s v="COLLISION WITH PEDESTRIAN"/>
    <x v="0"/>
    <x v="0"/>
    <n v="0"/>
    <n v="0"/>
    <n v="1"/>
    <n v="0"/>
    <n v="0"/>
    <n v="2"/>
    <n v="0"/>
    <n v="0"/>
    <n v="1"/>
    <n v="1"/>
    <n v="0"/>
    <n v="0"/>
    <n v="0"/>
    <n v="42.379600000000003"/>
    <n v="-71.096400000000003"/>
    <n v="2"/>
    <n v="250000000000000"/>
  </r>
  <r>
    <x v="2384"/>
    <x v="2382"/>
    <x v="2"/>
    <s v="19 UNION SQ Somerville, MA"/>
    <x v="0"/>
    <x v="7"/>
    <x v="0"/>
    <s v="UNKNOWN"/>
    <x v="2"/>
    <s v="NOT AT INTERSECTION"/>
    <s v="UNKNOWN"/>
    <s v="REAR-END"/>
    <s v="COLLISION WITH PARKED MOTOR VEHICLE"/>
    <x v="1"/>
    <x v="0"/>
    <n v="0"/>
    <n v="0"/>
    <n v="0"/>
    <n v="0"/>
    <n v="0"/>
    <n v="2"/>
    <n v="1"/>
    <n v="0"/>
    <n v="0"/>
    <n v="0"/>
    <n v="0"/>
    <n v="0"/>
    <n v="0"/>
    <n v="42.3795"/>
    <n v="-71.096199999999996"/>
    <n v="2"/>
    <n v="250000000000000"/>
  </r>
  <r>
    <x v="2385"/>
    <x v="2383"/>
    <x v="1"/>
    <s v="35 PROSPECT ST Somerville, MA"/>
    <x v="1"/>
    <x v="1"/>
    <x v="1"/>
    <s v="NONE"/>
    <x v="0"/>
    <s v="NOT AT INTERSECTION"/>
    <s v="TWO-WAY, NOT DIVIDED"/>
    <s v="REAR-END"/>
    <s v="COLLISION WITH MOTOR VEHICLE IN TRAFFIC"/>
    <x v="0"/>
    <x v="0"/>
    <n v="0"/>
    <n v="0"/>
    <n v="0"/>
    <n v="0"/>
    <n v="1"/>
    <n v="3"/>
    <n v="0"/>
    <n v="0"/>
    <n v="0"/>
    <n v="0"/>
    <n v="0"/>
    <n v="0"/>
    <n v="0"/>
    <n v="42.378300000000003"/>
    <n v="-71.094899999999996"/>
    <n v="2"/>
    <n v="250000000000000"/>
  </r>
  <r>
    <x v="2386"/>
    <x v="2384"/>
    <x v="1"/>
    <s v="35 PROSPECT ST Somerville, MA"/>
    <x v="1"/>
    <x v="1"/>
    <x v="1"/>
    <s v="NONE"/>
    <x v="0"/>
    <s v="NOT AT INTERSECTION"/>
    <s v="TWO-WAY, NOT DIVIDED"/>
    <s v="REAR-END"/>
    <s v="COLLISION WITH MOTOR VEHICLE IN TRAFFIC"/>
    <x v="0"/>
    <x v="0"/>
    <n v="0"/>
    <n v="0"/>
    <n v="0"/>
    <n v="0"/>
    <n v="0"/>
    <n v="4"/>
    <n v="0"/>
    <n v="0"/>
    <n v="0"/>
    <n v="0"/>
    <n v="0"/>
    <n v="0"/>
    <n v="0"/>
    <n v="42.378300000000003"/>
    <n v="-71.094899999999996"/>
    <n v="2"/>
    <n v="250000000000000"/>
  </r>
  <r>
    <x v="2387"/>
    <x v="2385"/>
    <x v="1"/>
    <s v="51 PROSPECT ST Somerville, MA"/>
    <x v="1"/>
    <x v="1"/>
    <x v="1"/>
    <s v="NONE"/>
    <x v="0"/>
    <s v="NOT AT INTERSECTION"/>
    <s v="TWO-WAY, NOT DIVIDED"/>
    <s v="SIDESWIPE, SAME DIRECTION"/>
    <s v="COLLISION WITH PEDALCYCLE"/>
    <x v="0"/>
    <x v="0"/>
    <n v="0"/>
    <n v="0"/>
    <n v="0"/>
    <n v="0"/>
    <n v="1"/>
    <n v="2"/>
    <n v="0"/>
    <n v="0"/>
    <n v="1"/>
    <n v="0"/>
    <n v="1"/>
    <n v="0"/>
    <n v="0"/>
    <n v="42.378"/>
    <n v="-71.095399999999998"/>
    <n v="2"/>
    <n v="250000000000000"/>
  </r>
  <r>
    <x v="2388"/>
    <x v="2386"/>
    <x v="2"/>
    <s v="35 PROSPECT ST Somerville, MA"/>
    <x v="0"/>
    <x v="1"/>
    <x v="1"/>
    <s v="NONE"/>
    <x v="0"/>
    <s v="NOT AT INTERSECTION"/>
    <s v="TWO-WAY, DIVIDED, UNPROTECTED MEDIAN"/>
    <s v="UNKNOWN"/>
    <s v="COLLISION WITH MOTOR VEHICLE IN TRAFFIC"/>
    <x v="0"/>
    <x v="0"/>
    <n v="0"/>
    <n v="0"/>
    <n v="0"/>
    <n v="0"/>
    <n v="0"/>
    <n v="0"/>
    <n v="1"/>
    <n v="0"/>
    <n v="0"/>
    <n v="0"/>
    <n v="0"/>
    <n v="0"/>
    <n v="1"/>
    <n v="42.378300000000003"/>
    <n v="-71.094899999999996"/>
    <n v="2"/>
    <n v="250000000000000"/>
  </r>
  <r>
    <x v="2389"/>
    <x v="2387"/>
    <x v="0"/>
    <s v="35 PROSPECT ST Somerville, MA"/>
    <x v="1"/>
    <x v="1"/>
    <x v="1"/>
    <s v="NONE"/>
    <x v="0"/>
    <s v="NOT AT INTERSECTION"/>
    <s v="TWO-WAY, DIVIDED, UNPROTECTED MEDIAN"/>
    <s v="REAR-END"/>
    <s v="COLLISION WITH MOTOR VEHICLE IN TRAFFIC"/>
    <x v="0"/>
    <x v="0"/>
    <n v="0"/>
    <n v="0"/>
    <n v="0"/>
    <n v="0"/>
    <n v="1"/>
    <n v="4"/>
    <n v="0"/>
    <n v="0"/>
    <n v="0"/>
    <n v="0"/>
    <n v="0"/>
    <n v="0"/>
    <n v="0"/>
    <n v="42.378300000000003"/>
    <n v="-71.094899999999996"/>
    <n v="2"/>
    <n v="250000000000000"/>
  </r>
  <r>
    <x v="2390"/>
    <x v="2388"/>
    <x v="1"/>
    <s v="CHARLESTOWN ST &amp; LINDEN ST Somerville, MA"/>
    <x v="1"/>
    <x v="1"/>
    <x v="6"/>
    <s v="ROAD SURFACE CONDITION"/>
    <x v="0"/>
    <s v="T-INTERSECTION"/>
    <s v="TWO-WAY, NOT DIVIDED"/>
    <s v="REAR-END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76800000000003"/>
    <n v="-71.092600000000004"/>
    <n v="2"/>
    <n v="250000000000000"/>
  </r>
  <r>
    <x v="2391"/>
    <x v="2389"/>
    <x v="1"/>
    <s v="180 SOMERVILLE AVE Somerville, MA"/>
    <x v="1"/>
    <x v="1"/>
    <x v="1"/>
    <s v="NONE"/>
    <x v="0"/>
    <s v="NOT AT INTERSECTION"/>
    <s v="TWO-WAY, NOT DIVIDED"/>
    <s v="ANGLE"/>
    <s v="COLLISION WITH MOTOR VEHICLE IN TRAFFIC"/>
    <x v="0"/>
    <x v="0"/>
    <n v="0"/>
    <n v="0"/>
    <n v="0"/>
    <n v="0"/>
    <n v="2"/>
    <n v="0"/>
    <n v="0"/>
    <n v="0"/>
    <n v="0"/>
    <n v="0"/>
    <n v="0"/>
    <n v="0"/>
    <n v="0"/>
    <n v="42.376399999999997"/>
    <n v="-71.090400000000002"/>
    <n v="2"/>
    <n v="250000000000000"/>
  </r>
  <r>
    <x v="2392"/>
    <x v="2390"/>
    <x v="1"/>
    <s v="220 SOMERVILLE AV Somerville, MA"/>
    <x v="1"/>
    <x v="1"/>
    <x v="1"/>
    <s v="NONE"/>
    <x v="0"/>
    <s v="T-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78"/>
    <n v="-71.0916"/>
    <n v="2"/>
    <n v="250000000000000"/>
  </r>
  <r>
    <x v="2393"/>
    <x v="2391"/>
    <x v="2"/>
    <s v="220 SOMERVILLE AV Somerville, MA"/>
    <x v="1"/>
    <x v="1"/>
    <x v="1"/>
    <s v="NONE"/>
    <x v="0"/>
    <s v="NOT AT INTERSECTION"/>
    <s v="UNKNOWN"/>
    <s v="SINGLE VEHICLE CRASH"/>
    <s v="COLLISION WITH MEDIAN BARRIER"/>
    <x v="2"/>
    <x v="6"/>
    <n v="0"/>
    <n v="0"/>
    <n v="0"/>
    <n v="0"/>
    <n v="0"/>
    <n v="1"/>
    <n v="0"/>
    <n v="0"/>
    <n v="0"/>
    <n v="0"/>
    <n v="0"/>
    <n v="0"/>
    <n v="0"/>
    <n v="42.378"/>
    <n v="-71.0916"/>
    <n v="2"/>
    <n v="250000000000000"/>
  </r>
  <r>
    <x v="2394"/>
    <x v="2392"/>
    <x v="1"/>
    <s v="180 SOMERVILLE AVE Somerville, MA"/>
    <x v="1"/>
    <x v="1"/>
    <x v="1"/>
    <s v="NONE"/>
    <x v="0"/>
    <s v="NOT AT INTERSECTION"/>
    <s v="TWO-WAY, NOT DIVIDED"/>
    <s v="ANGLE"/>
    <s v="COLLISION WITH MOTOR VEHICLE IN TRAFFIC"/>
    <x v="0"/>
    <x v="3"/>
    <n v="0"/>
    <n v="0"/>
    <n v="0"/>
    <n v="1"/>
    <n v="0"/>
    <n v="2"/>
    <n v="0"/>
    <n v="0"/>
    <n v="0"/>
    <n v="0"/>
    <n v="0"/>
    <n v="0"/>
    <n v="0"/>
    <n v="42.376399999999997"/>
    <n v="-71.090400000000002"/>
    <n v="2"/>
    <n v="250000000000000"/>
  </r>
  <r>
    <x v="2395"/>
    <x v="2393"/>
    <x v="1"/>
    <s v="180 SOMERVILLE AV Somerville, MA"/>
    <x v="1"/>
    <x v="1"/>
    <x v="1"/>
    <s v="NONE"/>
    <x v="0"/>
    <s v="NOT AT INTERSECTION"/>
    <s v="TWO-WAY, NOT DIVIDED"/>
    <s v="REAR-END"/>
    <s v="COLLISION WITH MOTOR VEHICLE IN TRAFFIC"/>
    <x v="0"/>
    <x v="0"/>
    <n v="1"/>
    <n v="0"/>
    <n v="0"/>
    <n v="0"/>
    <n v="0"/>
    <n v="2"/>
    <n v="1"/>
    <n v="0"/>
    <n v="0"/>
    <n v="0"/>
    <n v="0"/>
    <n v="0"/>
    <n v="0"/>
    <n v="42.376399999999997"/>
    <n v="-71.090400000000002"/>
    <n v="2"/>
    <n v="250000000000000"/>
  </r>
  <r>
    <x v="2396"/>
    <x v="2394"/>
    <x v="1"/>
    <s v="180 SOMERVILLE AV Somerville, MA"/>
    <x v="1"/>
    <x v="1"/>
    <x v="1"/>
    <s v="NONE"/>
    <x v="0"/>
    <s v="NOT AT INTERSECTION"/>
    <s v="TWO-WAY, NOT DIVIDED"/>
    <s v="ANGLE"/>
    <s v="COLLISION WITH PEDALCYCLE"/>
    <x v="1"/>
    <x v="0"/>
    <n v="0"/>
    <n v="0"/>
    <n v="0"/>
    <n v="0"/>
    <n v="1"/>
    <n v="2"/>
    <n v="0"/>
    <n v="0"/>
    <n v="1"/>
    <n v="0"/>
    <n v="1"/>
    <n v="0"/>
    <n v="0"/>
    <n v="42.376399999999997"/>
    <n v="-71.090400000000002"/>
    <n v="2"/>
    <n v="250000000000000"/>
  </r>
  <r>
    <x v="2397"/>
    <x v="2395"/>
    <x v="2"/>
    <s v="10 PROSPECT ST Somerville, MA"/>
    <x v="1"/>
    <x v="1"/>
    <x v="1"/>
    <s v="NONE"/>
    <x v="0"/>
    <s v="NOT AT INTERSECTION"/>
    <s v="TWO-WAY, NOT DIVIDED"/>
    <s v="ANGLE"/>
    <s v="COLLISION WITH PEDALCYCLE"/>
    <x v="0"/>
    <x v="0"/>
    <n v="0"/>
    <n v="0"/>
    <n v="0"/>
    <n v="0"/>
    <n v="1"/>
    <n v="1"/>
    <n v="0"/>
    <n v="0"/>
    <n v="1"/>
    <n v="0"/>
    <n v="1"/>
    <n v="0"/>
    <n v="0"/>
    <n v="42.378599999999999"/>
    <n v="-71.093699999999998"/>
    <n v="2"/>
    <n v="250000000000000"/>
  </r>
  <r>
    <x v="2398"/>
    <x v="2396"/>
    <x v="2"/>
    <s v="180 SOMERVILLE AV Somerville, MA"/>
    <x v="0"/>
    <x v="5"/>
    <x v="3"/>
    <s v="ROAD SURFACE CONDITION"/>
    <x v="0"/>
    <s v="NOT AT INTERSECTION"/>
    <s v="TWO-WAY, NOT DIVIDED"/>
    <s v="ANGLE"/>
    <s v="COLLISION WITH PARKED MOTOR VEHICLE"/>
    <x v="0"/>
    <x v="5"/>
    <n v="0"/>
    <n v="0"/>
    <n v="0"/>
    <n v="0"/>
    <n v="0"/>
    <n v="1"/>
    <n v="0"/>
    <n v="0"/>
    <n v="0"/>
    <n v="0"/>
    <n v="0"/>
    <n v="0"/>
    <n v="0"/>
    <n v="42.376399999999997"/>
    <n v="-71.090400000000002"/>
    <n v="2"/>
    <n v="250000000000000"/>
  </r>
  <r>
    <x v="2399"/>
    <x v="2397"/>
    <x v="1"/>
    <s v="176 SOMERVILLE AV Somerville, MA"/>
    <x v="1"/>
    <x v="1"/>
    <x v="1"/>
    <s v="NONE"/>
    <x v="0"/>
    <s v="NOT AT INTERSECTION"/>
    <s v="TWO-WAY, NOT DIVIDED"/>
    <s v="REAR-END"/>
    <s v="COLLISION WITH MOTOR VEHICLE IN TRAFFIC"/>
    <x v="0"/>
    <x v="0"/>
    <n v="0"/>
    <n v="0"/>
    <n v="0"/>
    <n v="0"/>
    <n v="1"/>
    <n v="0"/>
    <n v="0"/>
    <n v="0"/>
    <n v="0"/>
    <n v="0"/>
    <n v="0"/>
    <n v="0"/>
    <n v="1"/>
    <n v="42.376399999999997"/>
    <n v="-71.090400000000002"/>
    <n v="2"/>
    <n v="250000000000000"/>
  </r>
  <r>
    <x v="2400"/>
    <x v="2398"/>
    <x v="0"/>
    <s v="180 SOMERVILLE AV Somerville, MA"/>
    <x v="0"/>
    <x v="1"/>
    <x v="1"/>
    <s v="NONE"/>
    <x v="0"/>
    <s v="NOT AT INTERSECTION"/>
    <s v="UNKNOWN"/>
    <s v="SINGLE VEHICLE CRASH"/>
    <s v="COLLISION WITH PEDESTRIAN"/>
    <x v="0"/>
    <x v="6"/>
    <n v="0"/>
    <n v="0"/>
    <n v="0"/>
    <n v="0"/>
    <n v="0"/>
    <n v="4"/>
    <n v="0"/>
    <n v="0"/>
    <n v="1"/>
    <n v="1"/>
    <n v="0"/>
    <n v="0"/>
    <n v="0"/>
    <n v="42.376399999999997"/>
    <n v="-71.090400000000002"/>
    <n v="2"/>
    <n v="250000000000000"/>
  </r>
  <r>
    <x v="2401"/>
    <x v="2399"/>
    <x v="1"/>
    <s v="60 PROSPECT ST Somerville, MA"/>
    <x v="1"/>
    <x v="0"/>
    <x v="0"/>
    <s v="NONE"/>
    <x v="7"/>
    <s v="FIVE-POINT OR MORE"/>
    <s v="TWO-WAY, DIVIDED, UNPROTECTED MEDIAN"/>
    <s v="SIDESWIPE, SAME DIRECTION"/>
    <s v="COLLISION WITH MOTOR VEHICLE IN TRAFFIC"/>
    <x v="0"/>
    <x v="3"/>
    <n v="0"/>
    <n v="0"/>
    <n v="0"/>
    <n v="0"/>
    <n v="0"/>
    <n v="3"/>
    <n v="0"/>
    <n v="0"/>
    <n v="0"/>
    <n v="0"/>
    <n v="0"/>
    <n v="0"/>
    <n v="0"/>
    <n v="42.377499999999998"/>
    <n v="-71.094899999999996"/>
    <n v="2"/>
    <n v="250000000000000"/>
  </r>
  <r>
    <x v="2402"/>
    <x v="2400"/>
    <x v="1"/>
    <s v="10 PROSPECT ST Somerville, MA"/>
    <x v="1"/>
    <x v="2"/>
    <x v="0"/>
    <s v="NONE"/>
    <x v="0"/>
    <s v="NOT AT INTERSECTION"/>
    <s v="TWO-WAY, NOT DIVIDED"/>
    <s v="SIDESWIPE, SAME DIRECTION"/>
    <s v="COLLISION WITH PEDALCYCLE"/>
    <x v="0"/>
    <x v="0"/>
    <n v="0"/>
    <n v="0"/>
    <n v="0"/>
    <n v="0"/>
    <n v="0"/>
    <n v="2"/>
    <n v="0"/>
    <n v="0"/>
    <n v="1"/>
    <n v="0"/>
    <n v="0"/>
    <n v="1"/>
    <n v="0"/>
    <n v="42.378599999999999"/>
    <n v="-71.093699999999998"/>
    <n v="2"/>
    <n v="250000000000000"/>
  </r>
  <r>
    <x v="2403"/>
    <x v="2401"/>
    <x v="1"/>
    <s v="230 SOMERVILLE AV Somerville, MA"/>
    <x v="1"/>
    <x v="1"/>
    <x v="1"/>
    <s v="NONE"/>
    <x v="0"/>
    <s v="NOT AT INTERSECTION"/>
    <s v="TWO-WAY, NOT DIVIDED"/>
    <s v="UNKNOWN"/>
    <s v="COLLISION WITH MOTOR VEHICLE IN TRAFFIC"/>
    <x v="0"/>
    <x v="3"/>
    <n v="0"/>
    <n v="0"/>
    <n v="0"/>
    <n v="0"/>
    <n v="0"/>
    <n v="5"/>
    <n v="0"/>
    <n v="0"/>
    <n v="0"/>
    <n v="0"/>
    <n v="0"/>
    <n v="0"/>
    <n v="0"/>
    <n v="42.378"/>
    <n v="-71.092100000000002"/>
    <n v="2"/>
    <n v="250000000000000"/>
  </r>
  <r>
    <x v="2404"/>
    <x v="2402"/>
    <x v="1"/>
    <s v="238 SOMERVILLE AVE Somerville, MA"/>
    <x v="1"/>
    <x v="1"/>
    <x v="1"/>
    <s v="NONE"/>
    <x v="0"/>
    <s v="NOT AT INTERSECTION"/>
    <s v="TWO-WAY, NOT DIVIDED"/>
    <s v="SINGLE VEHICLE CRASH"/>
    <s v="COLLISION WITH LIGHT POLE OR OTHER POST/SUPPORT"/>
    <x v="1"/>
    <x v="1"/>
    <n v="1"/>
    <n v="0"/>
    <n v="0"/>
    <n v="0"/>
    <n v="0"/>
    <n v="3"/>
    <n v="0"/>
    <n v="0"/>
    <n v="0"/>
    <n v="0"/>
    <n v="0"/>
    <n v="0"/>
    <n v="0"/>
    <n v="42.378300000000003"/>
    <n v="-71.092399999999998"/>
    <n v="2"/>
    <n v="250000000000000"/>
  </r>
  <r>
    <x v="2405"/>
    <x v="2403"/>
    <x v="1"/>
    <s v="42 MERRIAM ST Somerville, MA"/>
    <x v="1"/>
    <x v="1"/>
    <x v="1"/>
    <s v="NONE"/>
    <x v="0"/>
    <s v="NOT AT INTERSECTION"/>
    <s v="ONE-WAY, NOT DIVIDED"/>
    <s v="SIDESWIPE, SAME DIRECTION"/>
    <s v="COLLISION WITH PARKED MOTOR VEHICLE"/>
    <x v="1"/>
    <x v="0"/>
    <n v="0"/>
    <n v="0"/>
    <n v="0"/>
    <n v="0"/>
    <n v="0"/>
    <n v="3"/>
    <n v="0"/>
    <n v="0"/>
    <n v="0"/>
    <n v="0"/>
    <n v="0"/>
    <n v="0"/>
    <n v="0"/>
    <n v="42.377800000000001"/>
    <n v="-71.091899999999995"/>
    <n v="2"/>
    <n v="250000000000000"/>
  </r>
  <r>
    <x v="2406"/>
    <x v="2404"/>
    <x v="0"/>
    <s v="26 MERRIAM ST Somerville, MA"/>
    <x v="0"/>
    <x v="1"/>
    <x v="1"/>
    <s v="NONE"/>
    <x v="0"/>
    <s v="NOT AT INTERSECTION"/>
    <s v="ONE-WAY, NOT DIVIDED"/>
    <s v="SIDESWIPE, OPPOSIT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77299999999998"/>
    <n v="-71.091700000000003"/>
    <n v="2"/>
    <n v="250000000000000"/>
  </r>
  <r>
    <x v="2407"/>
    <x v="2405"/>
    <x v="0"/>
    <s v="30 INNER BELT RD Somerville, MA"/>
    <x v="0"/>
    <x v="1"/>
    <x v="4"/>
    <s v="ROAD SURFACE CONDITION"/>
    <x v="0"/>
    <s v="NOT AT INTERSECTION"/>
    <s v="TWO-WAY, NOT DIVIDED"/>
    <s v="SINGLE VEHICLE CRASH"/>
    <s v="COLLISION WITH OTHER MOVABLE OBJECT"/>
    <x v="2"/>
    <x v="4"/>
    <n v="0"/>
    <n v="0"/>
    <n v="0"/>
    <n v="0"/>
    <n v="0"/>
    <n v="2"/>
    <n v="0"/>
    <n v="0"/>
    <n v="0"/>
    <n v="0"/>
    <n v="0"/>
    <n v="0"/>
    <n v="0"/>
    <n v="42.379399999999997"/>
    <n v="-71.079400000000007"/>
    <n v="1"/>
    <n v="250000000000000"/>
  </r>
  <r>
    <x v="2408"/>
    <x v="2406"/>
    <x v="1"/>
    <s v="26 INNER BELT RD Somerville, MA"/>
    <x v="1"/>
    <x v="1"/>
    <x v="1"/>
    <s v="NONE"/>
    <x v="0"/>
    <s v="NOT AT INTERSECTION"/>
    <s v="UNKNOWN"/>
    <s v="ANGLE"/>
    <s v="COLLISION WITH OTHER MOVABLE OBJECT"/>
    <x v="0"/>
    <x v="5"/>
    <n v="0"/>
    <n v="0"/>
    <n v="0"/>
    <n v="0"/>
    <n v="1"/>
    <n v="1"/>
    <n v="0"/>
    <n v="0"/>
    <n v="0"/>
    <n v="0"/>
    <n v="0"/>
    <n v="0"/>
    <n v="0"/>
    <n v="42.379399999999997"/>
    <n v="-71.079400000000007"/>
    <n v="1"/>
    <n v="250000000000000"/>
  </r>
  <r>
    <x v="2409"/>
    <x v="2407"/>
    <x v="2"/>
    <s v="30 WASHINGTON ST Somerville, MA"/>
    <x v="6"/>
    <x v="1"/>
    <x v="4"/>
    <s v="UNKNOWN"/>
    <x v="0"/>
    <s v="NOT AT INTERSECTION"/>
    <s v="TWO-WAY, NOT DIVIDED"/>
    <s v="SINGLE VEHICLE CRASH"/>
    <s v="COLLISION WITH TREE"/>
    <x v="0"/>
    <x v="0"/>
    <n v="0"/>
    <n v="0"/>
    <n v="1"/>
    <n v="0"/>
    <n v="0"/>
    <n v="1"/>
    <n v="0"/>
    <n v="0"/>
    <n v="0"/>
    <n v="0"/>
    <n v="0"/>
    <n v="0"/>
    <n v="0"/>
    <n v="42.381300000000003"/>
    <n v="-71.082099999999997"/>
    <n v="1"/>
    <n v="250000000000000"/>
  </r>
  <r>
    <x v="2410"/>
    <x v="2408"/>
    <x v="1"/>
    <s v="30 WASHINGTON ST Somerville, MA"/>
    <x v="1"/>
    <x v="2"/>
    <x v="1"/>
    <s v="NONE"/>
    <x v="0"/>
    <s v="NOT AT INTERSECTION"/>
    <s v="TWO-WAY, NOT DIVIDED"/>
    <s v="SIDESWIPE, SAME DIRECTION"/>
    <s v="COLLISION WITH PARKED MOTOR VEHICLE"/>
    <x v="1"/>
    <x v="0"/>
    <n v="0"/>
    <n v="0"/>
    <n v="0"/>
    <n v="0"/>
    <n v="1"/>
    <n v="3"/>
    <n v="0"/>
    <n v="0"/>
    <n v="0"/>
    <n v="0"/>
    <n v="0"/>
    <n v="0"/>
    <n v="0"/>
    <n v="42.381300000000003"/>
    <n v="-71.082099999999997"/>
    <n v="1"/>
    <n v="250000000000000"/>
  </r>
  <r>
    <x v="2411"/>
    <x v="2409"/>
    <x v="0"/>
    <s v="30 WASHINGTON ST Somerville, MA"/>
    <x v="0"/>
    <x v="1"/>
    <x v="1"/>
    <s v="NONE"/>
    <x v="3"/>
    <s v="T-INTERSECTION"/>
    <s v="TWO-WAY, NOT DIVIDED"/>
    <s v="REAR-END"/>
    <s v="COLLISION WITH MOTOR VEHICLE IN TRAFFIC"/>
    <x v="0"/>
    <x v="0"/>
    <n v="0"/>
    <n v="0"/>
    <n v="0"/>
    <n v="0"/>
    <n v="3"/>
    <n v="0"/>
    <n v="0"/>
    <n v="0"/>
    <n v="0"/>
    <n v="0"/>
    <n v="0"/>
    <n v="0"/>
    <n v="0"/>
    <n v="42.381300000000003"/>
    <n v="-71.082099999999997"/>
    <n v="1"/>
    <n v="250000000000000"/>
  </r>
  <r>
    <x v="2412"/>
    <x v="2410"/>
    <x v="0"/>
    <s v="30 WASHINGTON ST Somerville, MA"/>
    <x v="1"/>
    <x v="1"/>
    <x v="1"/>
    <s v="NONE"/>
    <x v="3"/>
    <s v="T-INTERSECTION"/>
    <s v="TWO-WAY, NOT DIVIDED"/>
    <s v="REAR-END"/>
    <s v="COLLISION WITH MOTOR VEHICLE IN TRAFFIC"/>
    <x v="0"/>
    <x v="0"/>
    <n v="0"/>
    <n v="0"/>
    <n v="0"/>
    <n v="1"/>
    <n v="0"/>
    <n v="2"/>
    <n v="0"/>
    <n v="0"/>
    <n v="0"/>
    <n v="0"/>
    <n v="0"/>
    <n v="0"/>
    <n v="0"/>
    <n v="42.381300000000003"/>
    <n v="-71.082099999999997"/>
    <n v="1"/>
    <n v="250000000000000"/>
  </r>
  <r>
    <x v="2413"/>
    <x v="2411"/>
    <x v="0"/>
    <s v="NEW WASHINGTON ST &amp; WASHINGTON ST Somerville, MA"/>
    <x v="0"/>
    <x v="1"/>
    <x v="1"/>
    <s v="NONE"/>
    <x v="0"/>
    <s v="T-INTERSECTION"/>
    <s v="TWO-WAY, DIVIDED, UNPROTECTED MEDIAN"/>
    <s v="REAR-END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1100000000004"/>
    <n v="-71.087000000000003"/>
    <n v="1"/>
    <n v="250000000000000"/>
  </r>
  <r>
    <x v="2414"/>
    <x v="2412"/>
    <x v="0"/>
    <s v="WASHINGTON AV &amp; WASHINGTON ST Somerville, MA"/>
    <x v="0"/>
    <x v="1"/>
    <x v="1"/>
    <s v="NONE"/>
    <x v="3"/>
    <s v="T-INTERSECTION"/>
    <s v="TWO-WAY, DIVIDED, UNPROTECTED MEDIAN"/>
    <s v="REAR-END"/>
    <s v="COLLISION WITH MOTOR VEHICLE IN TRAFFIC"/>
    <x v="4"/>
    <x v="0"/>
    <n v="0"/>
    <n v="0"/>
    <n v="0"/>
    <n v="1"/>
    <n v="0"/>
    <n v="4"/>
    <n v="0"/>
    <n v="0"/>
    <n v="0"/>
    <n v="0"/>
    <n v="0"/>
    <n v="0"/>
    <n v="0"/>
    <n v="42.381599999999999"/>
    <n v="-71.084599999999995"/>
    <n v="1"/>
    <n v="250000000000000"/>
  </r>
  <r>
    <x v="2415"/>
    <x v="2413"/>
    <x v="0"/>
    <s v="WASHINGTON AV &amp; WASHINGTON ST Somerville, MA"/>
    <x v="0"/>
    <x v="1"/>
    <x v="1"/>
    <s v="NONE"/>
    <x v="0"/>
    <s v="T-INTERSECTION"/>
    <s v="TWO-WAY, NOT DIVIDED"/>
    <s v="ANGLE"/>
    <s v="COLLISION WITH MOTOR VEHICLE IN TRAFFIC"/>
    <x v="0"/>
    <x v="0"/>
    <n v="0"/>
    <n v="0"/>
    <n v="0"/>
    <n v="0"/>
    <n v="0"/>
    <n v="5"/>
    <n v="0"/>
    <n v="0"/>
    <n v="0"/>
    <n v="0"/>
    <n v="0"/>
    <n v="0"/>
    <n v="0"/>
    <n v="42.381599999999999"/>
    <n v="-71.084599999999995"/>
    <n v="1"/>
    <n v="250000000000000"/>
  </r>
  <r>
    <x v="2416"/>
    <x v="2414"/>
    <x v="1"/>
    <s v="NEW WASHINGTON ST &amp; WASHINGTON ST Somerville, MA"/>
    <x v="1"/>
    <x v="1"/>
    <x v="1"/>
    <s v="NONE"/>
    <x v="1"/>
    <s v="T-INTERSECTION"/>
    <s v="TWO-WAY, NOT DIVIDED"/>
    <s v="ANGLE"/>
    <s v="COLLISION WITH MOTOR VEHICLE IN TRAFFIC"/>
    <x v="0"/>
    <x v="0"/>
    <n v="0"/>
    <n v="0"/>
    <n v="0"/>
    <n v="0"/>
    <n v="0"/>
    <n v="2"/>
    <n v="0"/>
    <n v="0"/>
    <n v="0"/>
    <n v="0"/>
    <n v="0"/>
    <n v="0"/>
    <n v="0"/>
    <n v="42.381100000000004"/>
    <n v="-71.087000000000003"/>
    <n v="1"/>
    <n v="250000000000000"/>
  </r>
  <r>
    <x v="2417"/>
    <x v="2415"/>
    <x v="0"/>
    <s v="PINCKNEY ST &amp; WASHINGTON ST Somerville, MA"/>
    <x v="1"/>
    <x v="1"/>
    <x v="1"/>
    <s v="NONE"/>
    <x v="1"/>
    <s v="T-INTERSECTION"/>
    <s v="TWO-WAY, NOT DIVIDED"/>
    <s v="HEAD ON"/>
    <s v="COLLISION WITH MOTOR VEHICLE IN TRAFFIC"/>
    <x v="0"/>
    <x v="0"/>
    <n v="0"/>
    <n v="0"/>
    <n v="0"/>
    <n v="1"/>
    <n v="0"/>
    <n v="1"/>
    <n v="0"/>
    <n v="0"/>
    <n v="1"/>
    <n v="0"/>
    <n v="1"/>
    <n v="0"/>
    <n v="0"/>
    <n v="42.381900000000002"/>
    <n v="-71.082400000000007"/>
    <n v="1"/>
    <n v="250000000000000"/>
  </r>
  <r>
    <x v="2418"/>
    <x v="2416"/>
    <x v="1"/>
    <s v="PINCKNEY ST &amp; WASHINGTON ST Somerville, MA"/>
    <x v="1"/>
    <x v="1"/>
    <x v="1"/>
    <s v="NONE"/>
    <x v="0"/>
    <s v="T-INTERSECTION"/>
    <s v="TWO-WAY, NOT DIVIDED"/>
    <s v="REAR-END"/>
    <s v="COLLISION WITH MOTOR VEHICLE IN TRAFFIC"/>
    <x v="0"/>
    <x v="0"/>
    <n v="0"/>
    <n v="0"/>
    <n v="0"/>
    <n v="0"/>
    <n v="0"/>
    <n v="5"/>
    <n v="0"/>
    <n v="0"/>
    <n v="0"/>
    <n v="0"/>
    <n v="0"/>
    <n v="0"/>
    <n v="0"/>
    <n v="42.381900000000002"/>
    <n v="-71.082400000000007"/>
    <n v="1"/>
    <n v="250000000000000"/>
  </r>
  <r>
    <x v="2419"/>
    <x v="2417"/>
    <x v="0"/>
    <s v="120 WASHINGTON ST Somerville, MA"/>
    <x v="1"/>
    <x v="1"/>
    <x v="1"/>
    <s v="NONE"/>
    <x v="0"/>
    <s v="NOT AT INTERSECTION"/>
    <s v="TWO-WAY, NOT DIVIDED"/>
    <s v="SINGLE VEHICLE CRASH"/>
    <s v="COLLISION WITH CURB"/>
    <x v="1"/>
    <x v="1"/>
    <n v="0"/>
    <n v="0"/>
    <n v="0"/>
    <n v="0"/>
    <n v="0"/>
    <n v="2"/>
    <n v="0"/>
    <n v="0"/>
    <n v="0"/>
    <n v="0"/>
    <n v="0"/>
    <n v="0"/>
    <n v="0"/>
    <n v="42.380800000000001"/>
    <n v="-71.087000000000003"/>
    <n v="1"/>
    <n v="250000000000000"/>
  </r>
  <r>
    <x v="2420"/>
    <x v="2418"/>
    <x v="0"/>
    <s v="120 WASHINGTON ST Somerville, MA"/>
    <x v="4"/>
    <x v="0"/>
    <x v="0"/>
    <s v="NONE"/>
    <x v="1"/>
    <s v="UNKNOWN"/>
    <s v="TWO-WAY, NOT DIVIDED"/>
    <s v="SINGLE VEHICLE CRASH"/>
    <s v="OVERTURN/ROLLOVER"/>
    <x v="2"/>
    <x v="3"/>
    <n v="0"/>
    <n v="0"/>
    <n v="0"/>
    <n v="1"/>
    <n v="0"/>
    <n v="0"/>
    <n v="0"/>
    <n v="0"/>
    <n v="0"/>
    <n v="0"/>
    <n v="0"/>
    <n v="0"/>
    <n v="0"/>
    <n v="42.380800000000001"/>
    <n v="-71.087000000000003"/>
    <n v="1"/>
    <n v="250000000000000"/>
  </r>
  <r>
    <x v="2421"/>
    <x v="2419"/>
    <x v="1"/>
    <s v="0 NEW WASHINGTON STREET Somerville, MA"/>
    <x v="1"/>
    <x v="1"/>
    <x v="1"/>
    <s v="NONE"/>
    <x v="0"/>
    <s v="NOT AT INTERSECTION"/>
    <s v="TWO-WAY, NOT DIVIDED"/>
    <s v="REAR TO REAR"/>
    <s v="COLLISION WITH MOTOR VEHICLE IN TRAFFIC"/>
    <x v="0"/>
    <x v="0"/>
    <n v="0"/>
    <n v="0"/>
    <n v="0"/>
    <n v="0"/>
    <n v="0"/>
    <n v="3"/>
    <n v="0"/>
    <n v="0"/>
    <n v="0"/>
    <n v="0"/>
    <n v="0"/>
    <n v="0"/>
    <n v="0"/>
    <n v="42.380200000000002"/>
    <n v="-71.086200000000005"/>
    <n v="1"/>
    <n v="250000000000000"/>
  </r>
  <r>
    <x v="2422"/>
    <x v="2420"/>
    <x v="0"/>
    <s v="120 WASHINGTON ST Somerville, MA"/>
    <x v="1"/>
    <x v="1"/>
    <x v="1"/>
    <s v="NONE"/>
    <x v="0"/>
    <s v="T-INTERSECTION"/>
    <s v="TWO-WAY, DIVIDED, UNPROTECTED MEDIAN"/>
    <s v="SIDESWIPE, SAME DIRECTION"/>
    <s v="COLLISION WITH MOTOR VEHICLE IN TRAFFIC"/>
    <x v="0"/>
    <x v="3"/>
    <n v="0"/>
    <n v="0"/>
    <n v="0"/>
    <n v="0"/>
    <n v="1"/>
    <n v="4"/>
    <n v="0"/>
    <n v="0"/>
    <n v="0"/>
    <n v="0"/>
    <n v="0"/>
    <n v="0"/>
    <n v="0"/>
    <n v="42.380800000000001"/>
    <n v="-71.087000000000003"/>
    <n v="1"/>
    <n v="250000000000000"/>
  </r>
  <r>
    <x v="2423"/>
    <x v="2421"/>
    <x v="1"/>
    <s v="41 INNER BELT RD Somerville, MA"/>
    <x v="1"/>
    <x v="2"/>
    <x v="1"/>
    <s v="OTHER"/>
    <x v="0"/>
    <s v="NOT AT INTERSECTION"/>
    <s v="TWO-WAY, NOT DIVIDED"/>
    <s v="SINGLE VEHICLE CRASH"/>
    <s v="COLLISION WITH BRIDGE OVERHEAD STRUCTURE"/>
    <x v="0"/>
    <x v="0"/>
    <n v="0"/>
    <n v="0"/>
    <n v="0"/>
    <n v="0"/>
    <n v="0"/>
    <n v="2"/>
    <n v="0"/>
    <n v="0"/>
    <n v="0"/>
    <n v="0"/>
    <n v="0"/>
    <n v="0"/>
    <n v="0"/>
    <n v="42.378999999999998"/>
    <n v="-71.081699999999998"/>
    <n v="1"/>
    <n v="250000000000000"/>
  </r>
  <r>
    <x v="2424"/>
    <x v="2422"/>
    <x v="2"/>
    <s v="59 INNERBELT ROAD Somerville, MA"/>
    <x v="0"/>
    <x v="1"/>
    <x v="1"/>
    <s v="NONE"/>
    <x v="0"/>
    <s v="NOT AT INTERSECTION"/>
    <s v="UNKNOWN"/>
    <s v="ANGLE"/>
    <s v="COLLISION WITH PARKED MOTOR VEHICLE"/>
    <x v="0"/>
    <x v="5"/>
    <n v="0"/>
    <n v="0"/>
    <n v="0"/>
    <n v="0"/>
    <n v="0"/>
    <n v="3"/>
    <n v="1"/>
    <n v="0"/>
    <n v="0"/>
    <n v="0"/>
    <n v="0"/>
    <n v="0"/>
    <n v="0"/>
    <n v="42.3782"/>
    <n v="-71.081599999999995"/>
    <n v="1"/>
    <n v="250000000000000"/>
  </r>
  <r>
    <x v="2425"/>
    <x v="2423"/>
    <x v="0"/>
    <s v="50 INNER BELT RD Somerville, MA"/>
    <x v="1"/>
    <x v="1"/>
    <x v="1"/>
    <s v="NONE"/>
    <x v="0"/>
    <s v="NOT AT INTERSECTION"/>
    <s v="TWO-WAY, NOT DIVIDED"/>
    <s v="SIDESWIPE, SAME DIRECTION"/>
    <s v="COLLISION WITH PARKED MOTOR VEHICLE"/>
    <x v="0"/>
    <x v="0"/>
    <n v="0"/>
    <n v="0"/>
    <n v="0"/>
    <n v="0"/>
    <n v="0"/>
    <n v="3"/>
    <n v="0"/>
    <n v="0"/>
    <n v="0"/>
    <n v="0"/>
    <n v="0"/>
    <n v="0"/>
    <n v="0"/>
    <n v="42.378"/>
    <n v="-71.080299999999994"/>
    <n v="1"/>
    <n v="250000000000000"/>
  </r>
  <r>
    <x v="2426"/>
    <x v="2424"/>
    <x v="1"/>
    <s v="200 INNER BELT RD Somerville, MA"/>
    <x v="1"/>
    <x v="1"/>
    <x v="0"/>
    <s v="NONE"/>
    <x v="0"/>
    <s v="NOT AT INTERSECTION"/>
    <s v="TWO-WAY, NOT DIVIDED"/>
    <s v="SINGLE VEHICLE CRASH"/>
    <s v="COLLISION WITH TREE"/>
    <x v="2"/>
    <x v="0"/>
    <n v="0"/>
    <n v="0"/>
    <n v="0"/>
    <n v="0"/>
    <n v="0"/>
    <n v="3"/>
    <n v="0"/>
    <n v="0"/>
    <n v="0"/>
    <n v="0"/>
    <n v="0"/>
    <n v="0"/>
    <n v="0"/>
    <n v="42.377899999999997"/>
    <n v="-71.084500000000006"/>
    <n v="1"/>
    <n v="250000000000000"/>
  </r>
  <r>
    <x v="2427"/>
    <x v="2425"/>
    <x v="1"/>
    <s v="121 INNER BELT RD Somerville, MA"/>
    <x v="1"/>
    <x v="1"/>
    <x v="1"/>
    <s v="NONE"/>
    <x v="0"/>
    <s v="NOT AT INTERSECTION"/>
    <s v="TWO-WAY, NOT DIVIDED"/>
    <s v="SIDESWIPE, OPPOSITE DIRECTION"/>
    <s v="COLLISION WITH PARKED MOTOR VEHICLE"/>
    <x v="0"/>
    <x v="0"/>
    <n v="0"/>
    <n v="0"/>
    <n v="0"/>
    <n v="0"/>
    <n v="1"/>
    <n v="3"/>
    <n v="0"/>
    <n v="0"/>
    <n v="0"/>
    <n v="0"/>
    <n v="0"/>
    <n v="0"/>
    <n v="0"/>
    <n v="42.376800000000003"/>
    <n v="-71.082099999999997"/>
    <n v="1"/>
    <n v="250000000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3FE16A-7B7D-4068-98E3-21EC5BEDEE33}" name="PivotTable1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>
  <location ref="A3:A4" firstHeaderRow="1" firstDataRow="1" firstDataCol="0"/>
  <pivotFields count="32">
    <pivotField dataField="1" showAll="0"/>
    <pivotField showAll="0">
      <items count="2427">
        <item x="1496"/>
        <item x="1495"/>
        <item x="1313"/>
        <item x="668"/>
        <item x="2027"/>
        <item x="831"/>
        <item x="643"/>
        <item x="49"/>
        <item x="787"/>
        <item x="4"/>
        <item x="1767"/>
        <item x="547"/>
        <item x="1328"/>
        <item x="1906"/>
        <item x="1375"/>
        <item x="1480"/>
        <item x="535"/>
        <item x="709"/>
        <item x="510"/>
        <item x="1710"/>
        <item x="825"/>
        <item x="121"/>
        <item x="1059"/>
        <item x="764"/>
        <item x="2356"/>
        <item x="1783"/>
        <item x="1244"/>
        <item x="1460"/>
        <item x="1869"/>
        <item x="2173"/>
        <item x="1312"/>
        <item x="2113"/>
        <item x="1763"/>
        <item x="159"/>
        <item x="2406"/>
        <item x="2151"/>
        <item x="192"/>
        <item x="522"/>
        <item x="2142"/>
        <item x="1469"/>
        <item x="1814"/>
        <item x="40"/>
        <item x="1904"/>
        <item x="1318"/>
        <item x="900"/>
        <item x="2294"/>
        <item x="314"/>
        <item x="154"/>
        <item x="1762"/>
        <item x="1435"/>
        <item x="2257"/>
        <item x="2127"/>
        <item x="943"/>
        <item x="1976"/>
        <item x="32"/>
        <item x="793"/>
        <item x="2305"/>
        <item x="2201"/>
        <item x="2034"/>
        <item x="1139"/>
        <item x="688"/>
        <item x="1854"/>
        <item x="769"/>
        <item x="600"/>
        <item x="2285"/>
        <item x="2372"/>
        <item x="981"/>
        <item x="1294"/>
        <item x="2110"/>
        <item x="1834"/>
        <item x="1131"/>
        <item x="2236"/>
        <item x="1107"/>
        <item x="551"/>
        <item x="651"/>
        <item x="1382"/>
        <item x="792"/>
        <item x="506"/>
        <item x="577"/>
        <item x="382"/>
        <item x="1471"/>
        <item x="2207"/>
        <item x="2138"/>
        <item x="2307"/>
        <item x="1823"/>
        <item x="71"/>
        <item x="115"/>
        <item x="1689"/>
        <item x="1621"/>
        <item x="628"/>
        <item x="1269"/>
        <item x="1470"/>
        <item x="1809"/>
        <item x="2340"/>
        <item x="772"/>
        <item x="1096"/>
        <item x="2140"/>
        <item x="2249"/>
        <item x="2374"/>
        <item x="1476"/>
        <item x="438"/>
        <item x="1283"/>
        <item x="1158"/>
        <item x="1043"/>
        <item x="1365"/>
        <item x="2157"/>
        <item x="335"/>
        <item x="662"/>
        <item x="1862"/>
        <item x="1291"/>
        <item x="1920"/>
        <item x="283"/>
        <item x="2389"/>
        <item x="886"/>
        <item x="2397"/>
        <item x="1543"/>
        <item x="1797"/>
        <item x="349"/>
        <item x="707"/>
        <item x="1618"/>
        <item x="741"/>
        <item x="1015"/>
        <item x="527"/>
        <item x="808"/>
        <item x="2052"/>
        <item x="737"/>
        <item x="2118"/>
        <item x="1931"/>
        <item x="355"/>
        <item x="739"/>
        <item x="1918"/>
        <item x="2009"/>
        <item x="229"/>
        <item x="83"/>
        <item x="556"/>
        <item x="265"/>
        <item x="676"/>
        <item x="380"/>
        <item x="912"/>
        <item x="995"/>
        <item x="2075"/>
        <item x="494"/>
        <item x="1150"/>
        <item x="1560"/>
        <item x="1159"/>
        <item x="1055"/>
        <item x="1152"/>
        <item x="1645"/>
        <item x="1732"/>
        <item x="2265"/>
        <item x="1760"/>
        <item x="2197"/>
        <item x="1414"/>
        <item x="1397"/>
        <item x="1898"/>
        <item x="850"/>
        <item x="2048"/>
        <item x="1851"/>
        <item x="458"/>
        <item x="425"/>
        <item x="1513"/>
        <item x="141"/>
        <item x="1234"/>
        <item x="1144"/>
        <item x="235"/>
        <item x="2170"/>
        <item x="2"/>
        <item x="1353"/>
        <item x="971"/>
        <item x="1879"/>
        <item x="1696"/>
        <item x="812"/>
        <item x="735"/>
        <item x="2010"/>
        <item x="982"/>
        <item x="1304"/>
        <item x="2402"/>
        <item x="2152"/>
        <item x="65"/>
        <item x="1715"/>
        <item x="621"/>
        <item x="2004"/>
        <item x="1697"/>
        <item x="1766"/>
        <item x="961"/>
        <item x="755"/>
        <item x="1714"/>
        <item x="974"/>
        <item x="240"/>
        <item x="16"/>
        <item x="1860"/>
        <item x="33"/>
        <item x="1458"/>
        <item x="84"/>
        <item x="1833"/>
        <item x="630"/>
        <item x="1467"/>
        <item x="1179"/>
        <item x="2268"/>
        <item x="242"/>
        <item x="1169"/>
        <item x="178"/>
        <item x="484"/>
        <item x="1733"/>
        <item x="905"/>
        <item x="97"/>
        <item x="1670"/>
        <item x="2276"/>
        <item x="1562"/>
        <item x="1493"/>
        <item x="495"/>
        <item x="1896"/>
        <item x="968"/>
        <item x="1666"/>
        <item x="589"/>
        <item x="444"/>
        <item x="354"/>
        <item x="1512"/>
        <item x="350"/>
        <item x="2330"/>
        <item x="721"/>
        <item x="496"/>
        <item x="1343"/>
        <item x="654"/>
        <item x="1349"/>
        <item x="675"/>
        <item x="2013"/>
        <item x="601"/>
        <item x="385"/>
        <item x="2297"/>
        <item x="1451"/>
        <item x="1067"/>
        <item x="1577"/>
        <item x="1761"/>
        <item x="2149"/>
        <item x="1769"/>
        <item x="2030"/>
        <item x="1993"/>
        <item x="2320"/>
        <item x="1327"/>
        <item x="1047"/>
        <item x="867"/>
        <item x="1720"/>
        <item x="1069"/>
        <item x="1771"/>
        <item x="351"/>
        <item x="1237"/>
        <item x="2344"/>
        <item x="1486"/>
        <item x="678"/>
        <item x="914"/>
        <item x="1384"/>
        <item x="2353"/>
        <item x="1473"/>
        <item x="1233"/>
        <item x="1554"/>
        <item x="976"/>
        <item x="433"/>
        <item x="2218"/>
        <item x="1093"/>
        <item x="124"/>
        <item x="844"/>
        <item x="2358"/>
        <item x="176"/>
        <item x="684"/>
        <item x="1840"/>
        <item x="1944"/>
        <item x="2081"/>
        <item x="1852"/>
        <item x="960"/>
        <item x="489"/>
        <item x="77"/>
        <item x="2331"/>
        <item x="1465"/>
        <item x="6"/>
        <item x="2220"/>
        <item x="144"/>
        <item x="384"/>
        <item x="1052"/>
        <item x="303"/>
        <item x="85"/>
        <item x="2008"/>
        <item x="1671"/>
        <item x="937"/>
        <item x="1711"/>
        <item x="1231"/>
        <item x="1588"/>
        <item x="2181"/>
        <item x="1174"/>
        <item x="1114"/>
        <item x="536"/>
        <item x="1168"/>
        <item x="306"/>
        <item x="573"/>
        <item x="729"/>
        <item x="1800"/>
        <item x="594"/>
        <item x="617"/>
        <item x="609"/>
        <item x="782"/>
        <item x="740"/>
        <item x="666"/>
        <item x="2011"/>
        <item x="1590"/>
        <item x="647"/>
        <item x="1238"/>
        <item x="228"/>
        <item x="1830"/>
        <item x="744"/>
        <item x="1632"/>
        <item x="1335"/>
        <item x="1518"/>
        <item x="1277"/>
        <item x="1432"/>
        <item x="1205"/>
        <item x="1606"/>
        <item x="656"/>
        <item x="785"/>
        <item x="1405"/>
        <item x="1393"/>
        <item x="10"/>
        <item x="1381"/>
        <item x="2084"/>
        <item x="1659"/>
        <item x="1225"/>
        <item x="272"/>
        <item x="1118"/>
        <item x="1842"/>
        <item x="860"/>
        <item x="881"/>
        <item x="569"/>
        <item x="1217"/>
        <item x="1280"/>
        <item x="1610"/>
        <item x="768"/>
        <item x="781"/>
        <item x="1938"/>
        <item x="1724"/>
        <item x="1596"/>
        <item x="1006"/>
        <item x="701"/>
        <item x="1186"/>
        <item x="1117"/>
        <item x="1082"/>
        <item x="2260"/>
        <item x="1058"/>
        <item x="470"/>
        <item x="1861"/>
        <item x="1352"/>
        <item x="1648"/>
        <item x="1973"/>
        <item x="2021"/>
        <item x="2001"/>
        <item x="631"/>
        <item x="2424"/>
        <item x="1525"/>
        <item x="1688"/>
        <item x="674"/>
        <item x="9"/>
        <item x="2337"/>
        <item x="2019"/>
        <item x="1540"/>
        <item x="276"/>
        <item x="2135"/>
        <item x="2045"/>
        <item x="481"/>
        <item x="207"/>
        <item x="918"/>
        <item x="1955"/>
        <item x="1071"/>
        <item x="1292"/>
        <item x="2370"/>
        <item x="1582"/>
        <item x="645"/>
        <item x="2172"/>
        <item x="1594"/>
        <item x="1501"/>
        <item x="226"/>
        <item x="37"/>
        <item x="224"/>
        <item x="1245"/>
        <item x="1717"/>
        <item x="1210"/>
        <item x="1147"/>
        <item x="1948"/>
        <item x="542"/>
        <item x="1685"/>
        <item x="20"/>
        <item x="1326"/>
        <item x="461"/>
        <item x="1684"/>
        <item x="1992"/>
        <item x="1925"/>
        <item x="1857"/>
        <item x="1506"/>
        <item x="1964"/>
        <item x="186"/>
        <item x="30"/>
        <item x="96"/>
        <item x="1258"/>
        <item x="1829"/>
        <item x="509"/>
        <item x="1145"/>
        <item x="1247"/>
        <item x="1867"/>
        <item x="1947"/>
        <item x="820"/>
        <item x="1084"/>
        <item x="1791"/>
        <item x="1433"/>
        <item x="595"/>
        <item x="586"/>
        <item x="541"/>
        <item x="2302"/>
        <item x="1124"/>
        <item x="2058"/>
        <item x="1994"/>
        <item x="830"/>
        <item x="2239"/>
        <item x="539"/>
        <item x="1455"/>
        <item x="1181"/>
        <item x="2180"/>
        <item x="2284"/>
        <item x="686"/>
        <item x="788"/>
        <item x="804"/>
        <item x="648"/>
        <item x="890"/>
        <item x="1413"/>
        <item x="21"/>
        <item x="1309"/>
        <item x="734"/>
        <item x="1747"/>
        <item x="775"/>
        <item x="2425"/>
        <item x="1586"/>
        <item x="1702"/>
        <item x="1322"/>
        <item x="1957"/>
        <item x="634"/>
        <item x="1039"/>
        <item x="1390"/>
        <item x="956"/>
        <item x="2164"/>
        <item x="1110"/>
        <item x="978"/>
        <item x="478"/>
        <item x="725"/>
        <item x="1431"/>
        <item x="1342"/>
        <item x="1275"/>
        <item x="1105"/>
        <item x="220"/>
        <item x="1784"/>
        <item x="1768"/>
        <item x="1395"/>
        <item x="1200"/>
        <item x="1311"/>
        <item x="711"/>
        <item x="2325"/>
        <item x="1387"/>
        <item x="2282"/>
        <item x="1889"/>
        <item x="1677"/>
        <item x="1675"/>
        <item x="774"/>
        <item x="2380"/>
        <item x="677"/>
        <item x="2190"/>
        <item x="2145"/>
        <item x="2147"/>
        <item x="476"/>
        <item x="997"/>
        <item x="1743"/>
        <item x="1808"/>
        <item x="1331"/>
        <item x="2109"/>
        <item x="2332"/>
        <item x="36"/>
        <item x="794"/>
        <item x="25"/>
        <item x="1507"/>
        <item x="1984"/>
        <item x="1371"/>
        <item x="1253"/>
        <item x="1794"/>
        <item x="1748"/>
        <item x="1647"/>
        <item x="1014"/>
        <item x="1750"/>
        <item x="2114"/>
        <item x="1287"/>
        <item x="1474"/>
        <item x="214"/>
        <item x="839"/>
        <item x="498"/>
        <item x="580"/>
        <item x="2290"/>
        <item x="1622"/>
        <item x="1531"/>
        <item x="323"/>
        <item x="1307"/>
        <item x="1468"/>
        <item x="2115"/>
        <item x="1985"/>
        <item x="2161"/>
        <item x="442"/>
        <item x="1298"/>
        <item x="415"/>
        <item x="1026"/>
        <item x="1515"/>
        <item x="236"/>
        <item x="994"/>
        <item x="2315"/>
        <item x="1959"/>
        <item x="1742"/>
        <item x="798"/>
        <item x="1505"/>
        <item x="1392"/>
        <item x="1744"/>
        <item x="1421"/>
        <item x="358"/>
        <item x="1798"/>
        <item x="1858"/>
        <item x="894"/>
        <item x="1170"/>
        <item x="1222"/>
        <item x="1637"/>
        <item x="62"/>
        <item x="2166"/>
        <item x="1029"/>
        <item x="95"/>
        <item x="1487"/>
        <item x="400"/>
        <item x="2112"/>
        <item x="1073"/>
        <item x="897"/>
        <item x="473"/>
        <item x="2102"/>
        <item x="193"/>
        <item x="1285"/>
        <item x="2100"/>
        <item x="778"/>
        <item x="339"/>
        <item x="1572"/>
        <item x="43"/>
        <item x="2153"/>
        <item x="1812"/>
        <item x="2365"/>
        <item x="1599"/>
        <item x="347"/>
        <item x="1972"/>
        <item x="334"/>
        <item x="2298"/>
        <item x="795"/>
        <item x="256"/>
        <item x="391"/>
        <item x="584"/>
        <item x="1013"/>
        <item x="2261"/>
        <item x="1882"/>
        <item x="2281"/>
        <item x="1224"/>
        <item x="477"/>
        <item x="513"/>
        <item x="1735"/>
        <item x="2056"/>
        <item x="2217"/>
        <item x="1494"/>
        <item x="53"/>
        <item x="282"/>
        <item x="2391"/>
        <item x="1357"/>
        <item x="525"/>
        <item x="1884"/>
        <item x="367"/>
        <item x="239"/>
        <item x="134"/>
        <item x="1880"/>
        <item x="1305"/>
        <item x="576"/>
        <item x="865"/>
        <item x="66"/>
        <item x="1423"/>
        <item x="213"/>
        <item x="1024"/>
        <item x="1007"/>
        <item x="2020"/>
        <item x="657"/>
        <item x="1965"/>
        <item x="988"/>
        <item x="450"/>
        <item x="225"/>
        <item x="1061"/>
        <item x="420"/>
        <item x="254"/>
        <item x="1602"/>
        <item x="1865"/>
        <item x="1988"/>
        <item x="1251"/>
        <item x="280"/>
        <item x="1201"/>
        <item x="1199"/>
        <item x="297"/>
        <item x="1786"/>
        <item x="1971"/>
        <item x="2350"/>
        <item x="1196"/>
        <item x="1260"/>
        <item x="206"/>
        <item x="1072"/>
        <item x="919"/>
        <item x="1644"/>
        <item x="1182"/>
        <item x="1981"/>
        <item x="359"/>
        <item x="298"/>
        <item x="708"/>
        <item x="1422"/>
        <item x="264"/>
        <item x="1345"/>
        <item x="1623"/>
        <item x="150"/>
        <item x="727"/>
        <item x="1728"/>
        <item x="1315"/>
        <item x="2313"/>
        <item x="2176"/>
        <item x="294"/>
        <item x="904"/>
        <item x="661"/>
        <item x="158"/>
        <item x="3"/>
        <item x="408"/>
        <item x="1450"/>
        <item x="1816"/>
        <item x="1565"/>
        <item x="959"/>
        <item x="1819"/>
        <item x="435"/>
        <item x="451"/>
        <item x="1828"/>
        <item x="130"/>
        <item x="1538"/>
        <item x="849"/>
        <item x="1520"/>
        <item x="2086"/>
        <item x="278"/>
        <item x="633"/>
        <item x="209"/>
        <item x="1982"/>
        <item x="2234"/>
        <item x="1756"/>
        <item x="2299"/>
        <item x="606"/>
        <item x="464"/>
        <item x="2072"/>
        <item x="2130"/>
        <item x="1900"/>
        <item x="308"/>
        <item x="2177"/>
        <item x="503"/>
        <item x="368"/>
        <item x="784"/>
        <item x="1949"/>
        <item x="1229"/>
        <item x="1895"/>
        <item x="1911"/>
        <item x="131"/>
        <item x="1065"/>
        <item x="887"/>
        <item x="776"/>
        <item x="410"/>
        <item x="1945"/>
        <item x="129"/>
        <item x="139"/>
        <item x="1649"/>
        <item x="565"/>
        <item x="2055"/>
        <item x="1886"/>
        <item x="1296"/>
        <item x="1803"/>
        <item x="818"/>
        <item x="1266"/>
        <item x="1970"/>
        <item x="2192"/>
        <item x="2169"/>
        <item x="899"/>
        <item x="1362"/>
        <item x="1752"/>
        <item x="1427"/>
        <item x="187"/>
        <item x="802"/>
        <item x="2000"/>
        <item x="1780"/>
        <item x="828"/>
        <item x="1595"/>
        <item x="1197"/>
        <item x="1137"/>
        <item x="372"/>
        <item x="1530"/>
        <item x="1171"/>
        <item x="2088"/>
        <item x="2053"/>
        <item x="2334"/>
        <item x="829"/>
        <item x="2003"/>
        <item x="1915"/>
        <item x="252"/>
        <item x="1793"/>
        <item x="243"/>
        <item x="1101"/>
        <item x="255"/>
        <item x="1788"/>
        <item x="2022"/>
        <item x="419"/>
        <item x="1149"/>
        <item x="810"/>
        <item x="1192"/>
        <item x="1323"/>
        <item x="102"/>
        <item x="326"/>
        <item x="1910"/>
        <item x="543"/>
        <item x="726"/>
        <item x="1409"/>
        <item x="337"/>
        <item x="1078"/>
        <item x="2219"/>
        <item x="74"/>
        <item x="2355"/>
        <item x="1350"/>
        <item x="1462"/>
        <item x="1498"/>
        <item x="908"/>
        <item x="620"/>
        <item x="840"/>
        <item x="1656"/>
        <item x="1366"/>
        <item x="374"/>
        <item x="490"/>
        <item x="1361"/>
        <item x="2398"/>
        <item x="2309"/>
        <item x="2078"/>
        <item x="986"/>
        <item x="2247"/>
        <item x="1388"/>
        <item x="1978"/>
        <item x="2171"/>
        <item x="2185"/>
        <item x="1163"/>
        <item x="148"/>
        <item x="2038"/>
        <item x="327"/>
        <item x="360"/>
        <item x="2005"/>
        <item x="1344"/>
        <item x="1845"/>
        <item x="1306"/>
        <item x="106"/>
        <item x="665"/>
        <item x="122"/>
        <item x="742"/>
        <item x="1753"/>
        <item x="2167"/>
        <item x="924"/>
        <item x="1930"/>
        <item x="2363"/>
        <item x="1279"/>
        <item x="966"/>
        <item x="1676"/>
        <item x="2367"/>
        <item x="212"/>
        <item x="143"/>
        <item x="421"/>
        <item x="1379"/>
        <item x="640"/>
        <item x="2223"/>
        <item x="1887"/>
        <item x="377"/>
        <item x="1075"/>
        <item x="27"/>
        <item x="1418"/>
        <item x="2252"/>
        <item x="777"/>
        <item x="592"/>
        <item x="1270"/>
        <item x="1008"/>
        <item x="501"/>
        <item x="1713"/>
        <item x="836"/>
        <item x="1407"/>
        <item x="880"/>
        <item x="483"/>
        <item x="472"/>
        <item x="103"/>
        <item x="145"/>
        <item x="183"/>
        <item x="626"/>
        <item x="1956"/>
        <item x="2186"/>
        <item x="1999"/>
        <item x="1723"/>
        <item x="1681"/>
        <item x="1662"/>
        <item x="1289"/>
        <item x="1056"/>
        <item x="915"/>
        <item x="2016"/>
        <item x="369"/>
        <item x="1404"/>
        <item x="1876"/>
        <item x="669"/>
        <item x="1102"/>
        <item x="789"/>
        <item x="199"/>
        <item x="452"/>
        <item x="1704"/>
        <item x="1373"/>
        <item x="50"/>
        <item x="2099"/>
        <item x="2378"/>
        <item x="56"/>
        <item x="1207"/>
        <item x="1157"/>
        <item x="889"/>
        <item x="1020"/>
        <item x="1077"/>
        <item x="2253"/>
        <item x="1624"/>
        <item x="1504"/>
        <item x="1605"/>
        <item x="1030"/>
        <item x="1980"/>
        <item x="553"/>
        <item x="1146"/>
        <item x="397"/>
        <item x="1933"/>
        <item x="1872"/>
        <item x="76"/>
        <item x="568"/>
        <item x="1914"/>
        <item x="1173"/>
        <item x="475"/>
        <item x="578"/>
        <item x="2383"/>
        <item x="1156"/>
        <item x="55"/>
        <item x="1337"/>
        <item x="253"/>
        <item x="1151"/>
        <item x="1968"/>
        <item x="1281"/>
        <item x="1779"/>
        <item x="1360"/>
        <item x="118"/>
        <item x="445"/>
        <item x="546"/>
        <item x="2271"/>
        <item x="184"/>
        <item x="853"/>
        <item x="1745"/>
        <item x="204"/>
        <item x="615"/>
        <item x="70"/>
        <item x="1412"/>
        <item x="864"/>
        <item x="1693"/>
        <item x="89"/>
        <item x="98"/>
        <item x="613"/>
        <item x="731"/>
        <item x="604"/>
        <item x="24"/>
        <item x="955"/>
        <item x="2246"/>
        <item x="2351"/>
        <item x="2178"/>
        <item x="696"/>
        <item x="1765"/>
        <item x="1408"/>
        <item x="1095"/>
        <item x="1134"/>
        <item x="883"/>
        <item x="2329"/>
        <item x="1401"/>
        <item x="2160"/>
        <item x="2047"/>
        <item x="2144"/>
        <item x="1962"/>
        <item x="1204"/>
        <item x="167"/>
        <item x="716"/>
        <item x="2037"/>
        <item x="2064"/>
        <item x="381"/>
        <item x="2354"/>
        <item x="559"/>
        <item x="1734"/>
        <item x="246"/>
        <item x="173"/>
        <item x="412"/>
        <item x="1011"/>
        <item x="1255"/>
        <item x="1018"/>
        <item x="1443"/>
        <item x="1081"/>
        <item x="1967"/>
        <item x="1300"/>
        <item x="885"/>
        <item x="2244"/>
        <item x="407"/>
        <item x="2154"/>
        <item x="1935"/>
        <item x="1002"/>
        <item x="12"/>
        <item x="940"/>
        <item x="1811"/>
        <item x="983"/>
        <item x="427"/>
        <item x="2068"/>
        <item x="2214"/>
        <item x="1180"/>
        <item x="1478"/>
        <item x="1122"/>
        <item x="2323"/>
        <item x="2376"/>
        <item x="1908"/>
        <item x="322"/>
        <item x="567"/>
        <item x="856"/>
        <item x="1195"/>
        <item x="1628"/>
        <item x="564"/>
        <item x="1611"/>
        <item x="664"/>
        <item x="23"/>
        <item x="1612"/>
        <item x="2209"/>
        <item x="156"/>
        <item x="502"/>
        <item x="896"/>
        <item x="2093"/>
        <item x="168"/>
        <item x="863"/>
        <item x="2040"/>
        <item x="608"/>
        <item x="90"/>
        <item x="879"/>
        <item x="2204"/>
        <item x="1926"/>
        <item x="571"/>
        <item x="1497"/>
        <item x="1430"/>
        <item x="2120"/>
        <item x="1795"/>
        <item x="170"/>
        <item x="1143"/>
        <item x="649"/>
        <item x="1452"/>
        <item x="307"/>
        <item x="809"/>
        <item x="1542"/>
        <item x="722"/>
        <item x="429"/>
        <item x="2187"/>
        <item x="2408"/>
        <item x="2057"/>
        <item x="1436"/>
        <item x="1308"/>
        <item x="574"/>
        <item x="2159"/>
        <item x="2175"/>
        <item x="1901"/>
        <item x="1165"/>
        <item x="549"/>
        <item x="398"/>
        <item x="1123"/>
        <item x="1080"/>
        <item x="1288"/>
        <item x="2422"/>
        <item x="1871"/>
        <item x="990"/>
        <item x="1716"/>
        <item x="231"/>
        <item x="1570"/>
        <item x="290"/>
        <item x="1975"/>
        <item x="1773"/>
        <item x="1658"/>
        <item x="1087"/>
        <item x="2289"/>
        <item x="1153"/>
        <item x="732"/>
        <item x="1950"/>
        <item x="771"/>
        <item x="2347"/>
        <item x="2308"/>
        <item x="1741"/>
        <item x="977"/>
        <item x="260"/>
        <item x="957"/>
        <item x="296"/>
        <item x="1212"/>
        <item x="305"/>
        <item x="1574"/>
        <item x="232"/>
        <item x="1411"/>
        <item x="1161"/>
        <item x="1544"/>
        <item x="1264"/>
        <item x="273"/>
        <item x="891"/>
        <item x="1166"/>
        <item x="2131"/>
        <item x="1415"/>
        <item x="947"/>
        <item x="218"/>
        <item x="2229"/>
        <item x="237"/>
        <item x="250"/>
        <item x="842"/>
        <item x="610"/>
        <item x="1838"/>
        <item x="1442"/>
        <item x="1438"/>
        <item x="921"/>
        <item x="1979"/>
        <item x="110"/>
        <item x="2007"/>
        <item x="1806"/>
        <item x="933"/>
        <item x="301"/>
        <item x="2065"/>
        <item x="2300"/>
        <item x="757"/>
        <item x="1600"/>
        <item x="1905"/>
        <item x="855"/>
        <item x="1115"/>
        <item x="558"/>
        <item x="2274"/>
        <item x="2018"/>
        <item x="1402"/>
        <item x="1736"/>
        <item x="561"/>
        <item x="1519"/>
        <item x="1176"/>
        <item x="681"/>
        <item x="1184"/>
        <item x="1859"/>
        <item x="191"/>
        <item x="1092"/>
        <item x="2103"/>
        <item x="39"/>
        <item x="180"/>
        <item x="1990"/>
        <item x="2051"/>
        <item x="717"/>
        <item x="1740"/>
        <item x="1847"/>
        <item x="1333"/>
        <item x="2222"/>
        <item x="492"/>
        <item x="945"/>
        <item x="2189"/>
        <item x="710"/>
        <item x="2280"/>
        <item x="117"/>
        <item x="1187"/>
        <item x="1019"/>
        <item x="1691"/>
        <item x="614"/>
        <item x="2025"/>
        <item x="1609"/>
        <item x="1700"/>
        <item x="1368"/>
        <item x="353"/>
        <item x="969"/>
        <item x="1875"/>
        <item x="1227"/>
        <item x="1336"/>
        <item x="821"/>
        <item x="566"/>
        <item x="846"/>
        <item x="2059"/>
        <item x="259"/>
        <item x="1885"/>
        <item x="1917"/>
        <item x="1805"/>
        <item x="479"/>
        <item x="1961"/>
        <item x="1708"/>
        <item x="529"/>
        <item x="949"/>
        <item x="219"/>
        <item x="1548"/>
        <item x="540"/>
        <item x="520"/>
        <item x="935"/>
        <item x="1272"/>
        <item x="171"/>
        <item x="1492"/>
        <item x="702"/>
        <item x="1672"/>
        <item x="2314"/>
        <item x="454"/>
        <item x="2243"/>
        <item x="312"/>
        <item x="591"/>
        <item x="2357"/>
        <item x="1282"/>
        <item x="1262"/>
        <item x="632"/>
        <item x="1755"/>
        <item x="1625"/>
        <item x="1420"/>
        <item x="936"/>
        <item x="1103"/>
        <item x="2036"/>
        <item x="1268"/>
        <item x="1633"/>
        <item x="2089"/>
        <item x="1571"/>
        <item x="1969"/>
        <item x="1863"/>
        <item x="2318"/>
        <item x="79"/>
        <item x="814"/>
        <item x="302"/>
        <item x="1603"/>
        <item x="766"/>
        <item x="100"/>
        <item x="1359"/>
        <item x="1116"/>
        <item x="2396"/>
        <item x="2017"/>
        <item x="395"/>
        <item x="2362"/>
        <item x="1799"/>
        <item x="2199"/>
        <item x="563"/>
        <item x="379"/>
        <item x="2179"/>
        <item x="1330"/>
        <item x="1663"/>
        <item x="1031"/>
        <item x="1787"/>
        <item x="2133"/>
        <item x="1106"/>
        <item x="1746"/>
        <item x="1261"/>
        <item x="779"/>
        <item x="526"/>
        <item x="221"/>
        <item x="548"/>
        <item x="430"/>
        <item x="1198"/>
        <item x="1870"/>
        <item x="1616"/>
        <item x="2316"/>
        <item x="172"/>
        <item x="2049"/>
        <item x="439"/>
        <item x="1028"/>
        <item x="147"/>
        <item x="2269"/>
        <item x="1063"/>
        <item x="1952"/>
        <item x="823"/>
        <item x="1374"/>
        <item x="1500"/>
        <item x="1038"/>
        <item x="244"/>
        <item x="1050"/>
        <item x="2028"/>
        <item x="2416"/>
        <item x="537"/>
        <item x="582"/>
        <item x="928"/>
        <item x="2364"/>
        <item x="663"/>
        <item x="1943"/>
        <item x="463"/>
        <item x="469"/>
        <item x="1108"/>
        <item x="1954"/>
        <item x="402"/>
        <item x="2407"/>
        <item x="2076"/>
        <item x="759"/>
        <item x="605"/>
        <item x="815"/>
        <item x="128"/>
        <item x="913"/>
        <item x="917"/>
        <item x="544"/>
        <item x="1040"/>
        <item x="1942"/>
        <item x="2137"/>
        <item x="426"/>
        <item x="471"/>
        <item x="2023"/>
        <item x="1466"/>
        <item x="1665"/>
        <item x="958"/>
        <item x="2107"/>
        <item x="2195"/>
        <item x="1817"/>
        <item x="1585"/>
        <item x="1922"/>
        <item x="2205"/>
        <item x="1324"/>
        <item x="512"/>
        <item x="514"/>
        <item x="1754"/>
        <item x="432"/>
        <item x="1068"/>
        <item x="1664"/>
        <item x="946"/>
        <item x="1932"/>
        <item x="1113"/>
        <item x="1556"/>
        <item x="1098"/>
        <item x="2373"/>
        <item x="1257"/>
        <item x="1316"/>
        <item x="189"/>
        <item x="2411"/>
        <item x="345"/>
        <item x="1529"/>
        <item x="1076"/>
        <item x="554"/>
        <item x="222"/>
        <item x="42"/>
        <item x="371"/>
        <item x="692"/>
        <item x="285"/>
        <item x="518"/>
        <item x="2293"/>
        <item x="749"/>
        <item x="1928"/>
        <item x="1776"/>
        <item x="2143"/>
        <item x="403"/>
        <item x="1510"/>
        <item x="1479"/>
        <item x="1239"/>
        <item x="1406"/>
        <item x="1223"/>
        <item x="182"/>
        <item x="137"/>
        <item x="753"/>
        <item x="1796"/>
        <item x="1813"/>
        <item x="2346"/>
        <item x="2119"/>
        <item x="875"/>
        <item x="579"/>
        <item x="1394"/>
        <item x="108"/>
        <item x="791"/>
        <item x="596"/>
        <item x="1329"/>
        <item x="1557"/>
        <item x="2225"/>
        <item x="177"/>
        <item x="572"/>
        <item x="1878"/>
        <item x="1025"/>
        <item x="1097"/>
        <item x="1410"/>
        <item x="511"/>
        <item x="1454"/>
        <item x="1064"/>
        <item x="1164"/>
        <item x="1049"/>
        <item x="2311"/>
        <item x="393"/>
        <item x="2235"/>
        <item x="2379"/>
        <item x="267"/>
        <item x="2063"/>
        <item x="2073"/>
        <item x="1383"/>
        <item x="1921"/>
        <item x="1"/>
        <item x="923"/>
        <item x="892"/>
        <item x="1100"/>
        <item x="2286"/>
        <item x="1386"/>
        <item x="1267"/>
        <item x="507"/>
        <item x="2279"/>
        <item x="1655"/>
        <item x="805"/>
        <item x="149"/>
        <item x="1856"/>
        <item x="22"/>
        <item x="1589"/>
        <item x="588"/>
        <item x="714"/>
        <item x="1416"/>
        <item x="1502"/>
        <item x="1634"/>
        <item x="2202"/>
        <item x="2352"/>
        <item x="1567"/>
        <item x="2371"/>
        <item x="1398"/>
        <item x="1358"/>
        <item x="1190"/>
        <item x="760"/>
        <item x="1652"/>
        <item x="929"/>
        <item x="1629"/>
        <item x="1523"/>
        <item x="431"/>
        <item x="1054"/>
        <item x="642"/>
        <item x="801"/>
        <item x="2386"/>
        <item x="1380"/>
        <item x="320"/>
        <item x="1428"/>
        <item x="1608"/>
        <item x="1690"/>
        <item x="1367"/>
        <item x="706"/>
        <item x="1640"/>
        <item x="1032"/>
        <item x="516"/>
        <item x="1046"/>
        <item x="1546"/>
        <item x="1683"/>
        <item x="629"/>
        <item x="1545"/>
        <item x="388"/>
        <item x="1902"/>
        <item x="898"/>
        <item x="925"/>
        <item x="1370"/>
        <item x="387"/>
        <item x="1364"/>
        <item x="562"/>
        <item x="161"/>
        <item x="146"/>
        <item x="1189"/>
        <item x="343"/>
        <item x="532"/>
        <item x="1855"/>
        <item x="2255"/>
        <item x="655"/>
        <item x="1764"/>
        <item x="1230"/>
        <item x="1694"/>
        <item x="938"/>
        <item x="1351"/>
        <item x="2002"/>
        <item x="519"/>
        <item x="1356"/>
        <item x="1641"/>
        <item x="81"/>
        <item x="2273"/>
        <item x="87"/>
        <item x="1446"/>
        <item x="491"/>
        <item x="758"/>
        <item x="1449"/>
        <item x="1705"/>
        <item x="1642"/>
        <item x="1977"/>
        <item x="416"/>
        <item x="1597"/>
        <item x="7"/>
        <item x="2387"/>
        <item x="660"/>
        <item x="2150"/>
        <item x="1094"/>
        <item x="28"/>
        <item x="2359"/>
        <item x="38"/>
        <item x="1899"/>
        <item x="1016"/>
        <item x="1966"/>
        <item x="2312"/>
        <item x="274"/>
        <item x="1129"/>
        <item x="927"/>
        <item x="625"/>
        <item x="315"/>
        <item x="1303"/>
        <item x="1890"/>
        <item x="2339"/>
        <item x="383"/>
        <item x="530"/>
        <item x="874"/>
        <item x="803"/>
        <item x="2421"/>
        <item x="1439"/>
        <item x="1986"/>
        <item x="1516"/>
        <item x="332"/>
        <item x="523"/>
        <item x="962"/>
        <item x="1325"/>
        <item x="719"/>
        <item x="2194"/>
        <item x="637"/>
        <item x="728"/>
        <item x="1286"/>
        <item x="1263"/>
        <item x="1284"/>
        <item x="1613"/>
        <item x="2212"/>
        <item x="807"/>
        <item x="627"/>
        <item x="2377"/>
        <item x="1583"/>
        <item x="652"/>
        <item x="1912"/>
        <item x="2266"/>
        <item x="1491"/>
        <item x="57"/>
        <item x="1354"/>
        <item x="550"/>
        <item x="1946"/>
        <item x="2156"/>
        <item x="113"/>
        <item x="1836"/>
        <item x="1259"/>
        <item x="2062"/>
        <item x="1846"/>
        <item x="1341"/>
        <item x="1584"/>
        <item x="2227"/>
        <item x="877"/>
        <item x="524"/>
        <item x="1037"/>
        <item x="2245"/>
        <item x="2198"/>
        <item x="1937"/>
        <item x="824"/>
        <item x="790"/>
        <item x="328"/>
        <item x="1522"/>
        <item x="517"/>
        <item x="2310"/>
        <item x="931"/>
        <item x="2111"/>
        <item x="1249"/>
        <item x="730"/>
        <item x="872"/>
        <item x="1167"/>
        <item x="2324"/>
        <item x="1820"/>
        <item x="2210"/>
        <item x="1827"/>
        <item x="751"/>
        <item x="2256"/>
        <item x="1400"/>
        <item x="1119"/>
        <item x="2412"/>
        <item x="736"/>
        <item x="1445"/>
        <item x="289"/>
        <item x="746"/>
        <item x="2046"/>
        <item x="1686"/>
        <item x="1592"/>
        <item x="1559"/>
        <item x="636"/>
        <item x="575"/>
        <item x="1012"/>
        <item x="2283"/>
        <item x="1579"/>
        <item x="316"/>
        <item x="1057"/>
        <item x="1591"/>
        <item x="1619"/>
        <item x="724"/>
        <item x="1657"/>
        <item x="2278"/>
        <item x="281"/>
        <item x="266"/>
        <item x="2116"/>
        <item x="2341"/>
        <item x="1894"/>
        <item x="125"/>
        <item x="673"/>
        <item x="989"/>
        <item x="2106"/>
        <item x="1456"/>
        <item x="331"/>
        <item x="1154"/>
        <item x="1533"/>
        <item x="1346"/>
        <item x="1709"/>
        <item x="1142"/>
        <item x="2270"/>
        <item x="1120"/>
        <item x="2077"/>
        <item x="619"/>
        <item x="365"/>
        <item x="811"/>
        <item x="17"/>
        <item x="198"/>
        <item x="738"/>
        <item x="459"/>
        <item x="2333"/>
        <item x="1707"/>
        <item x="1136"/>
        <item x="705"/>
        <item x="623"/>
        <item x="2349"/>
        <item x="827"/>
        <item x="1511"/>
        <item x="1206"/>
        <item x="1639"/>
        <item x="152"/>
        <item x="1630"/>
        <item x="1236"/>
        <item x="797"/>
        <item x="622"/>
        <item x="1940"/>
        <item x="876"/>
        <item x="761"/>
        <item x="975"/>
        <item x="446"/>
        <item x="1391"/>
        <item x="1739"/>
        <item x="1934"/>
        <item x="786"/>
        <item x="1051"/>
        <item x="599"/>
        <item x="1807"/>
        <item x="1831"/>
        <item x="1162"/>
        <item x="1127"/>
        <item x="1482"/>
        <item x="1552"/>
        <item x="2263"/>
        <item x="1461"/>
        <item x="987"/>
        <item x="1706"/>
        <item x="1429"/>
        <item x="123"/>
        <item x="418"/>
        <item x="691"/>
        <item x="1488"/>
        <item x="233"/>
        <item x="1209"/>
        <item x="1135"/>
        <item x="1598"/>
        <item x="1389"/>
        <item x="2388"/>
        <item x="723"/>
        <item x="2082"/>
        <item x="31"/>
        <item x="356"/>
        <item x="2097"/>
        <item x="378"/>
        <item x="733"/>
        <item x="2231"/>
        <item x="871"/>
        <item x="2071"/>
        <item x="624"/>
        <item x="94"/>
        <item x="2054"/>
        <item x="248"/>
        <item x="2132"/>
        <item x="2128"/>
        <item x="690"/>
        <item x="1003"/>
        <item x="1749"/>
        <item x="346"/>
        <item x="991"/>
        <item x="2134"/>
        <item x="2096"/>
        <item x="1183"/>
        <item x="1132"/>
        <item x="318"/>
        <item x="105"/>
        <item x="767"/>
        <item x="1426"/>
        <item x="1669"/>
        <item x="0"/>
        <item x="1211"/>
        <item x="166"/>
        <item x="2226"/>
        <item x="160"/>
        <item x="700"/>
        <item x="2074"/>
        <item x="1580"/>
        <item x="754"/>
        <item x="689"/>
        <item x="370"/>
        <item x="1951"/>
        <item x="268"/>
        <item x="2369"/>
        <item x="497"/>
        <item x="1667"/>
        <item x="51"/>
        <item x="1457"/>
        <item x="838"/>
        <item x="694"/>
        <item x="1997"/>
        <item x="679"/>
        <item x="1782"/>
        <item x="704"/>
        <item x="2006"/>
        <item x="1385"/>
        <item x="680"/>
        <item x="2066"/>
        <item x="1218"/>
        <item x="2238"/>
        <item x="1913"/>
        <item x="107"/>
        <item x="295"/>
        <item x="1271"/>
        <item x="2414"/>
        <item x="389"/>
        <item x="1248"/>
        <item x="2213"/>
        <item x="466"/>
        <item x="813"/>
        <item x="2319"/>
        <item x="488"/>
        <item x="8"/>
        <item x="531"/>
        <item x="423"/>
        <item x="205"/>
        <item x="2085"/>
        <item x="1881"/>
        <item x="1650"/>
        <item x="866"/>
        <item x="462"/>
        <item x="2079"/>
        <item x="112"/>
        <item x="607"/>
        <item x="1627"/>
        <item x="404"/>
        <item x="2394"/>
        <item x="78"/>
        <item x="258"/>
        <item x="1832"/>
        <item x="434"/>
        <item x="832"/>
        <item x="2215"/>
        <item x="852"/>
        <item x="174"/>
        <item x="2174"/>
        <item x="2026"/>
        <item x="1215"/>
        <item x="2168"/>
        <item x="1079"/>
        <item x="293"/>
        <item x="190"/>
        <item x="2295"/>
        <item x="2264"/>
        <item x="916"/>
        <item x="500"/>
        <item x="1444"/>
        <item x="1177"/>
        <item x="1737"/>
        <item x="1698"/>
        <item x="109"/>
        <item x="1804"/>
        <item x="770"/>
        <item x="1692"/>
        <item x="2224"/>
        <item x="271"/>
        <item x="215"/>
        <item x="1216"/>
        <item x="590"/>
        <item x="1674"/>
        <item x="2105"/>
        <item x="1228"/>
        <item x="1897"/>
        <item x="2098"/>
        <item x="217"/>
        <item x="1194"/>
        <item x="992"/>
        <item x="2139"/>
        <item x="1276"/>
        <item x="2188"/>
        <item x="1339"/>
        <item x="1314"/>
        <item x="299"/>
        <item x="1660"/>
        <item x="2360"/>
        <item x="1033"/>
        <item x="2410"/>
        <item x="1953"/>
        <item x="2417"/>
        <item x="1226"/>
        <item x="1434"/>
        <item x="670"/>
        <item x="944"/>
        <item x="1355"/>
        <item x="748"/>
        <item x="555"/>
        <item x="1091"/>
        <item x="800"/>
        <item x="474"/>
        <item x="60"/>
        <item x="375"/>
        <item x="344"/>
        <item x="19"/>
        <item x="453"/>
        <item x="449"/>
        <item x="1581"/>
        <item x="505"/>
        <item x="1022"/>
        <item x="138"/>
        <item x="1701"/>
        <item x="1419"/>
        <item x="996"/>
        <item x="227"/>
        <item x="203"/>
        <item x="1539"/>
        <item x="1587"/>
        <item x="1041"/>
        <item x="1727"/>
        <item x="1133"/>
        <item x="2146"/>
        <item x="2413"/>
        <item x="208"/>
        <item x="683"/>
        <item x="287"/>
        <item x="1441"/>
        <item x="2035"/>
        <item x="257"/>
        <item x="155"/>
        <item x="1252"/>
        <item x="1121"/>
        <item x="2136"/>
        <item x="195"/>
        <item x="2182"/>
        <item x="486"/>
        <item x="11"/>
        <item x="54"/>
        <item x="88"/>
        <item x="1825"/>
        <item x="1815"/>
        <item x="906"/>
        <item x="2155"/>
        <item x="1891"/>
        <item x="1302"/>
        <item x="64"/>
        <item x="304"/>
        <item x="91"/>
        <item x="1009"/>
        <item x="1319"/>
        <item x="911"/>
        <item x="2042"/>
        <item x="1721"/>
        <item x="1617"/>
        <item x="2277"/>
        <item x="932"/>
        <item x="1573"/>
        <item x="1208"/>
        <item x="1508"/>
        <item x="1172"/>
        <item x="456"/>
        <item x="1074"/>
        <item x="965"/>
        <item x="901"/>
        <item x="672"/>
        <item x="618"/>
        <item x="998"/>
        <item x="826"/>
        <item x="837"/>
        <item x="587"/>
        <item x="291"/>
        <item x="712"/>
        <item x="616"/>
        <item x="2126"/>
        <item x="1175"/>
        <item x="2251"/>
        <item x="1027"/>
        <item x="223"/>
        <item x="1254"/>
        <item x="200"/>
        <item x="1792"/>
        <item x="376"/>
        <item x="279"/>
        <item x="1083"/>
        <item x="47"/>
        <item x="2292"/>
        <item x="2012"/>
        <item x="2033"/>
        <item x="48"/>
        <item x="1561"/>
        <item x="1729"/>
        <item x="1536"/>
        <item x="1070"/>
        <item x="1472"/>
        <item x="142"/>
        <item x="1399"/>
        <item x="1958"/>
        <item x="1464"/>
        <item x="1718"/>
        <item x="2262"/>
        <item x="1781"/>
        <item x="127"/>
        <item x="847"/>
        <item x="948"/>
        <item x="585"/>
        <item x="603"/>
        <item x="2306"/>
        <item x="1527"/>
        <item x="2029"/>
        <item x="251"/>
        <item x="437"/>
        <item x="1549"/>
        <item x="2200"/>
        <item x="1578"/>
        <item x="1868"/>
        <item x="1563"/>
        <item x="1730"/>
        <item x="1614"/>
        <item x="1035"/>
        <item x="480"/>
        <item x="528"/>
        <item x="216"/>
        <item x="980"/>
        <item x="718"/>
        <item x="2348"/>
        <item x="934"/>
        <item x="1790"/>
        <item x="2221"/>
        <item x="2043"/>
        <item x="687"/>
        <item x="870"/>
        <item x="460"/>
        <item x="340"/>
        <item x="2361"/>
        <item x="414"/>
        <item x="930"/>
        <item x="300"/>
        <item x="2303"/>
        <item x="765"/>
        <item x="799"/>
        <item x="330"/>
        <item x="1220"/>
        <item x="1250"/>
        <item x="2375"/>
        <item x="2258"/>
        <item x="181"/>
        <item x="2317"/>
        <item x="80"/>
        <item x="2385"/>
        <item x="1203"/>
        <item x="262"/>
        <item x="2415"/>
        <item x="2242"/>
        <item x="1903"/>
        <item x="2165"/>
        <item x="1448"/>
        <item x="1517"/>
        <item x="1974"/>
        <item x="638"/>
        <item x="1772"/>
        <item x="1202"/>
        <item x="59"/>
        <item x="485"/>
        <item x="1604"/>
        <item x="201"/>
        <item x="1638"/>
        <item x="2382"/>
        <item x="2094"/>
        <item x="1731"/>
        <item x="598"/>
        <item x="310"/>
        <item x="386"/>
        <item x="2393"/>
        <item x="140"/>
        <item x="1843"/>
        <item x="1541"/>
        <item x="1537"/>
        <item x="1141"/>
        <item x="1877"/>
        <item x="119"/>
        <item x="114"/>
        <item x="197"/>
        <item x="926"/>
        <item x="910"/>
        <item x="1837"/>
        <item x="2024"/>
        <item x="1673"/>
        <item x="238"/>
        <item x="86"/>
        <item x="390"/>
        <item x="2039"/>
        <item x="2392"/>
        <item x="1759"/>
        <item x="859"/>
        <item x="862"/>
        <item x="1377"/>
        <item x="1099"/>
        <item x="1821"/>
        <item x="1535"/>
        <item x="1010"/>
        <item x="2211"/>
        <item x="756"/>
        <item x="286"/>
        <item x="188"/>
        <item x="1424"/>
        <item x="2031"/>
        <item x="2241"/>
        <item x="417"/>
        <item x="903"/>
        <item x="211"/>
        <item x="2368"/>
        <item x="843"/>
        <item x="116"/>
        <item x="2193"/>
        <item x="2191"/>
        <item x="1403"/>
        <item x="763"/>
        <item x="1892"/>
        <item x="1712"/>
        <item x="1256"/>
        <item x="2259"/>
        <item x="2206"/>
        <item x="428"/>
        <item x="851"/>
        <item x="2328"/>
        <item x="1883"/>
        <item x="534"/>
        <item x="35"/>
        <item x="1293"/>
        <item x="597"/>
        <item x="104"/>
        <item x="1089"/>
        <item x="163"/>
        <item x="1919"/>
        <item x="1551"/>
        <item x="101"/>
        <item x="2228"/>
        <item x="861"/>
        <item x="1668"/>
        <item x="967"/>
        <item x="1564"/>
        <item x="14"/>
        <item x="985"/>
        <item x="1848"/>
        <item x="133"/>
        <item x="1214"/>
        <item x="773"/>
        <item x="822"/>
        <item x="1998"/>
        <item x="1679"/>
        <item x="151"/>
        <item x="2216"/>
        <item x="1321"/>
        <item x="973"/>
        <item x="817"/>
        <item x="363"/>
        <item x="1569"/>
        <item x="646"/>
        <item x="1128"/>
        <item x="1378"/>
        <item x="1440"/>
        <item x="2232"/>
        <item x="2070"/>
        <item x="1593"/>
        <item x="288"/>
        <item x="1376"/>
        <item x="26"/>
        <item x="2419"/>
        <item x="75"/>
        <item x="1687"/>
        <item x="1874"/>
        <item x="2095"/>
        <item x="2124"/>
        <item x="1396"/>
        <item x="311"/>
        <item x="465"/>
        <item x="1678"/>
        <item x="366"/>
        <item x="920"/>
        <item x="275"/>
        <item x="2015"/>
        <item x="247"/>
        <item x="399"/>
        <item x="819"/>
        <item x="2401"/>
        <item x="1824"/>
        <item x="1850"/>
        <item x="854"/>
        <item x="2381"/>
        <item x="1265"/>
        <item x="2129"/>
        <item x="319"/>
        <item x="1853"/>
        <item x="653"/>
        <item x="338"/>
        <item x="581"/>
        <item x="69"/>
        <item x="833"/>
        <item x="2044"/>
        <item x="2248"/>
        <item x="162"/>
        <item x="893"/>
        <item x="1558"/>
        <item x="1941"/>
        <item x="816"/>
        <item x="1034"/>
        <item x="950"/>
        <item x="2322"/>
        <item x="2326"/>
        <item x="747"/>
        <item x="1844"/>
        <item x="2162"/>
        <item x="1939"/>
        <item x="1526"/>
        <item x="333"/>
        <item x="277"/>
        <item x="443"/>
        <item x="2366"/>
        <item x="2158"/>
        <item x="508"/>
        <item x="99"/>
        <item x="939"/>
        <item x="611"/>
        <item x="2403"/>
        <item x="424"/>
        <item x="202"/>
        <item x="907"/>
        <item x="2122"/>
        <item x="2275"/>
        <item x="2104"/>
        <item x="157"/>
        <item x="1738"/>
        <item x="1155"/>
        <item x="61"/>
        <item x="234"/>
        <item x="2409"/>
        <item x="1297"/>
        <item x="902"/>
        <item x="1299"/>
        <item x="1987"/>
        <item x="325"/>
        <item x="1066"/>
        <item x="743"/>
        <item x="1088"/>
        <item x="1023"/>
        <item x="882"/>
        <item x="1160"/>
        <item x="396"/>
        <item x="699"/>
        <item x="1839"/>
        <item x="341"/>
        <item x="1317"/>
        <item x="1864"/>
        <item x="440"/>
        <item x="348"/>
        <item x="210"/>
        <item x="1332"/>
        <item x="1991"/>
        <item x="1726"/>
        <item x="18"/>
        <item x="68"/>
        <item x="136"/>
        <item x="394"/>
        <item x="493"/>
        <item x="953"/>
        <item x="2208"/>
        <item x="2390"/>
        <item x="538"/>
        <item x="1916"/>
        <item x="2342"/>
        <item x="1000"/>
        <item x="324"/>
        <item x="44"/>
        <item x="1725"/>
        <item x="120"/>
        <item x="1246"/>
        <item x="1873"/>
        <item x="1995"/>
        <item x="436"/>
        <item x="1062"/>
        <item x="1490"/>
        <item x="1005"/>
        <item x="1232"/>
        <item x="1213"/>
        <item x="132"/>
        <item x="1722"/>
        <item x="560"/>
        <item x="2067"/>
        <item x="715"/>
        <item x="93"/>
        <item x="1274"/>
        <item x="667"/>
        <item x="1695"/>
        <item x="1909"/>
        <item x="951"/>
        <item x="1524"/>
        <item x="952"/>
        <item x="1273"/>
        <item x="2240"/>
        <item x="2101"/>
        <item x="1802"/>
        <item x="2423"/>
        <item x="2250"/>
        <item x="1483"/>
        <item x="1626"/>
        <item x="52"/>
        <item x="46"/>
        <item x="1242"/>
        <item x="1643"/>
        <item x="658"/>
        <item x="1475"/>
        <item x="67"/>
        <item x="2163"/>
        <item x="1148"/>
        <item x="2184"/>
        <item x="835"/>
        <item x="352"/>
        <item x="697"/>
        <item x="1822"/>
        <item x="1607"/>
        <item x="1703"/>
        <item x="2233"/>
        <item x="1785"/>
        <item x="2335"/>
        <item x="1447"/>
        <item x="713"/>
        <item x="309"/>
        <item x="1241"/>
        <item x="545"/>
        <item x="1369"/>
        <item x="1085"/>
        <item x="29"/>
        <item x="2196"/>
        <item x="1758"/>
        <item x="2117"/>
        <item x="1459"/>
        <item x="644"/>
        <item x="841"/>
        <item x="1340"/>
        <item x="321"/>
        <item x="230"/>
        <item x="2087"/>
        <item x="2083"/>
        <item x="2050"/>
        <item x="1499"/>
        <item x="1927"/>
        <item x="1320"/>
        <item x="1996"/>
        <item x="1017"/>
        <item x="1653"/>
        <item x="2060"/>
        <item x="695"/>
        <item x="245"/>
        <item x="448"/>
        <item x="2041"/>
        <item x="1620"/>
        <item x="659"/>
        <item x="1841"/>
        <item x="1109"/>
        <item x="1004"/>
        <item x="1310"/>
        <item x="2420"/>
        <item x="1104"/>
        <item x="895"/>
        <item x="2267"/>
        <item x="2061"/>
        <item x="1989"/>
        <item x="1893"/>
        <item x="1532"/>
        <item x="583"/>
        <item x="2418"/>
        <item x="1719"/>
        <item x="373"/>
        <item x="703"/>
        <item x="2321"/>
        <item x="1555"/>
        <item x="2125"/>
        <item x="533"/>
        <item x="194"/>
        <item x="499"/>
        <item x="2080"/>
        <item x="111"/>
        <item x="364"/>
        <item x="1185"/>
        <item x="570"/>
        <item x="58"/>
        <item x="361"/>
        <item x="612"/>
        <item x="979"/>
        <item x="468"/>
        <item x="1348"/>
        <item x="1140"/>
        <item x="888"/>
        <item x="593"/>
        <item x="1111"/>
        <item x="1477"/>
        <item x="650"/>
        <item x="806"/>
        <item x="2032"/>
        <item x="762"/>
        <item x="693"/>
        <item x="284"/>
        <item x="1243"/>
        <item x="73"/>
        <item x="1963"/>
        <item x="1575"/>
        <item x="196"/>
        <item x="1682"/>
        <item x="457"/>
        <item x="1042"/>
        <item x="1818"/>
        <item x="1130"/>
        <item x="1191"/>
        <item x="1126"/>
        <item x="169"/>
        <item x="5"/>
        <item x="504"/>
        <item x="13"/>
        <item x="34"/>
        <item x="999"/>
        <item x="1188"/>
        <item x="1789"/>
        <item x="1826"/>
        <item x="409"/>
        <item x="521"/>
        <item x="357"/>
        <item x="2108"/>
        <item x="1503"/>
        <item x="2343"/>
        <item x="1514"/>
        <item x="1615"/>
        <item x="750"/>
        <item x="1334"/>
        <item x="1509"/>
        <item x="970"/>
        <item x="1240"/>
        <item x="845"/>
        <item x="1568"/>
        <item x="441"/>
        <item x="411"/>
        <item x="392"/>
        <item x="15"/>
        <item x="1463"/>
        <item x="2092"/>
        <item x="602"/>
        <item x="1661"/>
        <item x="1290"/>
        <item x="1347"/>
        <item x="1849"/>
        <item x="964"/>
        <item x="2069"/>
        <item x="1835"/>
        <item x="261"/>
        <item x="972"/>
        <item x="685"/>
        <item x="1417"/>
        <item x="857"/>
        <item x="269"/>
        <item x="942"/>
        <item x="317"/>
        <item x="82"/>
        <item x="1936"/>
        <item x="362"/>
        <item x="635"/>
        <item x="1699"/>
        <item x="1048"/>
        <item x="2123"/>
        <item x="552"/>
        <item x="1601"/>
        <item x="1534"/>
        <item x="1178"/>
        <item x="868"/>
        <item x="1888"/>
        <item x="1646"/>
        <item x="1086"/>
        <item x="1680"/>
        <item x="487"/>
        <item x="2345"/>
        <item x="2404"/>
        <item x="2272"/>
        <item x="1866"/>
        <item x="671"/>
        <item x="2254"/>
        <item x="2148"/>
        <item x="2090"/>
        <item x="329"/>
        <item x="1635"/>
        <item x="2395"/>
        <item x="1053"/>
        <item x="780"/>
        <item x="2141"/>
        <item x="1751"/>
        <item x="1045"/>
        <item x="263"/>
        <item x="993"/>
        <item x="1960"/>
        <item x="2091"/>
        <item x="1437"/>
        <item x="1924"/>
        <item x="922"/>
        <item x="783"/>
        <item x="1923"/>
        <item x="2287"/>
        <item x="2291"/>
        <item x="92"/>
        <item x="1757"/>
        <item x="249"/>
        <item x="515"/>
        <item x="941"/>
        <item x="467"/>
        <item x="72"/>
        <item x="164"/>
        <item x="1810"/>
        <item x="2405"/>
        <item x="682"/>
        <item x="1425"/>
        <item x="406"/>
        <item x="2399"/>
        <item x="1553"/>
        <item x="1219"/>
        <item x="1235"/>
        <item x="2288"/>
        <item x="413"/>
        <item x="2237"/>
        <item x="1193"/>
        <item x="336"/>
        <item x="2183"/>
        <item x="639"/>
        <item x="848"/>
        <item x="2301"/>
        <item x="557"/>
        <item x="954"/>
        <item x="165"/>
        <item x="1929"/>
        <item x="1481"/>
        <item x="745"/>
        <item x="175"/>
        <item x="1654"/>
        <item x="1550"/>
        <item x="1801"/>
        <item x="1484"/>
        <item x="1489"/>
        <item x="1485"/>
        <item x="1301"/>
        <item x="1778"/>
        <item x="1777"/>
        <item x="313"/>
        <item x="241"/>
        <item x="1278"/>
        <item x="1528"/>
        <item x="482"/>
        <item x="873"/>
        <item x="884"/>
        <item x="153"/>
        <item x="698"/>
        <item x="2203"/>
        <item x="1036"/>
        <item x="1138"/>
        <item x="1566"/>
        <item x="1774"/>
        <item x="1090"/>
        <item x="63"/>
        <item x="720"/>
        <item x="455"/>
        <item x="1221"/>
        <item x="1001"/>
        <item x="2327"/>
        <item x="869"/>
        <item x="1060"/>
        <item x="185"/>
        <item x="1044"/>
        <item x="1547"/>
        <item x="2296"/>
        <item x="984"/>
        <item x="1021"/>
        <item x="1770"/>
        <item x="641"/>
        <item x="447"/>
        <item x="2338"/>
        <item x="1295"/>
        <item x="1576"/>
        <item x="834"/>
        <item x="292"/>
        <item x="858"/>
        <item x="1636"/>
        <item x="963"/>
        <item x="1363"/>
        <item x="1125"/>
        <item x="909"/>
        <item x="270"/>
        <item x="1521"/>
        <item x="1453"/>
        <item x="2336"/>
        <item x="1372"/>
        <item x="752"/>
        <item x="401"/>
        <item x="1651"/>
        <item x="405"/>
        <item x="2384"/>
        <item x="41"/>
        <item x="422"/>
        <item x="1907"/>
        <item x="1983"/>
        <item x="2121"/>
        <item x="2304"/>
        <item x="1112"/>
        <item x="2014"/>
        <item x="45"/>
        <item x="2230"/>
        <item x="126"/>
        <item x="2400"/>
        <item x="796"/>
        <item x="179"/>
        <item x="1775"/>
        <item x="135"/>
        <item x="878"/>
        <item x="1338"/>
        <item x="342"/>
        <item x="1631"/>
        <item t="default"/>
      </items>
    </pivotField>
    <pivotField showAll="0"/>
    <pivotField showAll="0"/>
    <pivotField showAll="0">
      <items count="10">
        <item x="0"/>
        <item x="3"/>
        <item x="6"/>
        <item x="4"/>
        <item x="1"/>
        <item x="2"/>
        <item x="5"/>
        <item x="7"/>
        <item f="1" x="8"/>
        <item t="default"/>
      </items>
    </pivotField>
    <pivotField showAll="0">
      <items count="11">
        <item x="8"/>
        <item x="1"/>
        <item x="2"/>
        <item x="7"/>
        <item x="6"/>
        <item x="0"/>
        <item x="3"/>
        <item x="5"/>
        <item x="4"/>
        <item f="1" x="9"/>
        <item t="default"/>
      </items>
    </pivotField>
    <pivotField showAll="0">
      <items count="14">
        <item x="1"/>
        <item x="4"/>
        <item x="7"/>
        <item x="6"/>
        <item x="2"/>
        <item x="3"/>
        <item x="5"/>
        <item x="8"/>
        <item x="0"/>
        <item f="1" x="9"/>
        <item f="1" x="10"/>
        <item f="1" x="11"/>
        <item f="1"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1" showAll="0"/>
  </pivotFields>
  <rowItems count="1">
    <i/>
  </rowItems>
  <colItems count="1">
    <i/>
  </colItems>
  <dataFields count="1">
    <dataField name="Count of Crash Number" fld="0" subtotal="count" baseField="0" baseItem="0"/>
  </dataFields>
  <pivotTableStyleInfo name="PivotStyleLight16" showRowHeaders="1" showColHeaders="1" showRowStripes="0" showColStripes="0" showLastColumn="1"/>
  <filters count="1">
    <filter fld="1" type="dateBetween" evalOrder="-1" id="111" name="Date and Time of Crash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9EEFE7-D94B-4835-8867-20351BB0BA77}" name="PivotTable13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>
  <location ref="D3:E13" firstHeaderRow="1" firstDataRow="1" firstDataCol="1"/>
  <pivotFields count="32">
    <pivotField showAll="0"/>
    <pivotField showAll="0">
      <items count="2427">
        <item x="1496"/>
        <item x="1495"/>
        <item x="1313"/>
        <item x="668"/>
        <item x="2027"/>
        <item x="831"/>
        <item x="643"/>
        <item x="49"/>
        <item x="787"/>
        <item x="4"/>
        <item x="1767"/>
        <item x="547"/>
        <item x="1328"/>
        <item x="1906"/>
        <item x="1375"/>
        <item x="1480"/>
        <item x="535"/>
        <item x="709"/>
        <item x="510"/>
        <item x="1710"/>
        <item x="825"/>
        <item x="121"/>
        <item x="1059"/>
        <item x="764"/>
        <item x="2356"/>
        <item x="1783"/>
        <item x="1244"/>
        <item x="1460"/>
        <item x="1869"/>
        <item x="2173"/>
        <item x="1312"/>
        <item x="2113"/>
        <item x="1763"/>
        <item x="159"/>
        <item x="2406"/>
        <item x="2151"/>
        <item x="192"/>
        <item x="522"/>
        <item x="2142"/>
        <item x="1469"/>
        <item x="1814"/>
        <item x="40"/>
        <item x="1904"/>
        <item x="1318"/>
        <item x="900"/>
        <item x="2294"/>
        <item x="314"/>
        <item x="154"/>
        <item x="1762"/>
        <item x="1435"/>
        <item x="2257"/>
        <item x="2127"/>
        <item x="943"/>
        <item x="1976"/>
        <item x="32"/>
        <item x="793"/>
        <item x="2305"/>
        <item x="2201"/>
        <item x="2034"/>
        <item x="1139"/>
        <item x="688"/>
        <item x="1854"/>
        <item x="769"/>
        <item x="600"/>
        <item x="2285"/>
        <item x="2372"/>
        <item x="981"/>
        <item x="1294"/>
        <item x="2110"/>
        <item x="1834"/>
        <item x="1131"/>
        <item x="2236"/>
        <item x="1107"/>
        <item x="551"/>
        <item x="651"/>
        <item x="1382"/>
        <item x="792"/>
        <item x="506"/>
        <item x="577"/>
        <item x="382"/>
        <item x="1471"/>
        <item x="2207"/>
        <item x="2138"/>
        <item x="2307"/>
        <item x="1823"/>
        <item x="71"/>
        <item x="115"/>
        <item x="1689"/>
        <item x="1621"/>
        <item x="628"/>
        <item x="1269"/>
        <item x="1470"/>
        <item x="1809"/>
        <item x="2340"/>
        <item x="772"/>
        <item x="1096"/>
        <item x="2140"/>
        <item x="2249"/>
        <item x="2374"/>
        <item x="1476"/>
        <item x="438"/>
        <item x="1283"/>
        <item x="1158"/>
        <item x="1043"/>
        <item x="1365"/>
        <item x="2157"/>
        <item x="335"/>
        <item x="662"/>
        <item x="1862"/>
        <item x="1291"/>
        <item x="1920"/>
        <item x="283"/>
        <item x="2389"/>
        <item x="886"/>
        <item x="2397"/>
        <item x="1543"/>
        <item x="1797"/>
        <item x="349"/>
        <item x="707"/>
        <item x="1618"/>
        <item x="741"/>
        <item x="1015"/>
        <item x="527"/>
        <item x="808"/>
        <item x="2052"/>
        <item x="737"/>
        <item x="2118"/>
        <item x="1931"/>
        <item x="355"/>
        <item x="739"/>
        <item x="1918"/>
        <item x="2009"/>
        <item x="229"/>
        <item x="83"/>
        <item x="556"/>
        <item x="265"/>
        <item x="676"/>
        <item x="380"/>
        <item x="912"/>
        <item x="995"/>
        <item x="2075"/>
        <item x="494"/>
        <item x="1150"/>
        <item x="1560"/>
        <item x="1159"/>
        <item x="1055"/>
        <item x="1152"/>
        <item x="1645"/>
        <item x="1732"/>
        <item x="2265"/>
        <item x="1760"/>
        <item x="2197"/>
        <item x="1414"/>
        <item x="1397"/>
        <item x="1898"/>
        <item x="850"/>
        <item x="2048"/>
        <item x="1851"/>
        <item x="458"/>
        <item x="425"/>
        <item x="1513"/>
        <item x="141"/>
        <item x="1234"/>
        <item x="1144"/>
        <item x="235"/>
        <item x="2170"/>
        <item x="2"/>
        <item x="1353"/>
        <item x="971"/>
        <item x="1879"/>
        <item x="1696"/>
        <item x="812"/>
        <item x="735"/>
        <item x="2010"/>
        <item x="982"/>
        <item x="1304"/>
        <item x="2402"/>
        <item x="2152"/>
        <item x="65"/>
        <item x="1715"/>
        <item x="621"/>
        <item x="2004"/>
        <item x="1697"/>
        <item x="1766"/>
        <item x="961"/>
        <item x="755"/>
        <item x="1714"/>
        <item x="974"/>
        <item x="240"/>
        <item x="16"/>
        <item x="1860"/>
        <item x="33"/>
        <item x="1458"/>
        <item x="84"/>
        <item x="1833"/>
        <item x="630"/>
        <item x="1467"/>
        <item x="1179"/>
        <item x="2268"/>
        <item x="242"/>
        <item x="1169"/>
        <item x="178"/>
        <item x="484"/>
        <item x="1733"/>
        <item x="905"/>
        <item x="97"/>
        <item x="1670"/>
        <item x="2276"/>
        <item x="1562"/>
        <item x="1493"/>
        <item x="495"/>
        <item x="1896"/>
        <item x="968"/>
        <item x="1666"/>
        <item x="589"/>
        <item x="444"/>
        <item x="354"/>
        <item x="1512"/>
        <item x="350"/>
        <item x="2330"/>
        <item x="721"/>
        <item x="496"/>
        <item x="1343"/>
        <item x="654"/>
        <item x="1349"/>
        <item x="675"/>
        <item x="2013"/>
        <item x="601"/>
        <item x="385"/>
        <item x="2297"/>
        <item x="1451"/>
        <item x="1067"/>
        <item x="1577"/>
        <item x="1761"/>
        <item x="2149"/>
        <item x="1769"/>
        <item x="2030"/>
        <item x="1993"/>
        <item x="2320"/>
        <item x="1327"/>
        <item x="1047"/>
        <item x="867"/>
        <item x="1720"/>
        <item x="1069"/>
        <item x="1771"/>
        <item x="351"/>
        <item x="1237"/>
        <item x="2344"/>
        <item x="1486"/>
        <item x="678"/>
        <item x="914"/>
        <item x="1384"/>
        <item x="2353"/>
        <item x="1473"/>
        <item x="1233"/>
        <item x="1554"/>
        <item x="976"/>
        <item x="433"/>
        <item x="2218"/>
        <item x="1093"/>
        <item x="124"/>
        <item x="844"/>
        <item x="2358"/>
        <item x="176"/>
        <item x="684"/>
        <item x="1840"/>
        <item x="1944"/>
        <item x="2081"/>
        <item x="1852"/>
        <item x="960"/>
        <item x="489"/>
        <item x="77"/>
        <item x="2331"/>
        <item x="1465"/>
        <item x="6"/>
        <item x="2220"/>
        <item x="144"/>
        <item x="384"/>
        <item x="1052"/>
        <item x="303"/>
        <item x="85"/>
        <item x="2008"/>
        <item x="1671"/>
        <item x="937"/>
        <item x="1711"/>
        <item x="1231"/>
        <item x="1588"/>
        <item x="2181"/>
        <item x="1174"/>
        <item x="1114"/>
        <item x="536"/>
        <item x="1168"/>
        <item x="306"/>
        <item x="573"/>
        <item x="729"/>
        <item x="1800"/>
        <item x="594"/>
        <item x="617"/>
        <item x="609"/>
        <item x="782"/>
        <item x="740"/>
        <item x="666"/>
        <item x="2011"/>
        <item x="1590"/>
        <item x="647"/>
        <item x="1238"/>
        <item x="228"/>
        <item x="1830"/>
        <item x="744"/>
        <item x="1632"/>
        <item x="1335"/>
        <item x="1518"/>
        <item x="1277"/>
        <item x="1432"/>
        <item x="1205"/>
        <item x="1606"/>
        <item x="656"/>
        <item x="785"/>
        <item x="1405"/>
        <item x="1393"/>
        <item x="10"/>
        <item x="1381"/>
        <item x="2084"/>
        <item x="1659"/>
        <item x="1225"/>
        <item x="272"/>
        <item x="1118"/>
        <item x="1842"/>
        <item x="860"/>
        <item x="881"/>
        <item x="569"/>
        <item x="1217"/>
        <item x="1280"/>
        <item x="1610"/>
        <item x="768"/>
        <item x="781"/>
        <item x="1938"/>
        <item x="1724"/>
        <item x="1596"/>
        <item x="1006"/>
        <item x="701"/>
        <item x="1186"/>
        <item x="1117"/>
        <item x="1082"/>
        <item x="2260"/>
        <item x="1058"/>
        <item x="470"/>
        <item x="1861"/>
        <item x="1352"/>
        <item x="1648"/>
        <item x="1973"/>
        <item x="2021"/>
        <item x="2001"/>
        <item x="631"/>
        <item x="2424"/>
        <item x="1525"/>
        <item x="1688"/>
        <item x="674"/>
        <item x="9"/>
        <item x="2337"/>
        <item x="2019"/>
        <item x="1540"/>
        <item x="276"/>
        <item x="2135"/>
        <item x="2045"/>
        <item x="481"/>
        <item x="207"/>
        <item x="918"/>
        <item x="1955"/>
        <item x="1071"/>
        <item x="1292"/>
        <item x="2370"/>
        <item x="1582"/>
        <item x="645"/>
        <item x="2172"/>
        <item x="1594"/>
        <item x="1501"/>
        <item x="226"/>
        <item x="37"/>
        <item x="224"/>
        <item x="1245"/>
        <item x="1717"/>
        <item x="1210"/>
        <item x="1147"/>
        <item x="1948"/>
        <item x="542"/>
        <item x="1685"/>
        <item x="20"/>
        <item x="1326"/>
        <item x="461"/>
        <item x="1684"/>
        <item x="1992"/>
        <item x="1925"/>
        <item x="1857"/>
        <item x="1506"/>
        <item x="1964"/>
        <item x="186"/>
        <item x="30"/>
        <item x="96"/>
        <item x="1258"/>
        <item x="1829"/>
        <item x="509"/>
        <item x="1145"/>
        <item x="1247"/>
        <item x="1867"/>
        <item x="1947"/>
        <item x="820"/>
        <item x="1084"/>
        <item x="1791"/>
        <item x="1433"/>
        <item x="595"/>
        <item x="586"/>
        <item x="541"/>
        <item x="2302"/>
        <item x="1124"/>
        <item x="2058"/>
        <item x="1994"/>
        <item x="830"/>
        <item x="2239"/>
        <item x="539"/>
        <item x="1455"/>
        <item x="1181"/>
        <item x="2180"/>
        <item x="2284"/>
        <item x="686"/>
        <item x="788"/>
        <item x="804"/>
        <item x="648"/>
        <item x="890"/>
        <item x="1413"/>
        <item x="21"/>
        <item x="1309"/>
        <item x="734"/>
        <item x="1747"/>
        <item x="775"/>
        <item x="2425"/>
        <item x="1586"/>
        <item x="1702"/>
        <item x="1322"/>
        <item x="1957"/>
        <item x="634"/>
        <item x="1039"/>
        <item x="1390"/>
        <item x="956"/>
        <item x="2164"/>
        <item x="1110"/>
        <item x="978"/>
        <item x="478"/>
        <item x="725"/>
        <item x="1431"/>
        <item x="1342"/>
        <item x="1275"/>
        <item x="1105"/>
        <item x="220"/>
        <item x="1784"/>
        <item x="1768"/>
        <item x="1395"/>
        <item x="1200"/>
        <item x="1311"/>
        <item x="711"/>
        <item x="2325"/>
        <item x="1387"/>
        <item x="2282"/>
        <item x="1889"/>
        <item x="1677"/>
        <item x="1675"/>
        <item x="774"/>
        <item x="2380"/>
        <item x="677"/>
        <item x="2190"/>
        <item x="2145"/>
        <item x="2147"/>
        <item x="476"/>
        <item x="997"/>
        <item x="1743"/>
        <item x="1808"/>
        <item x="1331"/>
        <item x="2109"/>
        <item x="2332"/>
        <item x="36"/>
        <item x="794"/>
        <item x="25"/>
        <item x="1507"/>
        <item x="1984"/>
        <item x="1371"/>
        <item x="1253"/>
        <item x="1794"/>
        <item x="1748"/>
        <item x="1647"/>
        <item x="1014"/>
        <item x="1750"/>
        <item x="2114"/>
        <item x="1287"/>
        <item x="1474"/>
        <item x="214"/>
        <item x="839"/>
        <item x="498"/>
        <item x="580"/>
        <item x="2290"/>
        <item x="1622"/>
        <item x="1531"/>
        <item x="323"/>
        <item x="1307"/>
        <item x="1468"/>
        <item x="2115"/>
        <item x="1985"/>
        <item x="2161"/>
        <item x="442"/>
        <item x="1298"/>
        <item x="415"/>
        <item x="1026"/>
        <item x="1515"/>
        <item x="236"/>
        <item x="994"/>
        <item x="2315"/>
        <item x="1959"/>
        <item x="1742"/>
        <item x="798"/>
        <item x="1505"/>
        <item x="1392"/>
        <item x="1744"/>
        <item x="1421"/>
        <item x="358"/>
        <item x="1798"/>
        <item x="1858"/>
        <item x="894"/>
        <item x="1170"/>
        <item x="1222"/>
        <item x="1637"/>
        <item x="62"/>
        <item x="2166"/>
        <item x="1029"/>
        <item x="95"/>
        <item x="1487"/>
        <item x="400"/>
        <item x="2112"/>
        <item x="1073"/>
        <item x="897"/>
        <item x="473"/>
        <item x="2102"/>
        <item x="193"/>
        <item x="1285"/>
        <item x="2100"/>
        <item x="778"/>
        <item x="339"/>
        <item x="1572"/>
        <item x="43"/>
        <item x="2153"/>
        <item x="1812"/>
        <item x="2365"/>
        <item x="1599"/>
        <item x="347"/>
        <item x="1972"/>
        <item x="334"/>
        <item x="2298"/>
        <item x="795"/>
        <item x="256"/>
        <item x="391"/>
        <item x="584"/>
        <item x="1013"/>
        <item x="2261"/>
        <item x="1882"/>
        <item x="2281"/>
        <item x="1224"/>
        <item x="477"/>
        <item x="513"/>
        <item x="1735"/>
        <item x="2056"/>
        <item x="2217"/>
        <item x="1494"/>
        <item x="53"/>
        <item x="282"/>
        <item x="2391"/>
        <item x="1357"/>
        <item x="525"/>
        <item x="1884"/>
        <item x="367"/>
        <item x="239"/>
        <item x="134"/>
        <item x="1880"/>
        <item x="1305"/>
        <item x="576"/>
        <item x="865"/>
        <item x="66"/>
        <item x="1423"/>
        <item x="213"/>
        <item x="1024"/>
        <item x="1007"/>
        <item x="2020"/>
        <item x="657"/>
        <item x="1965"/>
        <item x="988"/>
        <item x="450"/>
        <item x="225"/>
        <item x="1061"/>
        <item x="420"/>
        <item x="254"/>
        <item x="1602"/>
        <item x="1865"/>
        <item x="1988"/>
        <item x="1251"/>
        <item x="280"/>
        <item x="1201"/>
        <item x="1199"/>
        <item x="297"/>
        <item x="1786"/>
        <item x="1971"/>
        <item x="2350"/>
        <item x="1196"/>
        <item x="1260"/>
        <item x="206"/>
        <item x="1072"/>
        <item x="919"/>
        <item x="1644"/>
        <item x="1182"/>
        <item x="1981"/>
        <item x="359"/>
        <item x="298"/>
        <item x="708"/>
        <item x="1422"/>
        <item x="264"/>
        <item x="1345"/>
        <item x="1623"/>
        <item x="150"/>
        <item x="727"/>
        <item x="1728"/>
        <item x="1315"/>
        <item x="2313"/>
        <item x="2176"/>
        <item x="294"/>
        <item x="904"/>
        <item x="661"/>
        <item x="158"/>
        <item x="3"/>
        <item x="408"/>
        <item x="1450"/>
        <item x="1816"/>
        <item x="1565"/>
        <item x="959"/>
        <item x="1819"/>
        <item x="435"/>
        <item x="451"/>
        <item x="1828"/>
        <item x="130"/>
        <item x="1538"/>
        <item x="849"/>
        <item x="1520"/>
        <item x="2086"/>
        <item x="278"/>
        <item x="633"/>
        <item x="209"/>
        <item x="1982"/>
        <item x="2234"/>
        <item x="1756"/>
        <item x="2299"/>
        <item x="606"/>
        <item x="464"/>
        <item x="2072"/>
        <item x="2130"/>
        <item x="1900"/>
        <item x="308"/>
        <item x="2177"/>
        <item x="503"/>
        <item x="368"/>
        <item x="784"/>
        <item x="1949"/>
        <item x="1229"/>
        <item x="1895"/>
        <item x="1911"/>
        <item x="131"/>
        <item x="1065"/>
        <item x="887"/>
        <item x="776"/>
        <item x="410"/>
        <item x="1945"/>
        <item x="129"/>
        <item x="139"/>
        <item x="1649"/>
        <item x="565"/>
        <item x="2055"/>
        <item x="1886"/>
        <item x="1296"/>
        <item x="1803"/>
        <item x="818"/>
        <item x="1266"/>
        <item x="1970"/>
        <item x="2192"/>
        <item x="2169"/>
        <item x="899"/>
        <item x="1362"/>
        <item x="1752"/>
        <item x="1427"/>
        <item x="187"/>
        <item x="802"/>
        <item x="2000"/>
        <item x="1780"/>
        <item x="828"/>
        <item x="1595"/>
        <item x="1197"/>
        <item x="1137"/>
        <item x="372"/>
        <item x="1530"/>
        <item x="1171"/>
        <item x="2088"/>
        <item x="2053"/>
        <item x="2334"/>
        <item x="829"/>
        <item x="2003"/>
        <item x="1915"/>
        <item x="252"/>
        <item x="1793"/>
        <item x="243"/>
        <item x="1101"/>
        <item x="255"/>
        <item x="1788"/>
        <item x="2022"/>
        <item x="419"/>
        <item x="1149"/>
        <item x="810"/>
        <item x="1192"/>
        <item x="1323"/>
        <item x="102"/>
        <item x="326"/>
        <item x="1910"/>
        <item x="543"/>
        <item x="726"/>
        <item x="1409"/>
        <item x="337"/>
        <item x="1078"/>
        <item x="2219"/>
        <item x="74"/>
        <item x="2355"/>
        <item x="1350"/>
        <item x="1462"/>
        <item x="1498"/>
        <item x="908"/>
        <item x="620"/>
        <item x="840"/>
        <item x="1656"/>
        <item x="1366"/>
        <item x="374"/>
        <item x="490"/>
        <item x="1361"/>
        <item x="2398"/>
        <item x="2309"/>
        <item x="2078"/>
        <item x="986"/>
        <item x="2247"/>
        <item x="1388"/>
        <item x="1978"/>
        <item x="2171"/>
        <item x="2185"/>
        <item x="1163"/>
        <item x="148"/>
        <item x="2038"/>
        <item x="327"/>
        <item x="360"/>
        <item x="2005"/>
        <item x="1344"/>
        <item x="1845"/>
        <item x="1306"/>
        <item x="106"/>
        <item x="665"/>
        <item x="122"/>
        <item x="742"/>
        <item x="1753"/>
        <item x="2167"/>
        <item x="924"/>
        <item x="1930"/>
        <item x="2363"/>
        <item x="1279"/>
        <item x="966"/>
        <item x="1676"/>
        <item x="2367"/>
        <item x="212"/>
        <item x="143"/>
        <item x="421"/>
        <item x="1379"/>
        <item x="640"/>
        <item x="2223"/>
        <item x="1887"/>
        <item x="377"/>
        <item x="1075"/>
        <item x="27"/>
        <item x="1418"/>
        <item x="2252"/>
        <item x="777"/>
        <item x="592"/>
        <item x="1270"/>
        <item x="1008"/>
        <item x="501"/>
        <item x="1713"/>
        <item x="836"/>
        <item x="1407"/>
        <item x="880"/>
        <item x="483"/>
        <item x="472"/>
        <item x="103"/>
        <item x="145"/>
        <item x="183"/>
        <item x="626"/>
        <item x="1956"/>
        <item x="2186"/>
        <item x="1999"/>
        <item x="1723"/>
        <item x="1681"/>
        <item x="1662"/>
        <item x="1289"/>
        <item x="1056"/>
        <item x="915"/>
        <item x="2016"/>
        <item x="369"/>
        <item x="1404"/>
        <item x="1876"/>
        <item x="669"/>
        <item x="1102"/>
        <item x="789"/>
        <item x="199"/>
        <item x="452"/>
        <item x="1704"/>
        <item x="1373"/>
        <item x="50"/>
        <item x="2099"/>
        <item x="2378"/>
        <item x="56"/>
        <item x="1207"/>
        <item x="1157"/>
        <item x="889"/>
        <item x="1020"/>
        <item x="1077"/>
        <item x="2253"/>
        <item x="1624"/>
        <item x="1504"/>
        <item x="1605"/>
        <item x="1030"/>
        <item x="1980"/>
        <item x="553"/>
        <item x="1146"/>
        <item x="397"/>
        <item x="1933"/>
        <item x="1872"/>
        <item x="76"/>
        <item x="568"/>
        <item x="1914"/>
        <item x="1173"/>
        <item x="475"/>
        <item x="578"/>
        <item x="2383"/>
        <item x="1156"/>
        <item x="55"/>
        <item x="1337"/>
        <item x="253"/>
        <item x="1151"/>
        <item x="1968"/>
        <item x="1281"/>
        <item x="1779"/>
        <item x="1360"/>
        <item x="118"/>
        <item x="445"/>
        <item x="546"/>
        <item x="2271"/>
        <item x="184"/>
        <item x="853"/>
        <item x="1745"/>
        <item x="204"/>
        <item x="615"/>
        <item x="70"/>
        <item x="1412"/>
        <item x="864"/>
        <item x="1693"/>
        <item x="89"/>
        <item x="98"/>
        <item x="613"/>
        <item x="731"/>
        <item x="604"/>
        <item x="24"/>
        <item x="955"/>
        <item x="2246"/>
        <item x="2351"/>
        <item x="2178"/>
        <item x="696"/>
        <item x="1765"/>
        <item x="1408"/>
        <item x="1095"/>
        <item x="1134"/>
        <item x="883"/>
        <item x="2329"/>
        <item x="1401"/>
        <item x="2160"/>
        <item x="2047"/>
        <item x="2144"/>
        <item x="1962"/>
        <item x="1204"/>
        <item x="167"/>
        <item x="716"/>
        <item x="2037"/>
        <item x="2064"/>
        <item x="381"/>
        <item x="2354"/>
        <item x="559"/>
        <item x="1734"/>
        <item x="246"/>
        <item x="173"/>
        <item x="412"/>
        <item x="1011"/>
        <item x="1255"/>
        <item x="1018"/>
        <item x="1443"/>
        <item x="1081"/>
        <item x="1967"/>
        <item x="1300"/>
        <item x="885"/>
        <item x="2244"/>
        <item x="407"/>
        <item x="2154"/>
        <item x="1935"/>
        <item x="1002"/>
        <item x="12"/>
        <item x="940"/>
        <item x="1811"/>
        <item x="983"/>
        <item x="427"/>
        <item x="2068"/>
        <item x="2214"/>
        <item x="1180"/>
        <item x="1478"/>
        <item x="1122"/>
        <item x="2323"/>
        <item x="2376"/>
        <item x="1908"/>
        <item x="322"/>
        <item x="567"/>
        <item x="856"/>
        <item x="1195"/>
        <item x="1628"/>
        <item x="564"/>
        <item x="1611"/>
        <item x="664"/>
        <item x="23"/>
        <item x="1612"/>
        <item x="2209"/>
        <item x="156"/>
        <item x="502"/>
        <item x="896"/>
        <item x="2093"/>
        <item x="168"/>
        <item x="863"/>
        <item x="2040"/>
        <item x="608"/>
        <item x="90"/>
        <item x="879"/>
        <item x="2204"/>
        <item x="1926"/>
        <item x="571"/>
        <item x="1497"/>
        <item x="1430"/>
        <item x="2120"/>
        <item x="1795"/>
        <item x="170"/>
        <item x="1143"/>
        <item x="649"/>
        <item x="1452"/>
        <item x="307"/>
        <item x="809"/>
        <item x="1542"/>
        <item x="722"/>
        <item x="429"/>
        <item x="2187"/>
        <item x="2408"/>
        <item x="2057"/>
        <item x="1436"/>
        <item x="1308"/>
        <item x="574"/>
        <item x="2159"/>
        <item x="2175"/>
        <item x="1901"/>
        <item x="1165"/>
        <item x="549"/>
        <item x="398"/>
        <item x="1123"/>
        <item x="1080"/>
        <item x="1288"/>
        <item x="2422"/>
        <item x="1871"/>
        <item x="990"/>
        <item x="1716"/>
        <item x="231"/>
        <item x="1570"/>
        <item x="290"/>
        <item x="1975"/>
        <item x="1773"/>
        <item x="1658"/>
        <item x="1087"/>
        <item x="2289"/>
        <item x="1153"/>
        <item x="732"/>
        <item x="1950"/>
        <item x="771"/>
        <item x="2347"/>
        <item x="2308"/>
        <item x="1741"/>
        <item x="977"/>
        <item x="260"/>
        <item x="957"/>
        <item x="296"/>
        <item x="1212"/>
        <item x="305"/>
        <item x="1574"/>
        <item x="232"/>
        <item x="1411"/>
        <item x="1161"/>
        <item x="1544"/>
        <item x="1264"/>
        <item x="273"/>
        <item x="891"/>
        <item x="1166"/>
        <item x="2131"/>
        <item x="1415"/>
        <item x="947"/>
        <item x="218"/>
        <item x="2229"/>
        <item x="237"/>
        <item x="250"/>
        <item x="842"/>
        <item x="610"/>
        <item x="1838"/>
        <item x="1442"/>
        <item x="1438"/>
        <item x="921"/>
        <item x="1979"/>
        <item x="110"/>
        <item x="2007"/>
        <item x="1806"/>
        <item x="933"/>
        <item x="301"/>
        <item x="2065"/>
        <item x="2300"/>
        <item x="757"/>
        <item x="1600"/>
        <item x="1905"/>
        <item x="855"/>
        <item x="1115"/>
        <item x="558"/>
        <item x="2274"/>
        <item x="2018"/>
        <item x="1402"/>
        <item x="1736"/>
        <item x="561"/>
        <item x="1519"/>
        <item x="1176"/>
        <item x="681"/>
        <item x="1184"/>
        <item x="1859"/>
        <item x="191"/>
        <item x="1092"/>
        <item x="2103"/>
        <item x="39"/>
        <item x="180"/>
        <item x="1990"/>
        <item x="2051"/>
        <item x="717"/>
        <item x="1740"/>
        <item x="1847"/>
        <item x="1333"/>
        <item x="2222"/>
        <item x="492"/>
        <item x="945"/>
        <item x="2189"/>
        <item x="710"/>
        <item x="2280"/>
        <item x="117"/>
        <item x="1187"/>
        <item x="1019"/>
        <item x="1691"/>
        <item x="614"/>
        <item x="2025"/>
        <item x="1609"/>
        <item x="1700"/>
        <item x="1368"/>
        <item x="353"/>
        <item x="969"/>
        <item x="1875"/>
        <item x="1227"/>
        <item x="1336"/>
        <item x="821"/>
        <item x="566"/>
        <item x="846"/>
        <item x="2059"/>
        <item x="259"/>
        <item x="1885"/>
        <item x="1917"/>
        <item x="1805"/>
        <item x="479"/>
        <item x="1961"/>
        <item x="1708"/>
        <item x="529"/>
        <item x="949"/>
        <item x="219"/>
        <item x="1548"/>
        <item x="540"/>
        <item x="520"/>
        <item x="935"/>
        <item x="1272"/>
        <item x="171"/>
        <item x="1492"/>
        <item x="702"/>
        <item x="1672"/>
        <item x="2314"/>
        <item x="454"/>
        <item x="2243"/>
        <item x="312"/>
        <item x="591"/>
        <item x="2357"/>
        <item x="1282"/>
        <item x="1262"/>
        <item x="632"/>
        <item x="1755"/>
        <item x="1625"/>
        <item x="1420"/>
        <item x="936"/>
        <item x="1103"/>
        <item x="2036"/>
        <item x="1268"/>
        <item x="1633"/>
        <item x="2089"/>
        <item x="1571"/>
        <item x="1969"/>
        <item x="1863"/>
        <item x="2318"/>
        <item x="79"/>
        <item x="814"/>
        <item x="302"/>
        <item x="1603"/>
        <item x="766"/>
        <item x="100"/>
        <item x="1359"/>
        <item x="1116"/>
        <item x="2396"/>
        <item x="2017"/>
        <item x="395"/>
        <item x="2362"/>
        <item x="1799"/>
        <item x="2199"/>
        <item x="563"/>
        <item x="379"/>
        <item x="2179"/>
        <item x="1330"/>
        <item x="1663"/>
        <item x="1031"/>
        <item x="1787"/>
        <item x="2133"/>
        <item x="1106"/>
        <item x="1746"/>
        <item x="1261"/>
        <item x="779"/>
        <item x="526"/>
        <item x="221"/>
        <item x="548"/>
        <item x="430"/>
        <item x="1198"/>
        <item x="1870"/>
        <item x="1616"/>
        <item x="2316"/>
        <item x="172"/>
        <item x="2049"/>
        <item x="439"/>
        <item x="1028"/>
        <item x="147"/>
        <item x="2269"/>
        <item x="1063"/>
        <item x="1952"/>
        <item x="823"/>
        <item x="1374"/>
        <item x="1500"/>
        <item x="1038"/>
        <item x="244"/>
        <item x="1050"/>
        <item x="2028"/>
        <item x="2416"/>
        <item x="537"/>
        <item x="582"/>
        <item x="928"/>
        <item x="2364"/>
        <item x="663"/>
        <item x="1943"/>
        <item x="463"/>
        <item x="469"/>
        <item x="1108"/>
        <item x="1954"/>
        <item x="402"/>
        <item x="2407"/>
        <item x="2076"/>
        <item x="759"/>
        <item x="605"/>
        <item x="815"/>
        <item x="128"/>
        <item x="913"/>
        <item x="917"/>
        <item x="544"/>
        <item x="1040"/>
        <item x="1942"/>
        <item x="2137"/>
        <item x="426"/>
        <item x="471"/>
        <item x="2023"/>
        <item x="1466"/>
        <item x="1665"/>
        <item x="958"/>
        <item x="2107"/>
        <item x="2195"/>
        <item x="1817"/>
        <item x="1585"/>
        <item x="1922"/>
        <item x="2205"/>
        <item x="1324"/>
        <item x="512"/>
        <item x="514"/>
        <item x="1754"/>
        <item x="432"/>
        <item x="1068"/>
        <item x="1664"/>
        <item x="946"/>
        <item x="1932"/>
        <item x="1113"/>
        <item x="1556"/>
        <item x="1098"/>
        <item x="2373"/>
        <item x="1257"/>
        <item x="1316"/>
        <item x="189"/>
        <item x="2411"/>
        <item x="345"/>
        <item x="1529"/>
        <item x="1076"/>
        <item x="554"/>
        <item x="222"/>
        <item x="42"/>
        <item x="371"/>
        <item x="692"/>
        <item x="285"/>
        <item x="518"/>
        <item x="2293"/>
        <item x="749"/>
        <item x="1928"/>
        <item x="1776"/>
        <item x="2143"/>
        <item x="403"/>
        <item x="1510"/>
        <item x="1479"/>
        <item x="1239"/>
        <item x="1406"/>
        <item x="1223"/>
        <item x="182"/>
        <item x="137"/>
        <item x="753"/>
        <item x="1796"/>
        <item x="1813"/>
        <item x="2346"/>
        <item x="2119"/>
        <item x="875"/>
        <item x="579"/>
        <item x="1394"/>
        <item x="108"/>
        <item x="791"/>
        <item x="596"/>
        <item x="1329"/>
        <item x="1557"/>
        <item x="2225"/>
        <item x="177"/>
        <item x="572"/>
        <item x="1878"/>
        <item x="1025"/>
        <item x="1097"/>
        <item x="1410"/>
        <item x="511"/>
        <item x="1454"/>
        <item x="1064"/>
        <item x="1164"/>
        <item x="1049"/>
        <item x="2311"/>
        <item x="393"/>
        <item x="2235"/>
        <item x="2379"/>
        <item x="267"/>
        <item x="2063"/>
        <item x="2073"/>
        <item x="1383"/>
        <item x="1921"/>
        <item x="1"/>
        <item x="923"/>
        <item x="892"/>
        <item x="1100"/>
        <item x="2286"/>
        <item x="1386"/>
        <item x="1267"/>
        <item x="507"/>
        <item x="2279"/>
        <item x="1655"/>
        <item x="805"/>
        <item x="149"/>
        <item x="1856"/>
        <item x="22"/>
        <item x="1589"/>
        <item x="588"/>
        <item x="714"/>
        <item x="1416"/>
        <item x="1502"/>
        <item x="1634"/>
        <item x="2202"/>
        <item x="2352"/>
        <item x="1567"/>
        <item x="2371"/>
        <item x="1398"/>
        <item x="1358"/>
        <item x="1190"/>
        <item x="760"/>
        <item x="1652"/>
        <item x="929"/>
        <item x="1629"/>
        <item x="1523"/>
        <item x="431"/>
        <item x="1054"/>
        <item x="642"/>
        <item x="801"/>
        <item x="2386"/>
        <item x="1380"/>
        <item x="320"/>
        <item x="1428"/>
        <item x="1608"/>
        <item x="1690"/>
        <item x="1367"/>
        <item x="706"/>
        <item x="1640"/>
        <item x="1032"/>
        <item x="516"/>
        <item x="1046"/>
        <item x="1546"/>
        <item x="1683"/>
        <item x="629"/>
        <item x="1545"/>
        <item x="388"/>
        <item x="1902"/>
        <item x="898"/>
        <item x="925"/>
        <item x="1370"/>
        <item x="387"/>
        <item x="1364"/>
        <item x="562"/>
        <item x="161"/>
        <item x="146"/>
        <item x="1189"/>
        <item x="343"/>
        <item x="532"/>
        <item x="1855"/>
        <item x="2255"/>
        <item x="655"/>
        <item x="1764"/>
        <item x="1230"/>
        <item x="1694"/>
        <item x="938"/>
        <item x="1351"/>
        <item x="2002"/>
        <item x="519"/>
        <item x="1356"/>
        <item x="1641"/>
        <item x="81"/>
        <item x="2273"/>
        <item x="87"/>
        <item x="1446"/>
        <item x="491"/>
        <item x="758"/>
        <item x="1449"/>
        <item x="1705"/>
        <item x="1642"/>
        <item x="1977"/>
        <item x="416"/>
        <item x="1597"/>
        <item x="7"/>
        <item x="2387"/>
        <item x="660"/>
        <item x="2150"/>
        <item x="1094"/>
        <item x="28"/>
        <item x="2359"/>
        <item x="38"/>
        <item x="1899"/>
        <item x="1016"/>
        <item x="1966"/>
        <item x="2312"/>
        <item x="274"/>
        <item x="1129"/>
        <item x="927"/>
        <item x="625"/>
        <item x="315"/>
        <item x="1303"/>
        <item x="1890"/>
        <item x="2339"/>
        <item x="383"/>
        <item x="530"/>
        <item x="874"/>
        <item x="803"/>
        <item x="2421"/>
        <item x="1439"/>
        <item x="1986"/>
        <item x="1516"/>
        <item x="332"/>
        <item x="523"/>
        <item x="962"/>
        <item x="1325"/>
        <item x="719"/>
        <item x="2194"/>
        <item x="637"/>
        <item x="728"/>
        <item x="1286"/>
        <item x="1263"/>
        <item x="1284"/>
        <item x="1613"/>
        <item x="2212"/>
        <item x="807"/>
        <item x="627"/>
        <item x="2377"/>
        <item x="1583"/>
        <item x="652"/>
        <item x="1912"/>
        <item x="2266"/>
        <item x="1491"/>
        <item x="57"/>
        <item x="1354"/>
        <item x="550"/>
        <item x="1946"/>
        <item x="2156"/>
        <item x="113"/>
        <item x="1836"/>
        <item x="1259"/>
        <item x="2062"/>
        <item x="1846"/>
        <item x="1341"/>
        <item x="1584"/>
        <item x="2227"/>
        <item x="877"/>
        <item x="524"/>
        <item x="1037"/>
        <item x="2245"/>
        <item x="2198"/>
        <item x="1937"/>
        <item x="824"/>
        <item x="790"/>
        <item x="328"/>
        <item x="1522"/>
        <item x="517"/>
        <item x="2310"/>
        <item x="931"/>
        <item x="2111"/>
        <item x="1249"/>
        <item x="730"/>
        <item x="872"/>
        <item x="1167"/>
        <item x="2324"/>
        <item x="1820"/>
        <item x="2210"/>
        <item x="1827"/>
        <item x="751"/>
        <item x="2256"/>
        <item x="1400"/>
        <item x="1119"/>
        <item x="2412"/>
        <item x="736"/>
        <item x="1445"/>
        <item x="289"/>
        <item x="746"/>
        <item x="2046"/>
        <item x="1686"/>
        <item x="1592"/>
        <item x="1559"/>
        <item x="636"/>
        <item x="575"/>
        <item x="1012"/>
        <item x="2283"/>
        <item x="1579"/>
        <item x="316"/>
        <item x="1057"/>
        <item x="1591"/>
        <item x="1619"/>
        <item x="724"/>
        <item x="1657"/>
        <item x="2278"/>
        <item x="281"/>
        <item x="266"/>
        <item x="2116"/>
        <item x="2341"/>
        <item x="1894"/>
        <item x="125"/>
        <item x="673"/>
        <item x="989"/>
        <item x="2106"/>
        <item x="1456"/>
        <item x="331"/>
        <item x="1154"/>
        <item x="1533"/>
        <item x="1346"/>
        <item x="1709"/>
        <item x="1142"/>
        <item x="2270"/>
        <item x="1120"/>
        <item x="2077"/>
        <item x="619"/>
        <item x="365"/>
        <item x="811"/>
        <item x="17"/>
        <item x="198"/>
        <item x="738"/>
        <item x="459"/>
        <item x="2333"/>
        <item x="1707"/>
        <item x="1136"/>
        <item x="705"/>
        <item x="623"/>
        <item x="2349"/>
        <item x="827"/>
        <item x="1511"/>
        <item x="1206"/>
        <item x="1639"/>
        <item x="152"/>
        <item x="1630"/>
        <item x="1236"/>
        <item x="797"/>
        <item x="622"/>
        <item x="1940"/>
        <item x="876"/>
        <item x="761"/>
        <item x="975"/>
        <item x="446"/>
        <item x="1391"/>
        <item x="1739"/>
        <item x="1934"/>
        <item x="786"/>
        <item x="1051"/>
        <item x="599"/>
        <item x="1807"/>
        <item x="1831"/>
        <item x="1162"/>
        <item x="1127"/>
        <item x="1482"/>
        <item x="1552"/>
        <item x="2263"/>
        <item x="1461"/>
        <item x="987"/>
        <item x="1706"/>
        <item x="1429"/>
        <item x="123"/>
        <item x="418"/>
        <item x="691"/>
        <item x="1488"/>
        <item x="233"/>
        <item x="1209"/>
        <item x="1135"/>
        <item x="1598"/>
        <item x="1389"/>
        <item x="2388"/>
        <item x="723"/>
        <item x="2082"/>
        <item x="31"/>
        <item x="356"/>
        <item x="2097"/>
        <item x="378"/>
        <item x="733"/>
        <item x="2231"/>
        <item x="871"/>
        <item x="2071"/>
        <item x="624"/>
        <item x="94"/>
        <item x="2054"/>
        <item x="248"/>
        <item x="2132"/>
        <item x="2128"/>
        <item x="690"/>
        <item x="1003"/>
        <item x="1749"/>
        <item x="346"/>
        <item x="991"/>
        <item x="2134"/>
        <item x="2096"/>
        <item x="1183"/>
        <item x="1132"/>
        <item x="318"/>
        <item x="105"/>
        <item x="767"/>
        <item x="1426"/>
        <item x="1669"/>
        <item x="0"/>
        <item x="1211"/>
        <item x="166"/>
        <item x="2226"/>
        <item x="160"/>
        <item x="700"/>
        <item x="2074"/>
        <item x="1580"/>
        <item x="754"/>
        <item x="689"/>
        <item x="370"/>
        <item x="1951"/>
        <item x="268"/>
        <item x="2369"/>
        <item x="497"/>
        <item x="1667"/>
        <item x="51"/>
        <item x="1457"/>
        <item x="838"/>
        <item x="694"/>
        <item x="1997"/>
        <item x="679"/>
        <item x="1782"/>
        <item x="704"/>
        <item x="2006"/>
        <item x="1385"/>
        <item x="680"/>
        <item x="2066"/>
        <item x="1218"/>
        <item x="2238"/>
        <item x="1913"/>
        <item x="107"/>
        <item x="295"/>
        <item x="1271"/>
        <item x="2414"/>
        <item x="389"/>
        <item x="1248"/>
        <item x="2213"/>
        <item x="466"/>
        <item x="813"/>
        <item x="2319"/>
        <item x="488"/>
        <item x="8"/>
        <item x="531"/>
        <item x="423"/>
        <item x="205"/>
        <item x="2085"/>
        <item x="1881"/>
        <item x="1650"/>
        <item x="866"/>
        <item x="462"/>
        <item x="2079"/>
        <item x="112"/>
        <item x="607"/>
        <item x="1627"/>
        <item x="404"/>
        <item x="2394"/>
        <item x="78"/>
        <item x="258"/>
        <item x="1832"/>
        <item x="434"/>
        <item x="832"/>
        <item x="2215"/>
        <item x="852"/>
        <item x="174"/>
        <item x="2174"/>
        <item x="2026"/>
        <item x="1215"/>
        <item x="2168"/>
        <item x="1079"/>
        <item x="293"/>
        <item x="190"/>
        <item x="2295"/>
        <item x="2264"/>
        <item x="916"/>
        <item x="500"/>
        <item x="1444"/>
        <item x="1177"/>
        <item x="1737"/>
        <item x="1698"/>
        <item x="109"/>
        <item x="1804"/>
        <item x="770"/>
        <item x="1692"/>
        <item x="2224"/>
        <item x="271"/>
        <item x="215"/>
        <item x="1216"/>
        <item x="590"/>
        <item x="1674"/>
        <item x="2105"/>
        <item x="1228"/>
        <item x="1897"/>
        <item x="2098"/>
        <item x="217"/>
        <item x="1194"/>
        <item x="992"/>
        <item x="2139"/>
        <item x="1276"/>
        <item x="2188"/>
        <item x="1339"/>
        <item x="1314"/>
        <item x="299"/>
        <item x="1660"/>
        <item x="2360"/>
        <item x="1033"/>
        <item x="2410"/>
        <item x="1953"/>
        <item x="2417"/>
        <item x="1226"/>
        <item x="1434"/>
        <item x="670"/>
        <item x="944"/>
        <item x="1355"/>
        <item x="748"/>
        <item x="555"/>
        <item x="1091"/>
        <item x="800"/>
        <item x="474"/>
        <item x="60"/>
        <item x="375"/>
        <item x="344"/>
        <item x="19"/>
        <item x="453"/>
        <item x="449"/>
        <item x="1581"/>
        <item x="505"/>
        <item x="1022"/>
        <item x="138"/>
        <item x="1701"/>
        <item x="1419"/>
        <item x="996"/>
        <item x="227"/>
        <item x="203"/>
        <item x="1539"/>
        <item x="1587"/>
        <item x="1041"/>
        <item x="1727"/>
        <item x="1133"/>
        <item x="2146"/>
        <item x="2413"/>
        <item x="208"/>
        <item x="683"/>
        <item x="287"/>
        <item x="1441"/>
        <item x="2035"/>
        <item x="257"/>
        <item x="155"/>
        <item x="1252"/>
        <item x="1121"/>
        <item x="2136"/>
        <item x="195"/>
        <item x="2182"/>
        <item x="486"/>
        <item x="11"/>
        <item x="54"/>
        <item x="88"/>
        <item x="1825"/>
        <item x="1815"/>
        <item x="906"/>
        <item x="2155"/>
        <item x="1891"/>
        <item x="1302"/>
        <item x="64"/>
        <item x="304"/>
        <item x="91"/>
        <item x="1009"/>
        <item x="1319"/>
        <item x="911"/>
        <item x="2042"/>
        <item x="1721"/>
        <item x="1617"/>
        <item x="2277"/>
        <item x="932"/>
        <item x="1573"/>
        <item x="1208"/>
        <item x="1508"/>
        <item x="1172"/>
        <item x="456"/>
        <item x="1074"/>
        <item x="965"/>
        <item x="901"/>
        <item x="672"/>
        <item x="618"/>
        <item x="998"/>
        <item x="826"/>
        <item x="837"/>
        <item x="587"/>
        <item x="291"/>
        <item x="712"/>
        <item x="616"/>
        <item x="2126"/>
        <item x="1175"/>
        <item x="2251"/>
        <item x="1027"/>
        <item x="223"/>
        <item x="1254"/>
        <item x="200"/>
        <item x="1792"/>
        <item x="376"/>
        <item x="279"/>
        <item x="1083"/>
        <item x="47"/>
        <item x="2292"/>
        <item x="2012"/>
        <item x="2033"/>
        <item x="48"/>
        <item x="1561"/>
        <item x="1729"/>
        <item x="1536"/>
        <item x="1070"/>
        <item x="1472"/>
        <item x="142"/>
        <item x="1399"/>
        <item x="1958"/>
        <item x="1464"/>
        <item x="1718"/>
        <item x="2262"/>
        <item x="1781"/>
        <item x="127"/>
        <item x="847"/>
        <item x="948"/>
        <item x="585"/>
        <item x="603"/>
        <item x="2306"/>
        <item x="1527"/>
        <item x="2029"/>
        <item x="251"/>
        <item x="437"/>
        <item x="1549"/>
        <item x="2200"/>
        <item x="1578"/>
        <item x="1868"/>
        <item x="1563"/>
        <item x="1730"/>
        <item x="1614"/>
        <item x="1035"/>
        <item x="480"/>
        <item x="528"/>
        <item x="216"/>
        <item x="980"/>
        <item x="718"/>
        <item x="2348"/>
        <item x="934"/>
        <item x="1790"/>
        <item x="2221"/>
        <item x="2043"/>
        <item x="687"/>
        <item x="870"/>
        <item x="460"/>
        <item x="340"/>
        <item x="2361"/>
        <item x="414"/>
        <item x="930"/>
        <item x="300"/>
        <item x="2303"/>
        <item x="765"/>
        <item x="799"/>
        <item x="330"/>
        <item x="1220"/>
        <item x="1250"/>
        <item x="2375"/>
        <item x="2258"/>
        <item x="181"/>
        <item x="2317"/>
        <item x="80"/>
        <item x="2385"/>
        <item x="1203"/>
        <item x="262"/>
        <item x="2415"/>
        <item x="2242"/>
        <item x="1903"/>
        <item x="2165"/>
        <item x="1448"/>
        <item x="1517"/>
        <item x="1974"/>
        <item x="638"/>
        <item x="1772"/>
        <item x="1202"/>
        <item x="59"/>
        <item x="485"/>
        <item x="1604"/>
        <item x="201"/>
        <item x="1638"/>
        <item x="2382"/>
        <item x="2094"/>
        <item x="1731"/>
        <item x="598"/>
        <item x="310"/>
        <item x="386"/>
        <item x="2393"/>
        <item x="140"/>
        <item x="1843"/>
        <item x="1541"/>
        <item x="1537"/>
        <item x="1141"/>
        <item x="1877"/>
        <item x="119"/>
        <item x="114"/>
        <item x="197"/>
        <item x="926"/>
        <item x="910"/>
        <item x="1837"/>
        <item x="2024"/>
        <item x="1673"/>
        <item x="238"/>
        <item x="86"/>
        <item x="390"/>
        <item x="2039"/>
        <item x="2392"/>
        <item x="1759"/>
        <item x="859"/>
        <item x="862"/>
        <item x="1377"/>
        <item x="1099"/>
        <item x="1821"/>
        <item x="1535"/>
        <item x="1010"/>
        <item x="2211"/>
        <item x="756"/>
        <item x="286"/>
        <item x="188"/>
        <item x="1424"/>
        <item x="2031"/>
        <item x="2241"/>
        <item x="417"/>
        <item x="903"/>
        <item x="211"/>
        <item x="2368"/>
        <item x="843"/>
        <item x="116"/>
        <item x="2193"/>
        <item x="2191"/>
        <item x="1403"/>
        <item x="763"/>
        <item x="1892"/>
        <item x="1712"/>
        <item x="1256"/>
        <item x="2259"/>
        <item x="2206"/>
        <item x="428"/>
        <item x="851"/>
        <item x="2328"/>
        <item x="1883"/>
        <item x="534"/>
        <item x="35"/>
        <item x="1293"/>
        <item x="597"/>
        <item x="104"/>
        <item x="1089"/>
        <item x="163"/>
        <item x="1919"/>
        <item x="1551"/>
        <item x="101"/>
        <item x="2228"/>
        <item x="861"/>
        <item x="1668"/>
        <item x="967"/>
        <item x="1564"/>
        <item x="14"/>
        <item x="985"/>
        <item x="1848"/>
        <item x="133"/>
        <item x="1214"/>
        <item x="773"/>
        <item x="822"/>
        <item x="1998"/>
        <item x="1679"/>
        <item x="151"/>
        <item x="2216"/>
        <item x="1321"/>
        <item x="973"/>
        <item x="817"/>
        <item x="363"/>
        <item x="1569"/>
        <item x="646"/>
        <item x="1128"/>
        <item x="1378"/>
        <item x="1440"/>
        <item x="2232"/>
        <item x="2070"/>
        <item x="1593"/>
        <item x="288"/>
        <item x="1376"/>
        <item x="26"/>
        <item x="2419"/>
        <item x="75"/>
        <item x="1687"/>
        <item x="1874"/>
        <item x="2095"/>
        <item x="2124"/>
        <item x="1396"/>
        <item x="311"/>
        <item x="465"/>
        <item x="1678"/>
        <item x="366"/>
        <item x="920"/>
        <item x="275"/>
        <item x="2015"/>
        <item x="247"/>
        <item x="399"/>
        <item x="819"/>
        <item x="2401"/>
        <item x="1824"/>
        <item x="1850"/>
        <item x="854"/>
        <item x="2381"/>
        <item x="1265"/>
        <item x="2129"/>
        <item x="319"/>
        <item x="1853"/>
        <item x="653"/>
        <item x="338"/>
        <item x="581"/>
        <item x="69"/>
        <item x="833"/>
        <item x="2044"/>
        <item x="2248"/>
        <item x="162"/>
        <item x="893"/>
        <item x="1558"/>
        <item x="1941"/>
        <item x="816"/>
        <item x="1034"/>
        <item x="950"/>
        <item x="2322"/>
        <item x="2326"/>
        <item x="747"/>
        <item x="1844"/>
        <item x="2162"/>
        <item x="1939"/>
        <item x="1526"/>
        <item x="333"/>
        <item x="277"/>
        <item x="443"/>
        <item x="2366"/>
        <item x="2158"/>
        <item x="508"/>
        <item x="99"/>
        <item x="939"/>
        <item x="611"/>
        <item x="2403"/>
        <item x="424"/>
        <item x="202"/>
        <item x="907"/>
        <item x="2122"/>
        <item x="2275"/>
        <item x="2104"/>
        <item x="157"/>
        <item x="1738"/>
        <item x="1155"/>
        <item x="61"/>
        <item x="234"/>
        <item x="2409"/>
        <item x="1297"/>
        <item x="902"/>
        <item x="1299"/>
        <item x="1987"/>
        <item x="325"/>
        <item x="1066"/>
        <item x="743"/>
        <item x="1088"/>
        <item x="1023"/>
        <item x="882"/>
        <item x="1160"/>
        <item x="396"/>
        <item x="699"/>
        <item x="1839"/>
        <item x="341"/>
        <item x="1317"/>
        <item x="1864"/>
        <item x="440"/>
        <item x="348"/>
        <item x="210"/>
        <item x="1332"/>
        <item x="1991"/>
        <item x="1726"/>
        <item x="18"/>
        <item x="68"/>
        <item x="136"/>
        <item x="394"/>
        <item x="493"/>
        <item x="953"/>
        <item x="2208"/>
        <item x="2390"/>
        <item x="538"/>
        <item x="1916"/>
        <item x="2342"/>
        <item x="1000"/>
        <item x="324"/>
        <item x="44"/>
        <item x="1725"/>
        <item x="120"/>
        <item x="1246"/>
        <item x="1873"/>
        <item x="1995"/>
        <item x="436"/>
        <item x="1062"/>
        <item x="1490"/>
        <item x="1005"/>
        <item x="1232"/>
        <item x="1213"/>
        <item x="132"/>
        <item x="1722"/>
        <item x="560"/>
        <item x="2067"/>
        <item x="715"/>
        <item x="93"/>
        <item x="1274"/>
        <item x="667"/>
        <item x="1695"/>
        <item x="1909"/>
        <item x="951"/>
        <item x="1524"/>
        <item x="952"/>
        <item x="1273"/>
        <item x="2240"/>
        <item x="2101"/>
        <item x="1802"/>
        <item x="2423"/>
        <item x="2250"/>
        <item x="1483"/>
        <item x="1626"/>
        <item x="52"/>
        <item x="46"/>
        <item x="1242"/>
        <item x="1643"/>
        <item x="658"/>
        <item x="1475"/>
        <item x="67"/>
        <item x="2163"/>
        <item x="1148"/>
        <item x="2184"/>
        <item x="835"/>
        <item x="352"/>
        <item x="697"/>
        <item x="1822"/>
        <item x="1607"/>
        <item x="1703"/>
        <item x="2233"/>
        <item x="1785"/>
        <item x="2335"/>
        <item x="1447"/>
        <item x="713"/>
        <item x="309"/>
        <item x="1241"/>
        <item x="545"/>
        <item x="1369"/>
        <item x="1085"/>
        <item x="29"/>
        <item x="2196"/>
        <item x="1758"/>
        <item x="2117"/>
        <item x="1459"/>
        <item x="644"/>
        <item x="841"/>
        <item x="1340"/>
        <item x="321"/>
        <item x="230"/>
        <item x="2087"/>
        <item x="2083"/>
        <item x="2050"/>
        <item x="1499"/>
        <item x="1927"/>
        <item x="1320"/>
        <item x="1996"/>
        <item x="1017"/>
        <item x="1653"/>
        <item x="2060"/>
        <item x="695"/>
        <item x="245"/>
        <item x="448"/>
        <item x="2041"/>
        <item x="1620"/>
        <item x="659"/>
        <item x="1841"/>
        <item x="1109"/>
        <item x="1004"/>
        <item x="1310"/>
        <item x="2420"/>
        <item x="1104"/>
        <item x="895"/>
        <item x="2267"/>
        <item x="2061"/>
        <item x="1989"/>
        <item x="1893"/>
        <item x="1532"/>
        <item x="583"/>
        <item x="2418"/>
        <item x="1719"/>
        <item x="373"/>
        <item x="703"/>
        <item x="2321"/>
        <item x="1555"/>
        <item x="2125"/>
        <item x="533"/>
        <item x="194"/>
        <item x="499"/>
        <item x="2080"/>
        <item x="111"/>
        <item x="364"/>
        <item x="1185"/>
        <item x="570"/>
        <item x="58"/>
        <item x="361"/>
        <item x="612"/>
        <item x="979"/>
        <item x="468"/>
        <item x="1348"/>
        <item x="1140"/>
        <item x="888"/>
        <item x="593"/>
        <item x="1111"/>
        <item x="1477"/>
        <item x="650"/>
        <item x="806"/>
        <item x="2032"/>
        <item x="762"/>
        <item x="693"/>
        <item x="284"/>
        <item x="1243"/>
        <item x="73"/>
        <item x="1963"/>
        <item x="1575"/>
        <item x="196"/>
        <item x="1682"/>
        <item x="457"/>
        <item x="1042"/>
        <item x="1818"/>
        <item x="1130"/>
        <item x="1191"/>
        <item x="1126"/>
        <item x="169"/>
        <item x="5"/>
        <item x="504"/>
        <item x="13"/>
        <item x="34"/>
        <item x="999"/>
        <item x="1188"/>
        <item x="1789"/>
        <item x="1826"/>
        <item x="409"/>
        <item x="521"/>
        <item x="357"/>
        <item x="2108"/>
        <item x="1503"/>
        <item x="2343"/>
        <item x="1514"/>
        <item x="1615"/>
        <item x="750"/>
        <item x="1334"/>
        <item x="1509"/>
        <item x="970"/>
        <item x="1240"/>
        <item x="845"/>
        <item x="1568"/>
        <item x="441"/>
        <item x="411"/>
        <item x="392"/>
        <item x="15"/>
        <item x="1463"/>
        <item x="2092"/>
        <item x="602"/>
        <item x="1661"/>
        <item x="1290"/>
        <item x="1347"/>
        <item x="1849"/>
        <item x="964"/>
        <item x="2069"/>
        <item x="1835"/>
        <item x="261"/>
        <item x="972"/>
        <item x="685"/>
        <item x="1417"/>
        <item x="857"/>
        <item x="269"/>
        <item x="942"/>
        <item x="317"/>
        <item x="82"/>
        <item x="1936"/>
        <item x="362"/>
        <item x="635"/>
        <item x="1699"/>
        <item x="1048"/>
        <item x="2123"/>
        <item x="552"/>
        <item x="1601"/>
        <item x="1534"/>
        <item x="1178"/>
        <item x="868"/>
        <item x="1888"/>
        <item x="1646"/>
        <item x="1086"/>
        <item x="1680"/>
        <item x="487"/>
        <item x="2345"/>
        <item x="2404"/>
        <item x="2272"/>
        <item x="1866"/>
        <item x="671"/>
        <item x="2254"/>
        <item x="2148"/>
        <item x="2090"/>
        <item x="329"/>
        <item x="1635"/>
        <item x="2395"/>
        <item x="1053"/>
        <item x="780"/>
        <item x="2141"/>
        <item x="1751"/>
        <item x="1045"/>
        <item x="263"/>
        <item x="993"/>
        <item x="1960"/>
        <item x="2091"/>
        <item x="1437"/>
        <item x="1924"/>
        <item x="922"/>
        <item x="783"/>
        <item x="1923"/>
        <item x="2287"/>
        <item x="2291"/>
        <item x="92"/>
        <item x="1757"/>
        <item x="249"/>
        <item x="515"/>
        <item x="941"/>
        <item x="467"/>
        <item x="72"/>
        <item x="164"/>
        <item x="1810"/>
        <item x="2405"/>
        <item x="682"/>
        <item x="1425"/>
        <item x="406"/>
        <item x="2399"/>
        <item x="1553"/>
        <item x="1219"/>
        <item x="1235"/>
        <item x="2288"/>
        <item x="413"/>
        <item x="2237"/>
        <item x="1193"/>
        <item x="336"/>
        <item x="2183"/>
        <item x="639"/>
        <item x="848"/>
        <item x="2301"/>
        <item x="557"/>
        <item x="954"/>
        <item x="165"/>
        <item x="1929"/>
        <item x="1481"/>
        <item x="745"/>
        <item x="175"/>
        <item x="1654"/>
        <item x="1550"/>
        <item x="1801"/>
        <item x="1484"/>
        <item x="1489"/>
        <item x="1485"/>
        <item x="1301"/>
        <item x="1778"/>
        <item x="1777"/>
        <item x="313"/>
        <item x="241"/>
        <item x="1278"/>
        <item x="1528"/>
        <item x="482"/>
        <item x="873"/>
        <item x="884"/>
        <item x="153"/>
        <item x="698"/>
        <item x="2203"/>
        <item x="1036"/>
        <item x="1138"/>
        <item x="1566"/>
        <item x="1774"/>
        <item x="1090"/>
        <item x="63"/>
        <item x="720"/>
        <item x="455"/>
        <item x="1221"/>
        <item x="1001"/>
        <item x="2327"/>
        <item x="869"/>
        <item x="1060"/>
        <item x="185"/>
        <item x="1044"/>
        <item x="1547"/>
        <item x="2296"/>
        <item x="984"/>
        <item x="1021"/>
        <item x="1770"/>
        <item x="641"/>
        <item x="447"/>
        <item x="2338"/>
        <item x="1295"/>
        <item x="1576"/>
        <item x="834"/>
        <item x="292"/>
        <item x="858"/>
        <item x="1636"/>
        <item x="963"/>
        <item x="1363"/>
        <item x="1125"/>
        <item x="909"/>
        <item x="270"/>
        <item x="1521"/>
        <item x="1453"/>
        <item x="2336"/>
        <item x="1372"/>
        <item x="752"/>
        <item x="401"/>
        <item x="1651"/>
        <item x="405"/>
        <item x="2384"/>
        <item x="41"/>
        <item x="422"/>
        <item x="1907"/>
        <item x="1983"/>
        <item x="2121"/>
        <item x="2304"/>
        <item x="1112"/>
        <item x="2014"/>
        <item x="45"/>
        <item x="2230"/>
        <item x="126"/>
        <item x="2400"/>
        <item x="796"/>
        <item x="179"/>
        <item x="1775"/>
        <item x="135"/>
        <item x="878"/>
        <item x="1338"/>
        <item x="342"/>
        <item x="1631"/>
        <item t="default"/>
      </items>
    </pivotField>
    <pivotField showAll="0"/>
    <pivotField showAll="0"/>
    <pivotField axis="axisRow" showAll="0">
      <items count="10">
        <item f="1" x="8"/>
        <item x="0"/>
        <item x="3"/>
        <item x="6"/>
        <item x="4"/>
        <item x="1"/>
        <item x="2"/>
        <item x="5"/>
        <item x="7"/>
        <item t="default"/>
      </items>
    </pivotField>
    <pivotField dataField="1" showAll="0">
      <items count="11">
        <item x="8"/>
        <item x="1"/>
        <item x="2"/>
        <item x="7"/>
        <item x="6"/>
        <item x="0"/>
        <item x="3"/>
        <item x="5"/>
        <item x="4"/>
        <item f="1" x="9"/>
        <item t="default"/>
      </items>
    </pivotField>
    <pivotField showAll="0">
      <items count="14">
        <item x="1"/>
        <item x="4"/>
        <item x="7"/>
        <item x="6"/>
        <item x="2"/>
        <item x="3"/>
        <item x="5"/>
        <item x="8"/>
        <item x="0"/>
        <item f="1" x="9"/>
        <item f="1" x="10"/>
        <item f="1" x="11"/>
        <item f="1"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1"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Weather Conditions" fld="5" subtotal="count" baseField="0" baseItem="0"/>
  </dataFields>
  <pivotTableStyleInfo name="PivotStyleLight16" showRowHeaders="1" showColHeaders="1" showRowStripes="0" showColStripes="0" showLastColumn="1"/>
  <filters count="1">
    <filter fld="1" type="dateBetween" evalOrder="-1" id="40" name="Date and Time of Crash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3F462A-3CCF-4EB3-BE55-9F44C800EB6F}" name="PivotTable1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9:G40" firstHeaderRow="0" firstDataRow="1" firstDataCol="0"/>
  <pivotFields count="32">
    <pivotField showAll="0"/>
    <pivotField showAll="0"/>
    <pivotField showAll="0"/>
    <pivotField showAll="0"/>
    <pivotField showAll="0">
      <items count="10">
        <item f="1" x="8"/>
        <item x="0"/>
        <item x="3"/>
        <item x="6"/>
        <item x="4"/>
        <item x="1"/>
        <item x="2"/>
        <item x="5"/>
        <item x="7"/>
        <item t="default"/>
      </items>
    </pivotField>
    <pivotField showAll="0">
      <items count="11">
        <item x="8"/>
        <item x="1"/>
        <item x="2"/>
        <item x="7"/>
        <item f="1" x="9"/>
        <item x="6"/>
        <item x="0"/>
        <item x="3"/>
        <item x="5"/>
        <item x="4"/>
        <item t="default"/>
      </items>
    </pivotField>
    <pivotField showAll="0">
      <items count="14">
        <item x="1"/>
        <item x="4"/>
        <item f="1" x="9"/>
        <item x="7"/>
        <item f="1" x="11"/>
        <item f="1" x="12"/>
        <item x="6"/>
        <item x="2"/>
        <item x="3"/>
        <item x="5"/>
        <item x="8"/>
        <item x="0"/>
        <item f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1" showAll="0"/>
  </pivotFields>
  <rowItems count="1">
    <i/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Count Fatal Injury " fld="16" baseField="0" baseItem="0"/>
    <dataField name="Sum of Count Suspected Serious Injury" fld="17" baseField="0" baseItem="0"/>
    <dataField name="Sum of Count Suspected Minor Injury " fld="18" baseField="0" baseItem="0"/>
    <dataField name="Sum of Count Possible Injury" fld="19" baseField="0" baseItem="0"/>
    <dataField name="Sum of Count No Apparent Injury" fld="20" baseField="0" baseItem="0"/>
    <dataField name="Sum of Count Unknown Injury" fld="21" baseField="0" baseItem="0"/>
    <dataField name="Sum of Count Not Reported Injury" fld="22" baseField="0" baseItem="0"/>
  </dataFields>
  <chartFormats count="2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1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18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19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20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18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19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4" format="20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B73BAB-33EE-4507-B132-AE3649F4D3E1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14">
  <location ref="A17:B28" firstHeaderRow="1" firstDataRow="1" firstDataCol="1"/>
  <pivotFields count="32">
    <pivotField dataField="1" showAll="0"/>
    <pivotField showAll="0"/>
    <pivotField showAll="0"/>
    <pivotField showAll="0"/>
    <pivotField showAll="0">
      <items count="10">
        <item f="1" x="8"/>
        <item x="0"/>
        <item x="3"/>
        <item x="6"/>
        <item x="4"/>
        <item x="1"/>
        <item x="2"/>
        <item x="5"/>
        <item x="7"/>
        <item t="default"/>
      </items>
    </pivotField>
    <pivotField showAll="0">
      <items count="11">
        <item x="8"/>
        <item x="1"/>
        <item x="2"/>
        <item x="7"/>
        <item x="6"/>
        <item x="0"/>
        <item x="3"/>
        <item x="5"/>
        <item x="4"/>
        <item f="1" x="9"/>
        <item t="default"/>
      </items>
    </pivotField>
    <pivotField showAll="0">
      <items count="14">
        <item x="1"/>
        <item x="4"/>
        <item x="7"/>
        <item x="6"/>
        <item x="2"/>
        <item x="3"/>
        <item x="5"/>
        <item x="8"/>
        <item x="0"/>
        <item f="1" x="9"/>
        <item f="1" x="10"/>
        <item f="1" x="11"/>
        <item f="1" x="12"/>
        <item t="default"/>
      </items>
    </pivotField>
    <pivotField showAll="0"/>
    <pivotField axis="axisRow" showAll="0">
      <items count="11">
        <item x="7"/>
        <item x="0"/>
        <item x="6"/>
        <item x="9"/>
        <item x="8"/>
        <item x="1"/>
        <item x="3"/>
        <item x="2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1"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Crash Number" fld="0" subtotal="count" baseField="8" baseItem="0"/>
  </dataFields>
  <chartFormats count="3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AAC8C7-45F8-42E5-8C80-A1B72D7E5FAD}" name="PivotTable1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J6:AK14" firstHeaderRow="1" firstDataRow="1" firstDataCol="1"/>
  <pivotFields count="32">
    <pivotField dataField="1" showAll="0"/>
    <pivotField showAll="0"/>
    <pivotField showAll="0"/>
    <pivotField showAll="0"/>
    <pivotField showAll="0">
      <items count="10">
        <item f="1" x="8"/>
        <item x="0"/>
        <item x="3"/>
        <item x="6"/>
        <item x="4"/>
        <item x="1"/>
        <item x="2"/>
        <item x="5"/>
        <item x="7"/>
        <item t="default"/>
      </items>
    </pivotField>
    <pivotField showAll="0">
      <items count="11">
        <item x="8"/>
        <item x="1"/>
        <item x="2"/>
        <item x="7"/>
        <item f="1" x="9"/>
        <item x="6"/>
        <item x="0"/>
        <item x="3"/>
        <item x="5"/>
        <item x="4"/>
        <item t="default"/>
      </items>
    </pivotField>
    <pivotField showAll="0">
      <items count="14">
        <item x="1"/>
        <item x="4"/>
        <item f="1" x="9"/>
        <item x="7"/>
        <item f="1" x="11"/>
        <item f="1" x="12"/>
        <item x="6"/>
        <item x="2"/>
        <item x="3"/>
        <item x="5"/>
        <item x="8"/>
        <item x="0"/>
        <item f="1" x="1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8">
        <item x="3"/>
        <item x="2"/>
        <item x="1"/>
        <item x="0"/>
        <item x="5"/>
        <item x="6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1" showAll="0"/>
  </pivotFields>
  <rowFields count="1">
    <field x="1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Crash Number" fld="0" subtotal="count" baseField="13" baseItem="0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4" format="18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4" format="19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32293F-FD97-42B3-B6BE-41A6CE0380C5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4:T18" firstHeaderRow="1" firstDataRow="1" firstDataCol="1"/>
  <pivotFields count="32">
    <pivotField dataField="1" showAll="0"/>
    <pivotField showAll="0"/>
    <pivotField showAll="0"/>
    <pivotField showAll="0"/>
    <pivotField showAll="0">
      <items count="10">
        <item f="1" x="8"/>
        <item x="0"/>
        <item x="3"/>
        <item x="6"/>
        <item x="4"/>
        <item x="1"/>
        <item x="2"/>
        <item x="5"/>
        <item x="7"/>
        <item t="default"/>
      </items>
    </pivotField>
    <pivotField showAll="0">
      <items count="11">
        <item x="8"/>
        <item x="1"/>
        <item x="2"/>
        <item x="7"/>
        <item x="6"/>
        <item x="0"/>
        <item x="3"/>
        <item x="5"/>
        <item x="4"/>
        <item f="1" x="9"/>
        <item t="default"/>
      </items>
    </pivotField>
    <pivotField axis="axisRow" showAll="0">
      <items count="14">
        <item x="1"/>
        <item x="4"/>
        <item x="7"/>
        <item x="6"/>
        <item x="2"/>
        <item x="3"/>
        <item x="5"/>
        <item x="8"/>
        <item x="0"/>
        <item f="1" x="9"/>
        <item f="1" x="10"/>
        <item f="1" x="11"/>
        <item f="1"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1" showAll="0"/>
  </pivotFields>
  <rowFields count="1">
    <field x="6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Crash Number" fld="0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8DAF7B-278F-4429-9609-A8F1B82D81F1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25:O36" firstHeaderRow="1" firstDataRow="1" firstDataCol="1"/>
  <pivotFields count="32">
    <pivotField dataField="1" showAll="0"/>
    <pivotField showAll="0"/>
    <pivotField showAll="0"/>
    <pivotField showAll="0"/>
    <pivotField showAll="0">
      <items count="10">
        <item f="1" x="8"/>
        <item x="0"/>
        <item x="3"/>
        <item x="6"/>
        <item x="4"/>
        <item x="1"/>
        <item x="2"/>
        <item x="5"/>
        <item x="7"/>
        <item t="default"/>
      </items>
    </pivotField>
    <pivotField axis="axisRow" showAll="0">
      <items count="11">
        <item x="8"/>
        <item x="1"/>
        <item x="2"/>
        <item x="7"/>
        <item x="6"/>
        <item x="0"/>
        <item x="3"/>
        <item x="5"/>
        <item x="4"/>
        <item f="1" x="9"/>
        <item t="default"/>
      </items>
    </pivotField>
    <pivotField showAll="0">
      <items count="14">
        <item x="1"/>
        <item x="4"/>
        <item f="1" x="9"/>
        <item x="7"/>
        <item f="1" x="11"/>
        <item f="1" x="12"/>
        <item x="6"/>
        <item x="2"/>
        <item x="3"/>
        <item x="5"/>
        <item x="8"/>
        <item x="0"/>
        <item f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1"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Crash 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FFBF81-F8B2-4C52-B262-C81596CB64B6}" name="PivotTable1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A5:AB15" firstHeaderRow="1" firstDataRow="1" firstDataCol="1"/>
  <pivotFields count="32">
    <pivotField dataField="1" showAll="0"/>
    <pivotField showAll="0"/>
    <pivotField showAll="0"/>
    <pivotField showAll="0"/>
    <pivotField showAll="0">
      <items count="10">
        <item f="1" x="8"/>
        <item x="0"/>
        <item x="3"/>
        <item x="6"/>
        <item x="4"/>
        <item x="1"/>
        <item x="2"/>
        <item x="5"/>
        <item x="7"/>
        <item t="default"/>
      </items>
    </pivotField>
    <pivotField showAll="0">
      <items count="11">
        <item x="8"/>
        <item x="1"/>
        <item x="2"/>
        <item x="7"/>
        <item f="1" x="9"/>
        <item x="6"/>
        <item x="0"/>
        <item x="3"/>
        <item x="5"/>
        <item x="4"/>
        <item t="default"/>
      </items>
    </pivotField>
    <pivotField showAll="0">
      <items count="14">
        <item x="1"/>
        <item x="4"/>
        <item f="1" x="9"/>
        <item x="7"/>
        <item f="1" x="11"/>
        <item f="1" x="12"/>
        <item x="6"/>
        <item x="2"/>
        <item x="3"/>
        <item x="5"/>
        <item x="8"/>
        <item x="0"/>
        <item f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7"/>
        <item x="5"/>
        <item x="6"/>
        <item x="4"/>
        <item x="3"/>
        <item x="0"/>
        <item x="1"/>
        <item x="2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1" showAll="0"/>
  </pivotFields>
  <rowFields count="1">
    <field x="1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Crash Number" fld="0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4" count="1" selected="0">
            <x v="6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05F839-14D9-421A-A6F1-5464AE578EA2}" name="PivotTable3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>
  <location ref="A3:B13" firstHeaderRow="1" firstDataRow="1" firstDataCol="1"/>
  <pivotFields count="32">
    <pivotField showAll="0"/>
    <pivotField showAll="0">
      <items count="2427">
        <item x="1496"/>
        <item x="1495"/>
        <item x="1313"/>
        <item x="668"/>
        <item x="2027"/>
        <item x="831"/>
        <item x="643"/>
        <item x="49"/>
        <item x="787"/>
        <item x="4"/>
        <item x="1767"/>
        <item x="547"/>
        <item x="1328"/>
        <item x="1906"/>
        <item x="1375"/>
        <item x="1480"/>
        <item x="535"/>
        <item x="709"/>
        <item x="510"/>
        <item x="1710"/>
        <item x="825"/>
        <item x="121"/>
        <item x="1059"/>
        <item x="764"/>
        <item x="2356"/>
        <item x="1783"/>
        <item x="1244"/>
        <item x="1460"/>
        <item x="1869"/>
        <item x="2173"/>
        <item x="1312"/>
        <item x="2113"/>
        <item x="1763"/>
        <item x="159"/>
        <item x="2406"/>
        <item x="2151"/>
        <item x="192"/>
        <item x="522"/>
        <item x="2142"/>
        <item x="1469"/>
        <item x="1814"/>
        <item x="40"/>
        <item x="1904"/>
        <item x="1318"/>
        <item x="900"/>
        <item x="2294"/>
        <item x="314"/>
        <item x="154"/>
        <item x="1762"/>
        <item x="1435"/>
        <item x="2257"/>
        <item x="2127"/>
        <item x="943"/>
        <item x="1976"/>
        <item x="32"/>
        <item x="793"/>
        <item x="2305"/>
        <item x="2201"/>
        <item x="2034"/>
        <item x="1139"/>
        <item x="688"/>
        <item x="1854"/>
        <item x="769"/>
        <item x="600"/>
        <item x="2285"/>
        <item x="2372"/>
        <item x="981"/>
        <item x="1294"/>
        <item x="2110"/>
        <item x="1834"/>
        <item x="1131"/>
        <item x="2236"/>
        <item x="1107"/>
        <item x="551"/>
        <item x="651"/>
        <item x="1382"/>
        <item x="792"/>
        <item x="506"/>
        <item x="577"/>
        <item x="382"/>
        <item x="1471"/>
        <item x="2207"/>
        <item x="2138"/>
        <item x="2307"/>
        <item x="1823"/>
        <item x="71"/>
        <item x="115"/>
        <item x="1689"/>
        <item x="1621"/>
        <item x="628"/>
        <item x="1269"/>
        <item x="1470"/>
        <item x="1809"/>
        <item x="2340"/>
        <item x="772"/>
        <item x="1096"/>
        <item x="2140"/>
        <item x="2249"/>
        <item x="2374"/>
        <item x="1476"/>
        <item x="438"/>
        <item x="1283"/>
        <item x="1158"/>
        <item x="1043"/>
        <item x="1365"/>
        <item x="2157"/>
        <item x="335"/>
        <item x="662"/>
        <item x="1862"/>
        <item x="1291"/>
        <item x="1920"/>
        <item x="283"/>
        <item x="2389"/>
        <item x="886"/>
        <item x="2397"/>
        <item x="1543"/>
        <item x="1797"/>
        <item x="349"/>
        <item x="707"/>
        <item x="1618"/>
        <item x="741"/>
        <item x="1015"/>
        <item x="527"/>
        <item x="808"/>
        <item x="2052"/>
        <item x="737"/>
        <item x="2118"/>
        <item x="1931"/>
        <item x="355"/>
        <item x="739"/>
        <item x="1918"/>
        <item x="2009"/>
        <item x="229"/>
        <item x="83"/>
        <item x="556"/>
        <item x="265"/>
        <item x="676"/>
        <item x="380"/>
        <item x="912"/>
        <item x="995"/>
        <item x="2075"/>
        <item x="494"/>
        <item x="1150"/>
        <item x="1560"/>
        <item x="1159"/>
        <item x="1055"/>
        <item x="1152"/>
        <item x="1645"/>
        <item x="1732"/>
        <item x="2265"/>
        <item x="1760"/>
        <item x="2197"/>
        <item x="1414"/>
        <item x="1397"/>
        <item x="1898"/>
        <item x="850"/>
        <item x="2048"/>
        <item x="1851"/>
        <item x="458"/>
        <item x="425"/>
        <item x="1513"/>
        <item x="141"/>
        <item x="1234"/>
        <item x="1144"/>
        <item x="235"/>
        <item x="2170"/>
        <item x="2"/>
        <item x="1353"/>
        <item x="971"/>
        <item x="1879"/>
        <item x="1696"/>
        <item x="812"/>
        <item x="735"/>
        <item x="2010"/>
        <item x="982"/>
        <item x="1304"/>
        <item x="2402"/>
        <item x="2152"/>
        <item x="65"/>
        <item x="1715"/>
        <item x="621"/>
        <item x="2004"/>
        <item x="1697"/>
        <item x="1766"/>
        <item x="961"/>
        <item x="755"/>
        <item x="1714"/>
        <item x="974"/>
        <item x="240"/>
        <item x="16"/>
        <item x="1860"/>
        <item x="33"/>
        <item x="1458"/>
        <item x="84"/>
        <item x="1833"/>
        <item x="630"/>
        <item x="1467"/>
        <item x="1179"/>
        <item x="2268"/>
        <item x="242"/>
        <item x="1169"/>
        <item x="178"/>
        <item x="484"/>
        <item x="1733"/>
        <item x="905"/>
        <item x="97"/>
        <item x="1670"/>
        <item x="2276"/>
        <item x="1562"/>
        <item x="1493"/>
        <item x="495"/>
        <item x="1896"/>
        <item x="968"/>
        <item x="1666"/>
        <item x="589"/>
        <item x="444"/>
        <item x="354"/>
        <item x="1512"/>
        <item x="350"/>
        <item x="2330"/>
        <item x="721"/>
        <item x="496"/>
        <item x="1343"/>
        <item x="654"/>
        <item x="1349"/>
        <item x="675"/>
        <item x="2013"/>
        <item x="601"/>
        <item x="385"/>
        <item x="2297"/>
        <item x="1451"/>
        <item x="1067"/>
        <item x="1577"/>
        <item x="1761"/>
        <item x="2149"/>
        <item x="1769"/>
        <item x="2030"/>
        <item x="1993"/>
        <item x="2320"/>
        <item x="1327"/>
        <item x="1047"/>
        <item x="867"/>
        <item x="1720"/>
        <item x="1069"/>
        <item x="1771"/>
        <item x="351"/>
        <item x="1237"/>
        <item x="2344"/>
        <item x="1486"/>
        <item x="678"/>
        <item x="914"/>
        <item x="1384"/>
        <item x="2353"/>
        <item x="1473"/>
        <item x="1233"/>
        <item x="1554"/>
        <item x="976"/>
        <item x="433"/>
        <item x="2218"/>
        <item x="1093"/>
        <item x="124"/>
        <item x="844"/>
        <item x="2358"/>
        <item x="176"/>
        <item x="684"/>
        <item x="1840"/>
        <item x="1944"/>
        <item x="2081"/>
        <item x="1852"/>
        <item x="960"/>
        <item x="489"/>
        <item x="77"/>
        <item x="2331"/>
        <item x="1465"/>
        <item x="6"/>
        <item x="2220"/>
        <item x="144"/>
        <item x="384"/>
        <item x="1052"/>
        <item x="303"/>
        <item x="85"/>
        <item x="2008"/>
        <item x="1671"/>
        <item x="937"/>
        <item x="1711"/>
        <item x="1231"/>
        <item x="1588"/>
        <item x="2181"/>
        <item x="1174"/>
        <item x="1114"/>
        <item x="536"/>
        <item x="1168"/>
        <item x="306"/>
        <item x="573"/>
        <item x="729"/>
        <item x="1800"/>
        <item x="594"/>
        <item x="617"/>
        <item x="609"/>
        <item x="782"/>
        <item x="740"/>
        <item x="666"/>
        <item x="2011"/>
        <item x="1590"/>
        <item x="647"/>
        <item x="1238"/>
        <item x="228"/>
        <item x="1830"/>
        <item x="744"/>
        <item x="1632"/>
        <item x="1335"/>
        <item x="1518"/>
        <item x="1277"/>
        <item x="1432"/>
        <item x="1205"/>
        <item x="1606"/>
        <item x="656"/>
        <item x="785"/>
        <item x="1405"/>
        <item x="1393"/>
        <item x="10"/>
        <item x="1381"/>
        <item x="2084"/>
        <item x="1659"/>
        <item x="1225"/>
        <item x="272"/>
        <item x="1118"/>
        <item x="1842"/>
        <item x="860"/>
        <item x="881"/>
        <item x="569"/>
        <item x="1217"/>
        <item x="1280"/>
        <item x="1610"/>
        <item x="768"/>
        <item x="781"/>
        <item x="1938"/>
        <item x="1724"/>
        <item x="1596"/>
        <item x="1006"/>
        <item x="701"/>
        <item x="1186"/>
        <item x="1117"/>
        <item x="1082"/>
        <item x="2260"/>
        <item x="1058"/>
        <item x="470"/>
        <item x="1861"/>
        <item x="1352"/>
        <item x="1648"/>
        <item x="1973"/>
        <item x="2021"/>
        <item x="2001"/>
        <item x="631"/>
        <item x="2424"/>
        <item x="1525"/>
        <item x="1688"/>
        <item x="674"/>
        <item x="9"/>
        <item x="2337"/>
        <item x="2019"/>
        <item x="1540"/>
        <item x="276"/>
        <item x="2135"/>
        <item x="2045"/>
        <item x="481"/>
        <item x="207"/>
        <item x="918"/>
        <item x="1955"/>
        <item x="1071"/>
        <item x="1292"/>
        <item x="2370"/>
        <item x="1582"/>
        <item x="645"/>
        <item x="2172"/>
        <item x="1594"/>
        <item x="1501"/>
        <item x="226"/>
        <item x="37"/>
        <item x="224"/>
        <item x="1245"/>
        <item x="1717"/>
        <item x="1210"/>
        <item x="1147"/>
        <item x="1948"/>
        <item x="542"/>
        <item x="1685"/>
        <item x="20"/>
        <item x="1326"/>
        <item x="461"/>
        <item x="1684"/>
        <item x="1992"/>
        <item x="1925"/>
        <item x="1857"/>
        <item x="1506"/>
        <item x="1964"/>
        <item x="186"/>
        <item x="30"/>
        <item x="96"/>
        <item x="1258"/>
        <item x="1829"/>
        <item x="509"/>
        <item x="1145"/>
        <item x="1247"/>
        <item x="1867"/>
        <item x="1947"/>
        <item x="820"/>
        <item x="1084"/>
        <item x="1791"/>
        <item x="1433"/>
        <item x="595"/>
        <item x="586"/>
        <item x="541"/>
        <item x="2302"/>
        <item x="1124"/>
        <item x="2058"/>
        <item x="1994"/>
        <item x="830"/>
        <item x="2239"/>
        <item x="539"/>
        <item x="1455"/>
        <item x="1181"/>
        <item x="2180"/>
        <item x="2284"/>
        <item x="686"/>
        <item x="788"/>
        <item x="804"/>
        <item x="648"/>
        <item x="890"/>
        <item x="1413"/>
        <item x="21"/>
        <item x="1309"/>
        <item x="734"/>
        <item x="1747"/>
        <item x="775"/>
        <item x="2425"/>
        <item x="1586"/>
        <item x="1702"/>
        <item x="1322"/>
        <item x="1957"/>
        <item x="634"/>
        <item x="1039"/>
        <item x="1390"/>
        <item x="956"/>
        <item x="2164"/>
        <item x="1110"/>
        <item x="978"/>
        <item x="478"/>
        <item x="725"/>
        <item x="1431"/>
        <item x="1342"/>
        <item x="1275"/>
        <item x="1105"/>
        <item x="220"/>
        <item x="1784"/>
        <item x="1768"/>
        <item x="1395"/>
        <item x="1200"/>
        <item x="1311"/>
        <item x="711"/>
        <item x="2325"/>
        <item x="1387"/>
        <item x="2282"/>
        <item x="1889"/>
        <item x="1677"/>
        <item x="1675"/>
        <item x="774"/>
        <item x="2380"/>
        <item x="677"/>
        <item x="2190"/>
        <item x="2145"/>
        <item x="2147"/>
        <item x="476"/>
        <item x="997"/>
        <item x="1743"/>
        <item x="1808"/>
        <item x="1331"/>
        <item x="2109"/>
        <item x="2332"/>
        <item x="36"/>
        <item x="794"/>
        <item x="25"/>
        <item x="1507"/>
        <item x="1984"/>
        <item x="1371"/>
        <item x="1253"/>
        <item x="1794"/>
        <item x="1748"/>
        <item x="1647"/>
        <item x="1014"/>
        <item x="1750"/>
        <item x="2114"/>
        <item x="1287"/>
        <item x="1474"/>
        <item x="214"/>
        <item x="839"/>
        <item x="498"/>
        <item x="580"/>
        <item x="2290"/>
        <item x="1622"/>
        <item x="1531"/>
        <item x="323"/>
        <item x="1307"/>
        <item x="1468"/>
        <item x="2115"/>
        <item x="1985"/>
        <item x="2161"/>
        <item x="442"/>
        <item x="1298"/>
        <item x="415"/>
        <item x="1026"/>
        <item x="1515"/>
        <item x="236"/>
        <item x="994"/>
        <item x="2315"/>
        <item x="1959"/>
        <item x="1742"/>
        <item x="798"/>
        <item x="1505"/>
        <item x="1392"/>
        <item x="1744"/>
        <item x="1421"/>
        <item x="358"/>
        <item x="1798"/>
        <item x="1858"/>
        <item x="894"/>
        <item x="1170"/>
        <item x="1222"/>
        <item x="1637"/>
        <item x="62"/>
        <item x="2166"/>
        <item x="1029"/>
        <item x="95"/>
        <item x="1487"/>
        <item x="400"/>
        <item x="2112"/>
        <item x="1073"/>
        <item x="897"/>
        <item x="473"/>
        <item x="2102"/>
        <item x="193"/>
        <item x="1285"/>
        <item x="2100"/>
        <item x="778"/>
        <item x="339"/>
        <item x="1572"/>
        <item x="43"/>
        <item x="2153"/>
        <item x="1812"/>
        <item x="2365"/>
        <item x="1599"/>
        <item x="347"/>
        <item x="1972"/>
        <item x="334"/>
        <item x="2298"/>
        <item x="795"/>
        <item x="256"/>
        <item x="391"/>
        <item x="584"/>
        <item x="1013"/>
        <item x="2261"/>
        <item x="1882"/>
        <item x="2281"/>
        <item x="1224"/>
        <item x="477"/>
        <item x="513"/>
        <item x="1735"/>
        <item x="2056"/>
        <item x="2217"/>
        <item x="1494"/>
        <item x="53"/>
        <item x="282"/>
        <item x="2391"/>
        <item x="1357"/>
        <item x="525"/>
        <item x="1884"/>
        <item x="367"/>
        <item x="239"/>
        <item x="134"/>
        <item x="1880"/>
        <item x="1305"/>
        <item x="576"/>
        <item x="865"/>
        <item x="66"/>
        <item x="1423"/>
        <item x="213"/>
        <item x="1024"/>
        <item x="1007"/>
        <item x="2020"/>
        <item x="657"/>
        <item x="1965"/>
        <item x="988"/>
        <item x="450"/>
        <item x="225"/>
        <item x="1061"/>
        <item x="420"/>
        <item x="254"/>
        <item x="1602"/>
        <item x="1865"/>
        <item x="1988"/>
        <item x="1251"/>
        <item x="280"/>
        <item x="1201"/>
        <item x="1199"/>
        <item x="297"/>
        <item x="1786"/>
        <item x="1971"/>
        <item x="2350"/>
        <item x="1196"/>
        <item x="1260"/>
        <item x="206"/>
        <item x="1072"/>
        <item x="919"/>
        <item x="1644"/>
        <item x="1182"/>
        <item x="1981"/>
        <item x="359"/>
        <item x="298"/>
        <item x="708"/>
        <item x="1422"/>
        <item x="264"/>
        <item x="1345"/>
        <item x="1623"/>
        <item x="150"/>
        <item x="727"/>
        <item x="1728"/>
        <item x="1315"/>
        <item x="2313"/>
        <item x="2176"/>
        <item x="294"/>
        <item x="904"/>
        <item x="661"/>
        <item x="158"/>
        <item x="3"/>
        <item x="408"/>
        <item x="1450"/>
        <item x="1816"/>
        <item x="1565"/>
        <item x="959"/>
        <item x="1819"/>
        <item x="435"/>
        <item x="451"/>
        <item x="1828"/>
        <item x="130"/>
        <item x="1538"/>
        <item x="849"/>
        <item x="1520"/>
        <item x="2086"/>
        <item x="278"/>
        <item x="633"/>
        <item x="209"/>
        <item x="1982"/>
        <item x="2234"/>
        <item x="1756"/>
        <item x="2299"/>
        <item x="606"/>
        <item x="464"/>
        <item x="2072"/>
        <item x="2130"/>
        <item x="1900"/>
        <item x="308"/>
        <item x="2177"/>
        <item x="503"/>
        <item x="368"/>
        <item x="784"/>
        <item x="1949"/>
        <item x="1229"/>
        <item x="1895"/>
        <item x="1911"/>
        <item x="131"/>
        <item x="1065"/>
        <item x="887"/>
        <item x="776"/>
        <item x="410"/>
        <item x="1945"/>
        <item x="129"/>
        <item x="139"/>
        <item x="1649"/>
        <item x="565"/>
        <item x="2055"/>
        <item x="1886"/>
        <item x="1296"/>
        <item x="1803"/>
        <item x="818"/>
        <item x="1266"/>
        <item x="1970"/>
        <item x="2192"/>
        <item x="2169"/>
        <item x="899"/>
        <item x="1362"/>
        <item x="1752"/>
        <item x="1427"/>
        <item x="187"/>
        <item x="802"/>
        <item x="2000"/>
        <item x="1780"/>
        <item x="828"/>
        <item x="1595"/>
        <item x="1197"/>
        <item x="1137"/>
        <item x="372"/>
        <item x="1530"/>
        <item x="1171"/>
        <item x="2088"/>
        <item x="2053"/>
        <item x="2334"/>
        <item x="829"/>
        <item x="2003"/>
        <item x="1915"/>
        <item x="252"/>
        <item x="1793"/>
        <item x="243"/>
        <item x="1101"/>
        <item x="255"/>
        <item x="1788"/>
        <item x="2022"/>
        <item x="419"/>
        <item x="1149"/>
        <item x="810"/>
        <item x="1192"/>
        <item x="1323"/>
        <item x="102"/>
        <item x="326"/>
        <item x="1910"/>
        <item x="543"/>
        <item x="726"/>
        <item x="1409"/>
        <item x="337"/>
        <item x="1078"/>
        <item x="2219"/>
        <item x="74"/>
        <item x="2355"/>
        <item x="1350"/>
        <item x="1462"/>
        <item x="1498"/>
        <item x="908"/>
        <item x="620"/>
        <item x="840"/>
        <item x="1656"/>
        <item x="1366"/>
        <item x="374"/>
        <item x="490"/>
        <item x="1361"/>
        <item x="2398"/>
        <item x="2309"/>
        <item x="2078"/>
        <item x="986"/>
        <item x="2247"/>
        <item x="1388"/>
        <item x="1978"/>
        <item x="2171"/>
        <item x="2185"/>
        <item x="1163"/>
        <item x="148"/>
        <item x="2038"/>
        <item x="327"/>
        <item x="360"/>
        <item x="2005"/>
        <item x="1344"/>
        <item x="1845"/>
        <item x="1306"/>
        <item x="106"/>
        <item x="665"/>
        <item x="122"/>
        <item x="742"/>
        <item x="1753"/>
        <item x="2167"/>
        <item x="924"/>
        <item x="1930"/>
        <item x="2363"/>
        <item x="1279"/>
        <item x="966"/>
        <item x="1676"/>
        <item x="2367"/>
        <item x="212"/>
        <item x="143"/>
        <item x="421"/>
        <item x="1379"/>
        <item x="640"/>
        <item x="2223"/>
        <item x="1887"/>
        <item x="377"/>
        <item x="1075"/>
        <item x="27"/>
        <item x="1418"/>
        <item x="2252"/>
        <item x="777"/>
        <item x="592"/>
        <item x="1270"/>
        <item x="1008"/>
        <item x="501"/>
        <item x="1713"/>
        <item x="836"/>
        <item x="1407"/>
        <item x="880"/>
        <item x="483"/>
        <item x="472"/>
        <item x="103"/>
        <item x="145"/>
        <item x="183"/>
        <item x="626"/>
        <item x="1956"/>
        <item x="2186"/>
        <item x="1999"/>
        <item x="1723"/>
        <item x="1681"/>
        <item x="1662"/>
        <item x="1289"/>
        <item x="1056"/>
        <item x="915"/>
        <item x="2016"/>
        <item x="369"/>
        <item x="1404"/>
        <item x="1876"/>
        <item x="669"/>
        <item x="1102"/>
        <item x="789"/>
        <item x="199"/>
        <item x="452"/>
        <item x="1704"/>
        <item x="1373"/>
        <item x="50"/>
        <item x="2099"/>
        <item x="2378"/>
        <item x="56"/>
        <item x="1207"/>
        <item x="1157"/>
        <item x="889"/>
        <item x="1020"/>
        <item x="1077"/>
        <item x="2253"/>
        <item x="1624"/>
        <item x="1504"/>
        <item x="1605"/>
        <item x="1030"/>
        <item x="1980"/>
        <item x="553"/>
        <item x="1146"/>
        <item x="397"/>
        <item x="1933"/>
        <item x="1872"/>
        <item x="76"/>
        <item x="568"/>
        <item x="1914"/>
        <item x="1173"/>
        <item x="475"/>
        <item x="578"/>
        <item x="2383"/>
        <item x="1156"/>
        <item x="55"/>
        <item x="1337"/>
        <item x="253"/>
        <item x="1151"/>
        <item x="1968"/>
        <item x="1281"/>
        <item x="1779"/>
        <item x="1360"/>
        <item x="118"/>
        <item x="445"/>
        <item x="546"/>
        <item x="2271"/>
        <item x="184"/>
        <item x="853"/>
        <item x="1745"/>
        <item x="204"/>
        <item x="615"/>
        <item x="70"/>
        <item x="1412"/>
        <item x="864"/>
        <item x="1693"/>
        <item x="89"/>
        <item x="98"/>
        <item x="613"/>
        <item x="731"/>
        <item x="604"/>
        <item x="24"/>
        <item x="955"/>
        <item x="2246"/>
        <item x="2351"/>
        <item x="2178"/>
        <item x="696"/>
        <item x="1765"/>
        <item x="1408"/>
        <item x="1095"/>
        <item x="1134"/>
        <item x="883"/>
        <item x="2329"/>
        <item x="1401"/>
        <item x="2160"/>
        <item x="2047"/>
        <item x="2144"/>
        <item x="1962"/>
        <item x="1204"/>
        <item x="167"/>
        <item x="716"/>
        <item x="2037"/>
        <item x="2064"/>
        <item x="381"/>
        <item x="2354"/>
        <item x="559"/>
        <item x="1734"/>
        <item x="246"/>
        <item x="173"/>
        <item x="412"/>
        <item x="1011"/>
        <item x="1255"/>
        <item x="1018"/>
        <item x="1443"/>
        <item x="1081"/>
        <item x="1967"/>
        <item x="1300"/>
        <item x="885"/>
        <item x="2244"/>
        <item x="407"/>
        <item x="2154"/>
        <item x="1935"/>
        <item x="1002"/>
        <item x="12"/>
        <item x="940"/>
        <item x="1811"/>
        <item x="983"/>
        <item x="427"/>
        <item x="2068"/>
        <item x="2214"/>
        <item x="1180"/>
        <item x="1478"/>
        <item x="1122"/>
        <item x="2323"/>
        <item x="2376"/>
        <item x="1908"/>
        <item x="322"/>
        <item x="567"/>
        <item x="856"/>
        <item x="1195"/>
        <item x="1628"/>
        <item x="564"/>
        <item x="1611"/>
        <item x="664"/>
        <item x="23"/>
        <item x="1612"/>
        <item x="2209"/>
        <item x="156"/>
        <item x="502"/>
        <item x="896"/>
        <item x="2093"/>
        <item x="168"/>
        <item x="863"/>
        <item x="2040"/>
        <item x="608"/>
        <item x="90"/>
        <item x="879"/>
        <item x="2204"/>
        <item x="1926"/>
        <item x="571"/>
        <item x="1497"/>
        <item x="1430"/>
        <item x="2120"/>
        <item x="1795"/>
        <item x="170"/>
        <item x="1143"/>
        <item x="649"/>
        <item x="1452"/>
        <item x="307"/>
        <item x="809"/>
        <item x="1542"/>
        <item x="722"/>
        <item x="429"/>
        <item x="2187"/>
        <item x="2408"/>
        <item x="2057"/>
        <item x="1436"/>
        <item x="1308"/>
        <item x="574"/>
        <item x="2159"/>
        <item x="2175"/>
        <item x="1901"/>
        <item x="1165"/>
        <item x="549"/>
        <item x="398"/>
        <item x="1123"/>
        <item x="1080"/>
        <item x="1288"/>
        <item x="2422"/>
        <item x="1871"/>
        <item x="990"/>
        <item x="1716"/>
        <item x="231"/>
        <item x="1570"/>
        <item x="290"/>
        <item x="1975"/>
        <item x="1773"/>
        <item x="1658"/>
        <item x="1087"/>
        <item x="2289"/>
        <item x="1153"/>
        <item x="732"/>
        <item x="1950"/>
        <item x="771"/>
        <item x="2347"/>
        <item x="2308"/>
        <item x="1741"/>
        <item x="977"/>
        <item x="260"/>
        <item x="957"/>
        <item x="296"/>
        <item x="1212"/>
        <item x="305"/>
        <item x="1574"/>
        <item x="232"/>
        <item x="1411"/>
        <item x="1161"/>
        <item x="1544"/>
        <item x="1264"/>
        <item x="273"/>
        <item x="891"/>
        <item x="1166"/>
        <item x="2131"/>
        <item x="1415"/>
        <item x="947"/>
        <item x="218"/>
        <item x="2229"/>
        <item x="237"/>
        <item x="250"/>
        <item x="842"/>
        <item x="610"/>
        <item x="1838"/>
        <item x="1442"/>
        <item x="1438"/>
        <item x="921"/>
        <item x="1979"/>
        <item x="110"/>
        <item x="2007"/>
        <item x="1806"/>
        <item x="933"/>
        <item x="301"/>
        <item x="2065"/>
        <item x="2300"/>
        <item x="757"/>
        <item x="1600"/>
        <item x="1905"/>
        <item x="855"/>
        <item x="1115"/>
        <item x="558"/>
        <item x="2274"/>
        <item x="2018"/>
        <item x="1402"/>
        <item x="1736"/>
        <item x="561"/>
        <item x="1519"/>
        <item x="1176"/>
        <item x="681"/>
        <item x="1184"/>
        <item x="1859"/>
        <item x="191"/>
        <item x="1092"/>
        <item x="2103"/>
        <item x="39"/>
        <item x="180"/>
        <item x="1990"/>
        <item x="2051"/>
        <item x="717"/>
        <item x="1740"/>
        <item x="1847"/>
        <item x="1333"/>
        <item x="2222"/>
        <item x="492"/>
        <item x="945"/>
        <item x="2189"/>
        <item x="710"/>
        <item x="2280"/>
        <item x="117"/>
        <item x="1187"/>
        <item x="1019"/>
        <item x="1691"/>
        <item x="614"/>
        <item x="2025"/>
        <item x="1609"/>
        <item x="1700"/>
        <item x="1368"/>
        <item x="353"/>
        <item x="969"/>
        <item x="1875"/>
        <item x="1227"/>
        <item x="1336"/>
        <item x="821"/>
        <item x="566"/>
        <item x="846"/>
        <item x="2059"/>
        <item x="259"/>
        <item x="1885"/>
        <item x="1917"/>
        <item x="1805"/>
        <item x="479"/>
        <item x="1961"/>
        <item x="1708"/>
        <item x="529"/>
        <item x="949"/>
        <item x="219"/>
        <item x="1548"/>
        <item x="540"/>
        <item x="520"/>
        <item x="935"/>
        <item x="1272"/>
        <item x="171"/>
        <item x="1492"/>
        <item x="702"/>
        <item x="1672"/>
        <item x="2314"/>
        <item x="454"/>
        <item x="2243"/>
        <item x="312"/>
        <item x="591"/>
        <item x="2357"/>
        <item x="1282"/>
        <item x="1262"/>
        <item x="632"/>
        <item x="1755"/>
        <item x="1625"/>
        <item x="1420"/>
        <item x="936"/>
        <item x="1103"/>
        <item x="2036"/>
        <item x="1268"/>
        <item x="1633"/>
        <item x="2089"/>
        <item x="1571"/>
        <item x="1969"/>
        <item x="1863"/>
        <item x="2318"/>
        <item x="79"/>
        <item x="814"/>
        <item x="302"/>
        <item x="1603"/>
        <item x="766"/>
        <item x="100"/>
        <item x="1359"/>
        <item x="1116"/>
        <item x="2396"/>
        <item x="2017"/>
        <item x="395"/>
        <item x="2362"/>
        <item x="1799"/>
        <item x="2199"/>
        <item x="563"/>
        <item x="379"/>
        <item x="2179"/>
        <item x="1330"/>
        <item x="1663"/>
        <item x="1031"/>
        <item x="1787"/>
        <item x="2133"/>
        <item x="1106"/>
        <item x="1746"/>
        <item x="1261"/>
        <item x="779"/>
        <item x="526"/>
        <item x="221"/>
        <item x="548"/>
        <item x="430"/>
        <item x="1198"/>
        <item x="1870"/>
        <item x="1616"/>
        <item x="2316"/>
        <item x="172"/>
        <item x="2049"/>
        <item x="439"/>
        <item x="1028"/>
        <item x="147"/>
        <item x="2269"/>
        <item x="1063"/>
        <item x="1952"/>
        <item x="823"/>
        <item x="1374"/>
        <item x="1500"/>
        <item x="1038"/>
        <item x="244"/>
        <item x="1050"/>
        <item x="2028"/>
        <item x="2416"/>
        <item x="537"/>
        <item x="582"/>
        <item x="928"/>
        <item x="2364"/>
        <item x="663"/>
        <item x="1943"/>
        <item x="463"/>
        <item x="469"/>
        <item x="1108"/>
        <item x="1954"/>
        <item x="402"/>
        <item x="2407"/>
        <item x="2076"/>
        <item x="759"/>
        <item x="605"/>
        <item x="815"/>
        <item x="128"/>
        <item x="913"/>
        <item x="917"/>
        <item x="544"/>
        <item x="1040"/>
        <item x="1942"/>
        <item x="2137"/>
        <item x="426"/>
        <item x="471"/>
        <item x="2023"/>
        <item x="1466"/>
        <item x="1665"/>
        <item x="958"/>
        <item x="2107"/>
        <item x="2195"/>
        <item x="1817"/>
        <item x="1585"/>
        <item x="1922"/>
        <item x="2205"/>
        <item x="1324"/>
        <item x="512"/>
        <item x="514"/>
        <item x="1754"/>
        <item x="432"/>
        <item x="1068"/>
        <item x="1664"/>
        <item x="946"/>
        <item x="1932"/>
        <item x="1113"/>
        <item x="1556"/>
        <item x="1098"/>
        <item x="2373"/>
        <item x="1257"/>
        <item x="1316"/>
        <item x="189"/>
        <item x="2411"/>
        <item x="345"/>
        <item x="1529"/>
        <item x="1076"/>
        <item x="554"/>
        <item x="222"/>
        <item x="42"/>
        <item x="371"/>
        <item x="692"/>
        <item x="285"/>
        <item x="518"/>
        <item x="2293"/>
        <item x="749"/>
        <item x="1928"/>
        <item x="1776"/>
        <item x="2143"/>
        <item x="403"/>
        <item x="1510"/>
        <item x="1479"/>
        <item x="1239"/>
        <item x="1406"/>
        <item x="1223"/>
        <item x="182"/>
        <item x="137"/>
        <item x="753"/>
        <item x="1796"/>
        <item x="1813"/>
        <item x="2346"/>
        <item x="2119"/>
        <item x="875"/>
        <item x="579"/>
        <item x="1394"/>
        <item x="108"/>
        <item x="791"/>
        <item x="596"/>
        <item x="1329"/>
        <item x="1557"/>
        <item x="2225"/>
        <item x="177"/>
        <item x="572"/>
        <item x="1878"/>
        <item x="1025"/>
        <item x="1097"/>
        <item x="1410"/>
        <item x="511"/>
        <item x="1454"/>
        <item x="1064"/>
        <item x="1164"/>
        <item x="1049"/>
        <item x="2311"/>
        <item x="393"/>
        <item x="2235"/>
        <item x="2379"/>
        <item x="267"/>
        <item x="2063"/>
        <item x="2073"/>
        <item x="1383"/>
        <item x="1921"/>
        <item x="1"/>
        <item x="923"/>
        <item x="892"/>
        <item x="1100"/>
        <item x="2286"/>
        <item x="1386"/>
        <item x="1267"/>
        <item x="507"/>
        <item x="2279"/>
        <item x="1655"/>
        <item x="805"/>
        <item x="149"/>
        <item x="1856"/>
        <item x="22"/>
        <item x="1589"/>
        <item x="588"/>
        <item x="714"/>
        <item x="1416"/>
        <item x="1502"/>
        <item x="1634"/>
        <item x="2202"/>
        <item x="2352"/>
        <item x="1567"/>
        <item x="2371"/>
        <item x="1398"/>
        <item x="1358"/>
        <item x="1190"/>
        <item x="760"/>
        <item x="1652"/>
        <item x="929"/>
        <item x="1629"/>
        <item x="1523"/>
        <item x="431"/>
        <item x="1054"/>
        <item x="642"/>
        <item x="801"/>
        <item x="2386"/>
        <item x="1380"/>
        <item x="320"/>
        <item x="1428"/>
        <item x="1608"/>
        <item x="1690"/>
        <item x="1367"/>
        <item x="706"/>
        <item x="1640"/>
        <item x="1032"/>
        <item x="516"/>
        <item x="1046"/>
        <item x="1546"/>
        <item x="1683"/>
        <item x="629"/>
        <item x="1545"/>
        <item x="388"/>
        <item x="1902"/>
        <item x="898"/>
        <item x="925"/>
        <item x="1370"/>
        <item x="387"/>
        <item x="1364"/>
        <item x="562"/>
        <item x="161"/>
        <item x="146"/>
        <item x="1189"/>
        <item x="343"/>
        <item x="532"/>
        <item x="1855"/>
        <item x="2255"/>
        <item x="655"/>
        <item x="1764"/>
        <item x="1230"/>
        <item x="1694"/>
        <item x="938"/>
        <item x="1351"/>
        <item x="2002"/>
        <item x="519"/>
        <item x="1356"/>
        <item x="1641"/>
        <item x="81"/>
        <item x="2273"/>
        <item x="87"/>
        <item x="1446"/>
        <item x="491"/>
        <item x="758"/>
        <item x="1449"/>
        <item x="1705"/>
        <item x="1642"/>
        <item x="1977"/>
        <item x="416"/>
        <item x="1597"/>
        <item x="7"/>
        <item x="2387"/>
        <item x="660"/>
        <item x="2150"/>
        <item x="1094"/>
        <item x="28"/>
        <item x="2359"/>
        <item x="38"/>
        <item x="1899"/>
        <item x="1016"/>
        <item x="1966"/>
        <item x="2312"/>
        <item x="274"/>
        <item x="1129"/>
        <item x="927"/>
        <item x="625"/>
        <item x="315"/>
        <item x="1303"/>
        <item x="1890"/>
        <item x="2339"/>
        <item x="383"/>
        <item x="530"/>
        <item x="874"/>
        <item x="803"/>
        <item x="2421"/>
        <item x="1439"/>
        <item x="1986"/>
        <item x="1516"/>
        <item x="332"/>
        <item x="523"/>
        <item x="962"/>
        <item x="1325"/>
        <item x="719"/>
        <item x="2194"/>
        <item x="637"/>
        <item x="728"/>
        <item x="1286"/>
        <item x="1263"/>
        <item x="1284"/>
        <item x="1613"/>
        <item x="2212"/>
        <item x="807"/>
        <item x="627"/>
        <item x="2377"/>
        <item x="1583"/>
        <item x="652"/>
        <item x="1912"/>
        <item x="2266"/>
        <item x="1491"/>
        <item x="57"/>
        <item x="1354"/>
        <item x="550"/>
        <item x="1946"/>
        <item x="2156"/>
        <item x="113"/>
        <item x="1836"/>
        <item x="1259"/>
        <item x="2062"/>
        <item x="1846"/>
        <item x="1341"/>
        <item x="1584"/>
        <item x="2227"/>
        <item x="877"/>
        <item x="524"/>
        <item x="1037"/>
        <item x="2245"/>
        <item x="2198"/>
        <item x="1937"/>
        <item x="824"/>
        <item x="790"/>
        <item x="328"/>
        <item x="1522"/>
        <item x="517"/>
        <item x="2310"/>
        <item x="931"/>
        <item x="2111"/>
        <item x="1249"/>
        <item x="730"/>
        <item x="872"/>
        <item x="1167"/>
        <item x="2324"/>
        <item x="1820"/>
        <item x="2210"/>
        <item x="1827"/>
        <item x="751"/>
        <item x="2256"/>
        <item x="1400"/>
        <item x="1119"/>
        <item x="2412"/>
        <item x="736"/>
        <item x="1445"/>
        <item x="289"/>
        <item x="746"/>
        <item x="2046"/>
        <item x="1686"/>
        <item x="1592"/>
        <item x="1559"/>
        <item x="636"/>
        <item x="575"/>
        <item x="1012"/>
        <item x="2283"/>
        <item x="1579"/>
        <item x="316"/>
        <item x="1057"/>
        <item x="1591"/>
        <item x="1619"/>
        <item x="724"/>
        <item x="1657"/>
        <item x="2278"/>
        <item x="281"/>
        <item x="266"/>
        <item x="2116"/>
        <item x="2341"/>
        <item x="1894"/>
        <item x="125"/>
        <item x="673"/>
        <item x="989"/>
        <item x="2106"/>
        <item x="1456"/>
        <item x="331"/>
        <item x="1154"/>
        <item x="1533"/>
        <item x="1346"/>
        <item x="1709"/>
        <item x="1142"/>
        <item x="2270"/>
        <item x="1120"/>
        <item x="2077"/>
        <item x="619"/>
        <item x="365"/>
        <item x="811"/>
        <item x="17"/>
        <item x="198"/>
        <item x="738"/>
        <item x="459"/>
        <item x="2333"/>
        <item x="1707"/>
        <item x="1136"/>
        <item x="705"/>
        <item x="623"/>
        <item x="2349"/>
        <item x="827"/>
        <item x="1511"/>
        <item x="1206"/>
        <item x="1639"/>
        <item x="152"/>
        <item x="1630"/>
        <item x="1236"/>
        <item x="797"/>
        <item x="622"/>
        <item x="1940"/>
        <item x="876"/>
        <item x="761"/>
        <item x="975"/>
        <item x="446"/>
        <item x="1391"/>
        <item x="1739"/>
        <item x="1934"/>
        <item x="786"/>
        <item x="1051"/>
        <item x="599"/>
        <item x="1807"/>
        <item x="1831"/>
        <item x="1162"/>
        <item x="1127"/>
        <item x="1482"/>
        <item x="1552"/>
        <item x="2263"/>
        <item x="1461"/>
        <item x="987"/>
        <item x="1706"/>
        <item x="1429"/>
        <item x="123"/>
        <item x="418"/>
        <item x="691"/>
        <item x="1488"/>
        <item x="233"/>
        <item x="1209"/>
        <item x="1135"/>
        <item x="1598"/>
        <item x="1389"/>
        <item x="2388"/>
        <item x="723"/>
        <item x="2082"/>
        <item x="31"/>
        <item x="356"/>
        <item x="2097"/>
        <item x="378"/>
        <item x="733"/>
        <item x="2231"/>
        <item x="871"/>
        <item x="2071"/>
        <item x="624"/>
        <item x="94"/>
        <item x="2054"/>
        <item x="248"/>
        <item x="2132"/>
        <item x="2128"/>
        <item x="690"/>
        <item x="1003"/>
        <item x="1749"/>
        <item x="346"/>
        <item x="991"/>
        <item x="2134"/>
        <item x="2096"/>
        <item x="1183"/>
        <item x="1132"/>
        <item x="318"/>
        <item x="105"/>
        <item x="767"/>
        <item x="1426"/>
        <item x="1669"/>
        <item x="0"/>
        <item x="1211"/>
        <item x="166"/>
        <item x="2226"/>
        <item x="160"/>
        <item x="700"/>
        <item x="2074"/>
        <item x="1580"/>
        <item x="754"/>
        <item x="689"/>
        <item x="370"/>
        <item x="1951"/>
        <item x="268"/>
        <item x="2369"/>
        <item x="497"/>
        <item x="1667"/>
        <item x="51"/>
        <item x="1457"/>
        <item x="838"/>
        <item x="694"/>
        <item x="1997"/>
        <item x="679"/>
        <item x="1782"/>
        <item x="704"/>
        <item x="2006"/>
        <item x="1385"/>
        <item x="680"/>
        <item x="2066"/>
        <item x="1218"/>
        <item x="2238"/>
        <item x="1913"/>
        <item x="107"/>
        <item x="295"/>
        <item x="1271"/>
        <item x="2414"/>
        <item x="389"/>
        <item x="1248"/>
        <item x="2213"/>
        <item x="466"/>
        <item x="813"/>
        <item x="2319"/>
        <item x="488"/>
        <item x="8"/>
        <item x="531"/>
        <item x="423"/>
        <item x="205"/>
        <item x="2085"/>
        <item x="1881"/>
        <item x="1650"/>
        <item x="866"/>
        <item x="462"/>
        <item x="2079"/>
        <item x="112"/>
        <item x="607"/>
        <item x="1627"/>
        <item x="404"/>
        <item x="2394"/>
        <item x="78"/>
        <item x="258"/>
        <item x="1832"/>
        <item x="434"/>
        <item x="832"/>
        <item x="2215"/>
        <item x="852"/>
        <item x="174"/>
        <item x="2174"/>
        <item x="2026"/>
        <item x="1215"/>
        <item x="2168"/>
        <item x="1079"/>
        <item x="293"/>
        <item x="190"/>
        <item x="2295"/>
        <item x="2264"/>
        <item x="916"/>
        <item x="500"/>
        <item x="1444"/>
        <item x="1177"/>
        <item x="1737"/>
        <item x="1698"/>
        <item x="109"/>
        <item x="1804"/>
        <item x="770"/>
        <item x="1692"/>
        <item x="2224"/>
        <item x="271"/>
        <item x="215"/>
        <item x="1216"/>
        <item x="590"/>
        <item x="1674"/>
        <item x="2105"/>
        <item x="1228"/>
        <item x="1897"/>
        <item x="2098"/>
        <item x="217"/>
        <item x="1194"/>
        <item x="992"/>
        <item x="2139"/>
        <item x="1276"/>
        <item x="2188"/>
        <item x="1339"/>
        <item x="1314"/>
        <item x="299"/>
        <item x="1660"/>
        <item x="2360"/>
        <item x="1033"/>
        <item x="2410"/>
        <item x="1953"/>
        <item x="2417"/>
        <item x="1226"/>
        <item x="1434"/>
        <item x="670"/>
        <item x="944"/>
        <item x="1355"/>
        <item x="748"/>
        <item x="555"/>
        <item x="1091"/>
        <item x="800"/>
        <item x="474"/>
        <item x="60"/>
        <item x="375"/>
        <item x="344"/>
        <item x="19"/>
        <item x="453"/>
        <item x="449"/>
        <item x="1581"/>
        <item x="505"/>
        <item x="1022"/>
        <item x="138"/>
        <item x="1701"/>
        <item x="1419"/>
        <item x="996"/>
        <item x="227"/>
        <item x="203"/>
        <item x="1539"/>
        <item x="1587"/>
        <item x="1041"/>
        <item x="1727"/>
        <item x="1133"/>
        <item x="2146"/>
        <item x="2413"/>
        <item x="208"/>
        <item x="683"/>
        <item x="287"/>
        <item x="1441"/>
        <item x="2035"/>
        <item x="257"/>
        <item x="155"/>
        <item x="1252"/>
        <item x="1121"/>
        <item x="2136"/>
        <item x="195"/>
        <item x="2182"/>
        <item x="486"/>
        <item x="11"/>
        <item x="54"/>
        <item x="88"/>
        <item x="1825"/>
        <item x="1815"/>
        <item x="906"/>
        <item x="2155"/>
        <item x="1891"/>
        <item x="1302"/>
        <item x="64"/>
        <item x="304"/>
        <item x="91"/>
        <item x="1009"/>
        <item x="1319"/>
        <item x="911"/>
        <item x="2042"/>
        <item x="1721"/>
        <item x="1617"/>
        <item x="2277"/>
        <item x="932"/>
        <item x="1573"/>
        <item x="1208"/>
        <item x="1508"/>
        <item x="1172"/>
        <item x="456"/>
        <item x="1074"/>
        <item x="965"/>
        <item x="901"/>
        <item x="672"/>
        <item x="618"/>
        <item x="998"/>
        <item x="826"/>
        <item x="837"/>
        <item x="587"/>
        <item x="291"/>
        <item x="712"/>
        <item x="616"/>
        <item x="2126"/>
        <item x="1175"/>
        <item x="2251"/>
        <item x="1027"/>
        <item x="223"/>
        <item x="1254"/>
        <item x="200"/>
        <item x="1792"/>
        <item x="376"/>
        <item x="279"/>
        <item x="1083"/>
        <item x="47"/>
        <item x="2292"/>
        <item x="2012"/>
        <item x="2033"/>
        <item x="48"/>
        <item x="1561"/>
        <item x="1729"/>
        <item x="1536"/>
        <item x="1070"/>
        <item x="1472"/>
        <item x="142"/>
        <item x="1399"/>
        <item x="1958"/>
        <item x="1464"/>
        <item x="1718"/>
        <item x="2262"/>
        <item x="1781"/>
        <item x="127"/>
        <item x="847"/>
        <item x="948"/>
        <item x="585"/>
        <item x="603"/>
        <item x="2306"/>
        <item x="1527"/>
        <item x="2029"/>
        <item x="251"/>
        <item x="437"/>
        <item x="1549"/>
        <item x="2200"/>
        <item x="1578"/>
        <item x="1868"/>
        <item x="1563"/>
        <item x="1730"/>
        <item x="1614"/>
        <item x="1035"/>
        <item x="480"/>
        <item x="528"/>
        <item x="216"/>
        <item x="980"/>
        <item x="718"/>
        <item x="2348"/>
        <item x="934"/>
        <item x="1790"/>
        <item x="2221"/>
        <item x="2043"/>
        <item x="687"/>
        <item x="870"/>
        <item x="460"/>
        <item x="340"/>
        <item x="2361"/>
        <item x="414"/>
        <item x="930"/>
        <item x="300"/>
        <item x="2303"/>
        <item x="765"/>
        <item x="799"/>
        <item x="330"/>
        <item x="1220"/>
        <item x="1250"/>
        <item x="2375"/>
        <item x="2258"/>
        <item x="181"/>
        <item x="2317"/>
        <item x="80"/>
        <item x="2385"/>
        <item x="1203"/>
        <item x="262"/>
        <item x="2415"/>
        <item x="2242"/>
        <item x="1903"/>
        <item x="2165"/>
        <item x="1448"/>
        <item x="1517"/>
        <item x="1974"/>
        <item x="638"/>
        <item x="1772"/>
        <item x="1202"/>
        <item x="59"/>
        <item x="485"/>
        <item x="1604"/>
        <item x="201"/>
        <item x="1638"/>
        <item x="2382"/>
        <item x="2094"/>
        <item x="1731"/>
        <item x="598"/>
        <item x="310"/>
        <item x="386"/>
        <item x="2393"/>
        <item x="140"/>
        <item x="1843"/>
        <item x="1541"/>
        <item x="1537"/>
        <item x="1141"/>
        <item x="1877"/>
        <item x="119"/>
        <item x="114"/>
        <item x="197"/>
        <item x="926"/>
        <item x="910"/>
        <item x="1837"/>
        <item x="2024"/>
        <item x="1673"/>
        <item x="238"/>
        <item x="86"/>
        <item x="390"/>
        <item x="2039"/>
        <item x="2392"/>
        <item x="1759"/>
        <item x="859"/>
        <item x="862"/>
        <item x="1377"/>
        <item x="1099"/>
        <item x="1821"/>
        <item x="1535"/>
        <item x="1010"/>
        <item x="2211"/>
        <item x="756"/>
        <item x="286"/>
        <item x="188"/>
        <item x="1424"/>
        <item x="2031"/>
        <item x="2241"/>
        <item x="417"/>
        <item x="903"/>
        <item x="211"/>
        <item x="2368"/>
        <item x="843"/>
        <item x="116"/>
        <item x="2193"/>
        <item x="2191"/>
        <item x="1403"/>
        <item x="763"/>
        <item x="1892"/>
        <item x="1712"/>
        <item x="1256"/>
        <item x="2259"/>
        <item x="2206"/>
        <item x="428"/>
        <item x="851"/>
        <item x="2328"/>
        <item x="1883"/>
        <item x="534"/>
        <item x="35"/>
        <item x="1293"/>
        <item x="597"/>
        <item x="104"/>
        <item x="1089"/>
        <item x="163"/>
        <item x="1919"/>
        <item x="1551"/>
        <item x="101"/>
        <item x="2228"/>
        <item x="861"/>
        <item x="1668"/>
        <item x="967"/>
        <item x="1564"/>
        <item x="14"/>
        <item x="985"/>
        <item x="1848"/>
        <item x="133"/>
        <item x="1214"/>
        <item x="773"/>
        <item x="822"/>
        <item x="1998"/>
        <item x="1679"/>
        <item x="151"/>
        <item x="2216"/>
        <item x="1321"/>
        <item x="973"/>
        <item x="817"/>
        <item x="363"/>
        <item x="1569"/>
        <item x="646"/>
        <item x="1128"/>
        <item x="1378"/>
        <item x="1440"/>
        <item x="2232"/>
        <item x="2070"/>
        <item x="1593"/>
        <item x="288"/>
        <item x="1376"/>
        <item x="26"/>
        <item x="2419"/>
        <item x="75"/>
        <item x="1687"/>
        <item x="1874"/>
        <item x="2095"/>
        <item x="2124"/>
        <item x="1396"/>
        <item x="311"/>
        <item x="465"/>
        <item x="1678"/>
        <item x="366"/>
        <item x="920"/>
        <item x="275"/>
        <item x="2015"/>
        <item x="247"/>
        <item x="399"/>
        <item x="819"/>
        <item x="2401"/>
        <item x="1824"/>
        <item x="1850"/>
        <item x="854"/>
        <item x="2381"/>
        <item x="1265"/>
        <item x="2129"/>
        <item x="319"/>
        <item x="1853"/>
        <item x="653"/>
        <item x="338"/>
        <item x="581"/>
        <item x="69"/>
        <item x="833"/>
        <item x="2044"/>
        <item x="2248"/>
        <item x="162"/>
        <item x="893"/>
        <item x="1558"/>
        <item x="1941"/>
        <item x="816"/>
        <item x="1034"/>
        <item x="950"/>
        <item x="2322"/>
        <item x="2326"/>
        <item x="747"/>
        <item x="1844"/>
        <item x="2162"/>
        <item x="1939"/>
        <item x="1526"/>
        <item x="333"/>
        <item x="277"/>
        <item x="443"/>
        <item x="2366"/>
        <item x="2158"/>
        <item x="508"/>
        <item x="99"/>
        <item x="939"/>
        <item x="611"/>
        <item x="2403"/>
        <item x="424"/>
        <item x="202"/>
        <item x="907"/>
        <item x="2122"/>
        <item x="2275"/>
        <item x="2104"/>
        <item x="157"/>
        <item x="1738"/>
        <item x="1155"/>
        <item x="61"/>
        <item x="234"/>
        <item x="2409"/>
        <item x="1297"/>
        <item x="902"/>
        <item x="1299"/>
        <item x="1987"/>
        <item x="325"/>
        <item x="1066"/>
        <item x="743"/>
        <item x="1088"/>
        <item x="1023"/>
        <item x="882"/>
        <item x="1160"/>
        <item x="396"/>
        <item x="699"/>
        <item x="1839"/>
        <item x="341"/>
        <item x="1317"/>
        <item x="1864"/>
        <item x="440"/>
        <item x="348"/>
        <item x="210"/>
        <item x="1332"/>
        <item x="1991"/>
        <item x="1726"/>
        <item x="18"/>
        <item x="68"/>
        <item x="136"/>
        <item x="394"/>
        <item x="493"/>
        <item x="953"/>
        <item x="2208"/>
        <item x="2390"/>
        <item x="538"/>
        <item x="1916"/>
        <item x="2342"/>
        <item x="1000"/>
        <item x="324"/>
        <item x="44"/>
        <item x="1725"/>
        <item x="120"/>
        <item x="1246"/>
        <item x="1873"/>
        <item x="1995"/>
        <item x="436"/>
        <item x="1062"/>
        <item x="1490"/>
        <item x="1005"/>
        <item x="1232"/>
        <item x="1213"/>
        <item x="132"/>
        <item x="1722"/>
        <item x="560"/>
        <item x="2067"/>
        <item x="715"/>
        <item x="93"/>
        <item x="1274"/>
        <item x="667"/>
        <item x="1695"/>
        <item x="1909"/>
        <item x="951"/>
        <item x="1524"/>
        <item x="952"/>
        <item x="1273"/>
        <item x="2240"/>
        <item x="2101"/>
        <item x="1802"/>
        <item x="2423"/>
        <item x="2250"/>
        <item x="1483"/>
        <item x="1626"/>
        <item x="52"/>
        <item x="46"/>
        <item x="1242"/>
        <item x="1643"/>
        <item x="658"/>
        <item x="1475"/>
        <item x="67"/>
        <item x="2163"/>
        <item x="1148"/>
        <item x="2184"/>
        <item x="835"/>
        <item x="352"/>
        <item x="697"/>
        <item x="1822"/>
        <item x="1607"/>
        <item x="1703"/>
        <item x="2233"/>
        <item x="1785"/>
        <item x="2335"/>
        <item x="1447"/>
        <item x="713"/>
        <item x="309"/>
        <item x="1241"/>
        <item x="545"/>
        <item x="1369"/>
        <item x="1085"/>
        <item x="29"/>
        <item x="2196"/>
        <item x="1758"/>
        <item x="2117"/>
        <item x="1459"/>
        <item x="644"/>
        <item x="841"/>
        <item x="1340"/>
        <item x="321"/>
        <item x="230"/>
        <item x="2087"/>
        <item x="2083"/>
        <item x="2050"/>
        <item x="1499"/>
        <item x="1927"/>
        <item x="1320"/>
        <item x="1996"/>
        <item x="1017"/>
        <item x="1653"/>
        <item x="2060"/>
        <item x="695"/>
        <item x="245"/>
        <item x="448"/>
        <item x="2041"/>
        <item x="1620"/>
        <item x="659"/>
        <item x="1841"/>
        <item x="1109"/>
        <item x="1004"/>
        <item x="1310"/>
        <item x="2420"/>
        <item x="1104"/>
        <item x="895"/>
        <item x="2267"/>
        <item x="2061"/>
        <item x="1989"/>
        <item x="1893"/>
        <item x="1532"/>
        <item x="583"/>
        <item x="2418"/>
        <item x="1719"/>
        <item x="373"/>
        <item x="703"/>
        <item x="2321"/>
        <item x="1555"/>
        <item x="2125"/>
        <item x="533"/>
        <item x="194"/>
        <item x="499"/>
        <item x="2080"/>
        <item x="111"/>
        <item x="364"/>
        <item x="1185"/>
        <item x="570"/>
        <item x="58"/>
        <item x="361"/>
        <item x="612"/>
        <item x="979"/>
        <item x="468"/>
        <item x="1348"/>
        <item x="1140"/>
        <item x="888"/>
        <item x="593"/>
        <item x="1111"/>
        <item x="1477"/>
        <item x="650"/>
        <item x="806"/>
        <item x="2032"/>
        <item x="762"/>
        <item x="693"/>
        <item x="284"/>
        <item x="1243"/>
        <item x="73"/>
        <item x="1963"/>
        <item x="1575"/>
        <item x="196"/>
        <item x="1682"/>
        <item x="457"/>
        <item x="1042"/>
        <item x="1818"/>
        <item x="1130"/>
        <item x="1191"/>
        <item x="1126"/>
        <item x="169"/>
        <item x="5"/>
        <item x="504"/>
        <item x="13"/>
        <item x="34"/>
        <item x="999"/>
        <item x="1188"/>
        <item x="1789"/>
        <item x="1826"/>
        <item x="409"/>
        <item x="521"/>
        <item x="357"/>
        <item x="2108"/>
        <item x="1503"/>
        <item x="2343"/>
        <item x="1514"/>
        <item x="1615"/>
        <item x="750"/>
        <item x="1334"/>
        <item x="1509"/>
        <item x="970"/>
        <item x="1240"/>
        <item x="845"/>
        <item x="1568"/>
        <item x="441"/>
        <item x="411"/>
        <item x="392"/>
        <item x="15"/>
        <item x="1463"/>
        <item x="2092"/>
        <item x="602"/>
        <item x="1661"/>
        <item x="1290"/>
        <item x="1347"/>
        <item x="1849"/>
        <item x="964"/>
        <item x="2069"/>
        <item x="1835"/>
        <item x="261"/>
        <item x="972"/>
        <item x="685"/>
        <item x="1417"/>
        <item x="857"/>
        <item x="269"/>
        <item x="942"/>
        <item x="317"/>
        <item x="82"/>
        <item x="1936"/>
        <item x="362"/>
        <item x="635"/>
        <item x="1699"/>
        <item x="1048"/>
        <item x="2123"/>
        <item x="552"/>
        <item x="1601"/>
        <item x="1534"/>
        <item x="1178"/>
        <item x="868"/>
        <item x="1888"/>
        <item x="1646"/>
        <item x="1086"/>
        <item x="1680"/>
        <item x="487"/>
        <item x="2345"/>
        <item x="2404"/>
        <item x="2272"/>
        <item x="1866"/>
        <item x="671"/>
        <item x="2254"/>
        <item x="2148"/>
        <item x="2090"/>
        <item x="329"/>
        <item x="1635"/>
        <item x="2395"/>
        <item x="1053"/>
        <item x="780"/>
        <item x="2141"/>
        <item x="1751"/>
        <item x="1045"/>
        <item x="263"/>
        <item x="993"/>
        <item x="1960"/>
        <item x="2091"/>
        <item x="1437"/>
        <item x="1924"/>
        <item x="922"/>
        <item x="783"/>
        <item x="1923"/>
        <item x="2287"/>
        <item x="2291"/>
        <item x="92"/>
        <item x="1757"/>
        <item x="249"/>
        <item x="515"/>
        <item x="941"/>
        <item x="467"/>
        <item x="72"/>
        <item x="164"/>
        <item x="1810"/>
        <item x="2405"/>
        <item x="682"/>
        <item x="1425"/>
        <item x="406"/>
        <item x="2399"/>
        <item x="1553"/>
        <item x="1219"/>
        <item x="1235"/>
        <item x="2288"/>
        <item x="413"/>
        <item x="2237"/>
        <item x="1193"/>
        <item x="336"/>
        <item x="2183"/>
        <item x="639"/>
        <item x="848"/>
        <item x="2301"/>
        <item x="557"/>
        <item x="954"/>
        <item x="165"/>
        <item x="1929"/>
        <item x="1481"/>
        <item x="745"/>
        <item x="175"/>
        <item x="1654"/>
        <item x="1550"/>
        <item x="1801"/>
        <item x="1484"/>
        <item x="1489"/>
        <item x="1485"/>
        <item x="1301"/>
        <item x="1778"/>
        <item x="1777"/>
        <item x="313"/>
        <item x="241"/>
        <item x="1278"/>
        <item x="1528"/>
        <item x="482"/>
        <item x="873"/>
        <item x="884"/>
        <item x="153"/>
        <item x="698"/>
        <item x="2203"/>
        <item x="1036"/>
        <item x="1138"/>
        <item x="1566"/>
        <item x="1774"/>
        <item x="1090"/>
        <item x="63"/>
        <item x="720"/>
        <item x="455"/>
        <item x="1221"/>
        <item x="1001"/>
        <item x="2327"/>
        <item x="869"/>
        <item x="1060"/>
        <item x="185"/>
        <item x="1044"/>
        <item x="1547"/>
        <item x="2296"/>
        <item x="984"/>
        <item x="1021"/>
        <item x="1770"/>
        <item x="641"/>
        <item x="447"/>
        <item x="2338"/>
        <item x="1295"/>
        <item x="1576"/>
        <item x="834"/>
        <item x="292"/>
        <item x="858"/>
        <item x="1636"/>
        <item x="963"/>
        <item x="1363"/>
        <item x="1125"/>
        <item x="909"/>
        <item x="270"/>
        <item x="1521"/>
        <item x="1453"/>
        <item x="2336"/>
        <item x="1372"/>
        <item x="752"/>
        <item x="401"/>
        <item x="1651"/>
        <item x="405"/>
        <item x="2384"/>
        <item x="41"/>
        <item x="422"/>
        <item x="1907"/>
        <item x="1983"/>
        <item x="2121"/>
        <item x="2304"/>
        <item x="1112"/>
        <item x="2014"/>
        <item x="45"/>
        <item x="2230"/>
        <item x="126"/>
        <item x="2400"/>
        <item x="796"/>
        <item x="179"/>
        <item x="1775"/>
        <item x="135"/>
        <item x="878"/>
        <item x="1338"/>
        <item x="342"/>
        <item x="1631"/>
        <item t="default"/>
      </items>
    </pivotField>
    <pivotField showAll="0"/>
    <pivotField showAll="0"/>
    <pivotField axis="axisRow" showAll="0">
      <items count="10">
        <item f="1" x="8"/>
        <item x="0"/>
        <item x="3"/>
        <item x="6"/>
        <item x="4"/>
        <item x="1"/>
        <item x="2"/>
        <item x="5"/>
        <item x="7"/>
        <item t="default"/>
      </items>
    </pivotField>
    <pivotField dataField="1" showAll="0">
      <items count="11">
        <item x="8"/>
        <item x="1"/>
        <item x="2"/>
        <item x="7"/>
        <item x="6"/>
        <item x="0"/>
        <item x="3"/>
        <item x="5"/>
        <item x="4"/>
        <item f="1" x="9"/>
        <item t="default"/>
      </items>
    </pivotField>
    <pivotField showAll="0">
      <items count="14">
        <item x="1"/>
        <item x="4"/>
        <item x="7"/>
        <item x="6"/>
        <item x="2"/>
        <item x="3"/>
        <item x="5"/>
        <item x="8"/>
        <item x="0"/>
        <item f="1" x="9"/>
        <item f="1" x="10"/>
        <item f="1" x="11"/>
        <item f="1"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1"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Weather Conditions" fld="5" subtotal="count" baseField="0" baseItem="0"/>
  </dataFields>
  <pivotTableStyleInfo name="PivotStyleLight16" showRowHeaders="1" showColHeaders="1" showRowStripes="0" showColStripes="0" showLastColumn="1"/>
  <filters count="1">
    <filter fld="1" type="dateBetween" evalOrder="-1" id="111" name="Date and Time of Crash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49442F-7022-4FBC-94A9-120E9A5986A8}" name="PivotTable4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showHeaders="0" outline="1" outlineData="1" multipleFieldFilters="0" chartFormat="14">
  <location ref="A3:B12" firstHeaderRow="1" firstDataRow="1" firstDataCol="1"/>
  <pivotFields count="32">
    <pivotField dataField="1" showAll="0"/>
    <pivotField showAll="0">
      <items count="2427">
        <item x="1496"/>
        <item x="1495"/>
        <item x="1313"/>
        <item x="668"/>
        <item x="2027"/>
        <item x="831"/>
        <item x="643"/>
        <item x="49"/>
        <item x="787"/>
        <item x="4"/>
        <item x="1767"/>
        <item x="547"/>
        <item x="1328"/>
        <item x="1906"/>
        <item x="1375"/>
        <item x="1480"/>
        <item x="535"/>
        <item x="709"/>
        <item x="510"/>
        <item x="1710"/>
        <item x="825"/>
        <item x="121"/>
        <item x="1059"/>
        <item x="764"/>
        <item x="2356"/>
        <item x="1783"/>
        <item x="1244"/>
        <item x="1460"/>
        <item x="1869"/>
        <item x="2173"/>
        <item x="1312"/>
        <item x="2113"/>
        <item x="1763"/>
        <item x="159"/>
        <item x="2406"/>
        <item x="2151"/>
        <item x="192"/>
        <item x="522"/>
        <item x="2142"/>
        <item x="1469"/>
        <item x="1814"/>
        <item x="40"/>
        <item x="1904"/>
        <item x="1318"/>
        <item x="900"/>
        <item x="2294"/>
        <item x="314"/>
        <item x="154"/>
        <item x="1762"/>
        <item x="1435"/>
        <item x="2257"/>
        <item x="2127"/>
        <item x="943"/>
        <item x="1976"/>
        <item x="32"/>
        <item x="793"/>
        <item x="2305"/>
        <item x="2201"/>
        <item x="2034"/>
        <item x="1139"/>
        <item x="688"/>
        <item x="1854"/>
        <item x="769"/>
        <item x="600"/>
        <item x="2285"/>
        <item x="2372"/>
        <item x="981"/>
        <item x="1294"/>
        <item x="2110"/>
        <item x="1834"/>
        <item x="1131"/>
        <item x="2236"/>
        <item x="1107"/>
        <item x="551"/>
        <item x="651"/>
        <item x="1382"/>
        <item x="792"/>
        <item x="506"/>
        <item x="577"/>
        <item x="382"/>
        <item x="1471"/>
        <item x="2207"/>
        <item x="2138"/>
        <item x="2307"/>
        <item x="1823"/>
        <item x="71"/>
        <item x="115"/>
        <item x="1689"/>
        <item x="1621"/>
        <item x="628"/>
        <item x="1269"/>
        <item x="1470"/>
        <item x="1809"/>
        <item x="2340"/>
        <item x="772"/>
        <item x="1096"/>
        <item x="2140"/>
        <item x="2249"/>
        <item x="2374"/>
        <item x="1476"/>
        <item x="438"/>
        <item x="1283"/>
        <item x="1158"/>
        <item x="1043"/>
        <item x="1365"/>
        <item x="2157"/>
        <item x="335"/>
        <item x="662"/>
        <item x="1862"/>
        <item x="1291"/>
        <item x="1920"/>
        <item x="283"/>
        <item x="2389"/>
        <item x="886"/>
        <item x="2397"/>
        <item x="1543"/>
        <item x="1797"/>
        <item x="349"/>
        <item x="707"/>
        <item x="1618"/>
        <item x="741"/>
        <item x="1015"/>
        <item x="527"/>
        <item x="808"/>
        <item x="2052"/>
        <item x="737"/>
        <item x="2118"/>
        <item x="1931"/>
        <item x="355"/>
        <item x="739"/>
        <item x="1918"/>
        <item x="2009"/>
        <item x="229"/>
        <item x="83"/>
        <item x="556"/>
        <item x="265"/>
        <item x="676"/>
        <item x="380"/>
        <item x="912"/>
        <item x="995"/>
        <item x="2075"/>
        <item x="494"/>
        <item x="1150"/>
        <item x="1560"/>
        <item x="1159"/>
        <item x="1055"/>
        <item x="1152"/>
        <item x="1645"/>
        <item x="1732"/>
        <item x="2265"/>
        <item x="1760"/>
        <item x="2197"/>
        <item x="1414"/>
        <item x="1397"/>
        <item x="1898"/>
        <item x="850"/>
        <item x="2048"/>
        <item x="1851"/>
        <item x="458"/>
        <item x="425"/>
        <item x="1513"/>
        <item x="141"/>
        <item x="1234"/>
        <item x="1144"/>
        <item x="235"/>
        <item x="2170"/>
        <item x="2"/>
        <item x="1353"/>
        <item x="971"/>
        <item x="1879"/>
        <item x="1696"/>
        <item x="812"/>
        <item x="735"/>
        <item x="2010"/>
        <item x="982"/>
        <item x="1304"/>
        <item x="2402"/>
        <item x="2152"/>
        <item x="65"/>
        <item x="1715"/>
        <item x="621"/>
        <item x="2004"/>
        <item x="1697"/>
        <item x="1766"/>
        <item x="961"/>
        <item x="755"/>
        <item x="1714"/>
        <item x="974"/>
        <item x="240"/>
        <item x="16"/>
        <item x="1860"/>
        <item x="33"/>
        <item x="1458"/>
        <item x="84"/>
        <item x="1833"/>
        <item x="630"/>
        <item x="1467"/>
        <item x="1179"/>
        <item x="2268"/>
        <item x="242"/>
        <item x="1169"/>
        <item x="178"/>
        <item x="484"/>
        <item x="1733"/>
        <item x="905"/>
        <item x="97"/>
        <item x="1670"/>
        <item x="2276"/>
        <item x="1562"/>
        <item x="1493"/>
        <item x="495"/>
        <item x="1896"/>
        <item x="968"/>
        <item x="1666"/>
        <item x="589"/>
        <item x="444"/>
        <item x="354"/>
        <item x="1512"/>
        <item x="350"/>
        <item x="2330"/>
        <item x="721"/>
        <item x="496"/>
        <item x="1343"/>
        <item x="654"/>
        <item x="1349"/>
        <item x="675"/>
        <item x="2013"/>
        <item x="601"/>
        <item x="385"/>
        <item x="2297"/>
        <item x="1451"/>
        <item x="1067"/>
        <item x="1577"/>
        <item x="1761"/>
        <item x="2149"/>
        <item x="1769"/>
        <item x="2030"/>
        <item x="1993"/>
        <item x="2320"/>
        <item x="1327"/>
        <item x="1047"/>
        <item x="867"/>
        <item x="1720"/>
        <item x="1069"/>
        <item x="1771"/>
        <item x="351"/>
        <item x="1237"/>
        <item x="2344"/>
        <item x="1486"/>
        <item x="678"/>
        <item x="914"/>
        <item x="1384"/>
        <item x="2353"/>
        <item x="1473"/>
        <item x="1233"/>
        <item x="1554"/>
        <item x="976"/>
        <item x="433"/>
        <item x="2218"/>
        <item x="1093"/>
        <item x="124"/>
        <item x="844"/>
        <item x="2358"/>
        <item x="176"/>
        <item x="684"/>
        <item x="1840"/>
        <item x="1944"/>
        <item x="2081"/>
        <item x="1852"/>
        <item x="960"/>
        <item x="489"/>
        <item x="77"/>
        <item x="2331"/>
        <item x="1465"/>
        <item x="6"/>
        <item x="2220"/>
        <item x="144"/>
        <item x="384"/>
        <item x="1052"/>
        <item x="303"/>
        <item x="85"/>
        <item x="2008"/>
        <item x="1671"/>
        <item x="937"/>
        <item x="1711"/>
        <item x="1231"/>
        <item x="1588"/>
        <item x="2181"/>
        <item x="1174"/>
        <item x="1114"/>
        <item x="536"/>
        <item x="1168"/>
        <item x="306"/>
        <item x="573"/>
        <item x="729"/>
        <item x="1800"/>
        <item x="594"/>
        <item x="617"/>
        <item x="609"/>
        <item x="782"/>
        <item x="740"/>
        <item x="666"/>
        <item x="2011"/>
        <item x="1590"/>
        <item x="647"/>
        <item x="1238"/>
        <item x="228"/>
        <item x="1830"/>
        <item x="744"/>
        <item x="1632"/>
        <item x="1335"/>
        <item x="1518"/>
        <item x="1277"/>
        <item x="1432"/>
        <item x="1205"/>
        <item x="1606"/>
        <item x="656"/>
        <item x="785"/>
        <item x="1405"/>
        <item x="1393"/>
        <item x="10"/>
        <item x="1381"/>
        <item x="2084"/>
        <item x="1659"/>
        <item x="1225"/>
        <item x="272"/>
        <item x="1118"/>
        <item x="1842"/>
        <item x="860"/>
        <item x="881"/>
        <item x="569"/>
        <item x="1217"/>
        <item x="1280"/>
        <item x="1610"/>
        <item x="768"/>
        <item x="781"/>
        <item x="1938"/>
        <item x="1724"/>
        <item x="1596"/>
        <item x="1006"/>
        <item x="701"/>
        <item x="1186"/>
        <item x="1117"/>
        <item x="1082"/>
        <item x="2260"/>
        <item x="1058"/>
        <item x="470"/>
        <item x="1861"/>
        <item x="1352"/>
        <item x="1648"/>
        <item x="1973"/>
        <item x="2021"/>
        <item x="2001"/>
        <item x="631"/>
        <item x="2424"/>
        <item x="1525"/>
        <item x="1688"/>
        <item x="674"/>
        <item x="9"/>
        <item x="2337"/>
        <item x="2019"/>
        <item x="1540"/>
        <item x="276"/>
        <item x="2135"/>
        <item x="2045"/>
        <item x="481"/>
        <item x="207"/>
        <item x="918"/>
        <item x="1955"/>
        <item x="1071"/>
        <item x="1292"/>
        <item x="2370"/>
        <item x="1582"/>
        <item x="645"/>
        <item x="2172"/>
        <item x="1594"/>
        <item x="1501"/>
        <item x="226"/>
        <item x="37"/>
        <item x="224"/>
        <item x="1245"/>
        <item x="1717"/>
        <item x="1210"/>
        <item x="1147"/>
        <item x="1948"/>
        <item x="542"/>
        <item x="1685"/>
        <item x="20"/>
        <item x="1326"/>
        <item x="461"/>
        <item x="1684"/>
        <item x="1992"/>
        <item x="1925"/>
        <item x="1857"/>
        <item x="1506"/>
        <item x="1964"/>
        <item x="186"/>
        <item x="30"/>
        <item x="96"/>
        <item x="1258"/>
        <item x="1829"/>
        <item x="509"/>
        <item x="1145"/>
        <item x="1247"/>
        <item x="1867"/>
        <item x="1947"/>
        <item x="820"/>
        <item x="1084"/>
        <item x="1791"/>
        <item x="1433"/>
        <item x="595"/>
        <item x="586"/>
        <item x="541"/>
        <item x="2302"/>
        <item x="1124"/>
        <item x="2058"/>
        <item x="1994"/>
        <item x="830"/>
        <item x="2239"/>
        <item x="539"/>
        <item x="1455"/>
        <item x="1181"/>
        <item x="2180"/>
        <item x="2284"/>
        <item x="686"/>
        <item x="788"/>
        <item x="804"/>
        <item x="648"/>
        <item x="890"/>
        <item x="1413"/>
        <item x="21"/>
        <item x="1309"/>
        <item x="734"/>
        <item x="1747"/>
        <item x="775"/>
        <item x="2425"/>
        <item x="1586"/>
        <item x="1702"/>
        <item x="1322"/>
        <item x="1957"/>
        <item x="634"/>
        <item x="1039"/>
        <item x="1390"/>
        <item x="956"/>
        <item x="2164"/>
        <item x="1110"/>
        <item x="978"/>
        <item x="478"/>
        <item x="725"/>
        <item x="1431"/>
        <item x="1342"/>
        <item x="1275"/>
        <item x="1105"/>
        <item x="220"/>
        <item x="1784"/>
        <item x="1768"/>
        <item x="1395"/>
        <item x="1200"/>
        <item x="1311"/>
        <item x="711"/>
        <item x="2325"/>
        <item x="1387"/>
        <item x="2282"/>
        <item x="1889"/>
        <item x="1677"/>
        <item x="1675"/>
        <item x="774"/>
        <item x="2380"/>
        <item x="677"/>
        <item x="2190"/>
        <item x="2145"/>
        <item x="2147"/>
        <item x="476"/>
        <item x="997"/>
        <item x="1743"/>
        <item x="1808"/>
        <item x="1331"/>
        <item x="2109"/>
        <item x="2332"/>
        <item x="36"/>
        <item x="794"/>
        <item x="25"/>
        <item x="1507"/>
        <item x="1984"/>
        <item x="1371"/>
        <item x="1253"/>
        <item x="1794"/>
        <item x="1748"/>
        <item x="1647"/>
        <item x="1014"/>
        <item x="1750"/>
        <item x="2114"/>
        <item x="1287"/>
        <item x="1474"/>
        <item x="214"/>
        <item x="839"/>
        <item x="498"/>
        <item x="580"/>
        <item x="2290"/>
        <item x="1622"/>
        <item x="1531"/>
        <item x="323"/>
        <item x="1307"/>
        <item x="1468"/>
        <item x="2115"/>
        <item x="1985"/>
        <item x="2161"/>
        <item x="442"/>
        <item x="1298"/>
        <item x="415"/>
        <item x="1026"/>
        <item x="1515"/>
        <item x="236"/>
        <item x="994"/>
        <item x="2315"/>
        <item x="1959"/>
        <item x="1742"/>
        <item x="798"/>
        <item x="1505"/>
        <item x="1392"/>
        <item x="1744"/>
        <item x="1421"/>
        <item x="358"/>
        <item x="1798"/>
        <item x="1858"/>
        <item x="894"/>
        <item x="1170"/>
        <item x="1222"/>
        <item x="1637"/>
        <item x="62"/>
        <item x="2166"/>
        <item x="1029"/>
        <item x="95"/>
        <item x="1487"/>
        <item x="400"/>
        <item x="2112"/>
        <item x="1073"/>
        <item x="897"/>
        <item x="473"/>
        <item x="2102"/>
        <item x="193"/>
        <item x="1285"/>
        <item x="2100"/>
        <item x="778"/>
        <item x="339"/>
        <item x="1572"/>
        <item x="43"/>
        <item x="2153"/>
        <item x="1812"/>
        <item x="2365"/>
        <item x="1599"/>
        <item x="347"/>
        <item x="1972"/>
        <item x="334"/>
        <item x="2298"/>
        <item x="795"/>
        <item x="256"/>
        <item x="391"/>
        <item x="584"/>
        <item x="1013"/>
        <item x="2261"/>
        <item x="1882"/>
        <item x="2281"/>
        <item x="1224"/>
        <item x="477"/>
        <item x="513"/>
        <item x="1735"/>
        <item x="2056"/>
        <item x="2217"/>
        <item x="1494"/>
        <item x="53"/>
        <item x="282"/>
        <item x="2391"/>
        <item x="1357"/>
        <item x="525"/>
        <item x="1884"/>
        <item x="367"/>
        <item x="239"/>
        <item x="134"/>
        <item x="1880"/>
        <item x="1305"/>
        <item x="576"/>
        <item x="865"/>
        <item x="66"/>
        <item x="1423"/>
        <item x="213"/>
        <item x="1024"/>
        <item x="1007"/>
        <item x="2020"/>
        <item x="657"/>
        <item x="1965"/>
        <item x="988"/>
        <item x="450"/>
        <item x="225"/>
        <item x="1061"/>
        <item x="420"/>
        <item x="254"/>
        <item x="1602"/>
        <item x="1865"/>
        <item x="1988"/>
        <item x="1251"/>
        <item x="280"/>
        <item x="1201"/>
        <item x="1199"/>
        <item x="297"/>
        <item x="1786"/>
        <item x="1971"/>
        <item x="2350"/>
        <item x="1196"/>
        <item x="1260"/>
        <item x="206"/>
        <item x="1072"/>
        <item x="919"/>
        <item x="1644"/>
        <item x="1182"/>
        <item x="1981"/>
        <item x="359"/>
        <item x="298"/>
        <item x="708"/>
        <item x="1422"/>
        <item x="264"/>
        <item x="1345"/>
        <item x="1623"/>
        <item x="150"/>
        <item x="727"/>
        <item x="1728"/>
        <item x="1315"/>
        <item x="2313"/>
        <item x="2176"/>
        <item x="294"/>
        <item x="904"/>
        <item x="661"/>
        <item x="158"/>
        <item x="3"/>
        <item x="408"/>
        <item x="1450"/>
        <item x="1816"/>
        <item x="1565"/>
        <item x="959"/>
        <item x="1819"/>
        <item x="435"/>
        <item x="451"/>
        <item x="1828"/>
        <item x="130"/>
        <item x="1538"/>
        <item x="849"/>
        <item x="1520"/>
        <item x="2086"/>
        <item x="278"/>
        <item x="633"/>
        <item x="209"/>
        <item x="1982"/>
        <item x="2234"/>
        <item x="1756"/>
        <item x="2299"/>
        <item x="606"/>
        <item x="464"/>
        <item x="2072"/>
        <item x="2130"/>
        <item x="1900"/>
        <item x="308"/>
        <item x="2177"/>
        <item x="503"/>
        <item x="368"/>
        <item x="784"/>
        <item x="1949"/>
        <item x="1229"/>
        <item x="1895"/>
        <item x="1911"/>
        <item x="131"/>
        <item x="1065"/>
        <item x="887"/>
        <item x="776"/>
        <item x="410"/>
        <item x="1945"/>
        <item x="129"/>
        <item x="139"/>
        <item x="1649"/>
        <item x="565"/>
        <item x="2055"/>
        <item x="1886"/>
        <item x="1296"/>
        <item x="1803"/>
        <item x="818"/>
        <item x="1266"/>
        <item x="1970"/>
        <item x="2192"/>
        <item x="2169"/>
        <item x="899"/>
        <item x="1362"/>
        <item x="1752"/>
        <item x="1427"/>
        <item x="187"/>
        <item x="802"/>
        <item x="2000"/>
        <item x="1780"/>
        <item x="828"/>
        <item x="1595"/>
        <item x="1197"/>
        <item x="1137"/>
        <item x="372"/>
        <item x="1530"/>
        <item x="1171"/>
        <item x="2088"/>
        <item x="2053"/>
        <item x="2334"/>
        <item x="829"/>
        <item x="2003"/>
        <item x="1915"/>
        <item x="252"/>
        <item x="1793"/>
        <item x="243"/>
        <item x="1101"/>
        <item x="255"/>
        <item x="1788"/>
        <item x="2022"/>
        <item x="419"/>
        <item x="1149"/>
        <item x="810"/>
        <item x="1192"/>
        <item x="1323"/>
        <item x="102"/>
        <item x="326"/>
        <item x="1910"/>
        <item x="543"/>
        <item x="726"/>
        <item x="1409"/>
        <item x="337"/>
        <item x="1078"/>
        <item x="2219"/>
        <item x="74"/>
        <item x="2355"/>
        <item x="1350"/>
        <item x="1462"/>
        <item x="1498"/>
        <item x="908"/>
        <item x="620"/>
        <item x="840"/>
        <item x="1656"/>
        <item x="1366"/>
        <item x="374"/>
        <item x="490"/>
        <item x="1361"/>
        <item x="2398"/>
        <item x="2309"/>
        <item x="2078"/>
        <item x="986"/>
        <item x="2247"/>
        <item x="1388"/>
        <item x="1978"/>
        <item x="2171"/>
        <item x="2185"/>
        <item x="1163"/>
        <item x="148"/>
        <item x="2038"/>
        <item x="327"/>
        <item x="360"/>
        <item x="2005"/>
        <item x="1344"/>
        <item x="1845"/>
        <item x="1306"/>
        <item x="106"/>
        <item x="665"/>
        <item x="122"/>
        <item x="742"/>
        <item x="1753"/>
        <item x="2167"/>
        <item x="924"/>
        <item x="1930"/>
        <item x="2363"/>
        <item x="1279"/>
        <item x="966"/>
        <item x="1676"/>
        <item x="2367"/>
        <item x="212"/>
        <item x="143"/>
        <item x="421"/>
        <item x="1379"/>
        <item x="640"/>
        <item x="2223"/>
        <item x="1887"/>
        <item x="377"/>
        <item x="1075"/>
        <item x="27"/>
        <item x="1418"/>
        <item x="2252"/>
        <item x="777"/>
        <item x="592"/>
        <item x="1270"/>
        <item x="1008"/>
        <item x="501"/>
        <item x="1713"/>
        <item x="836"/>
        <item x="1407"/>
        <item x="880"/>
        <item x="483"/>
        <item x="472"/>
        <item x="103"/>
        <item x="145"/>
        <item x="183"/>
        <item x="626"/>
        <item x="1956"/>
        <item x="2186"/>
        <item x="1999"/>
        <item x="1723"/>
        <item x="1681"/>
        <item x="1662"/>
        <item x="1289"/>
        <item x="1056"/>
        <item x="915"/>
        <item x="2016"/>
        <item x="369"/>
        <item x="1404"/>
        <item x="1876"/>
        <item x="669"/>
        <item x="1102"/>
        <item x="789"/>
        <item x="199"/>
        <item x="452"/>
        <item x="1704"/>
        <item x="1373"/>
        <item x="50"/>
        <item x="2099"/>
        <item x="2378"/>
        <item x="56"/>
        <item x="1207"/>
        <item x="1157"/>
        <item x="889"/>
        <item x="1020"/>
        <item x="1077"/>
        <item x="2253"/>
        <item x="1624"/>
        <item x="1504"/>
        <item x="1605"/>
        <item x="1030"/>
        <item x="1980"/>
        <item x="553"/>
        <item x="1146"/>
        <item x="397"/>
        <item x="1933"/>
        <item x="1872"/>
        <item x="76"/>
        <item x="568"/>
        <item x="1914"/>
        <item x="1173"/>
        <item x="475"/>
        <item x="578"/>
        <item x="2383"/>
        <item x="1156"/>
        <item x="55"/>
        <item x="1337"/>
        <item x="253"/>
        <item x="1151"/>
        <item x="1968"/>
        <item x="1281"/>
        <item x="1779"/>
        <item x="1360"/>
        <item x="118"/>
        <item x="445"/>
        <item x="546"/>
        <item x="2271"/>
        <item x="184"/>
        <item x="853"/>
        <item x="1745"/>
        <item x="204"/>
        <item x="615"/>
        <item x="70"/>
        <item x="1412"/>
        <item x="864"/>
        <item x="1693"/>
        <item x="89"/>
        <item x="98"/>
        <item x="613"/>
        <item x="731"/>
        <item x="604"/>
        <item x="24"/>
        <item x="955"/>
        <item x="2246"/>
        <item x="2351"/>
        <item x="2178"/>
        <item x="696"/>
        <item x="1765"/>
        <item x="1408"/>
        <item x="1095"/>
        <item x="1134"/>
        <item x="883"/>
        <item x="2329"/>
        <item x="1401"/>
        <item x="2160"/>
        <item x="2047"/>
        <item x="2144"/>
        <item x="1962"/>
        <item x="1204"/>
        <item x="167"/>
        <item x="716"/>
        <item x="2037"/>
        <item x="2064"/>
        <item x="381"/>
        <item x="2354"/>
        <item x="559"/>
        <item x="1734"/>
        <item x="246"/>
        <item x="173"/>
        <item x="412"/>
        <item x="1011"/>
        <item x="1255"/>
        <item x="1018"/>
        <item x="1443"/>
        <item x="1081"/>
        <item x="1967"/>
        <item x="1300"/>
        <item x="885"/>
        <item x="2244"/>
        <item x="407"/>
        <item x="2154"/>
        <item x="1935"/>
        <item x="1002"/>
        <item x="12"/>
        <item x="940"/>
        <item x="1811"/>
        <item x="983"/>
        <item x="427"/>
        <item x="2068"/>
        <item x="2214"/>
        <item x="1180"/>
        <item x="1478"/>
        <item x="1122"/>
        <item x="2323"/>
        <item x="2376"/>
        <item x="1908"/>
        <item x="322"/>
        <item x="567"/>
        <item x="856"/>
        <item x="1195"/>
        <item x="1628"/>
        <item x="564"/>
        <item x="1611"/>
        <item x="664"/>
        <item x="23"/>
        <item x="1612"/>
        <item x="2209"/>
        <item x="156"/>
        <item x="502"/>
        <item x="896"/>
        <item x="2093"/>
        <item x="168"/>
        <item x="863"/>
        <item x="2040"/>
        <item x="608"/>
        <item x="90"/>
        <item x="879"/>
        <item x="2204"/>
        <item x="1926"/>
        <item x="571"/>
        <item x="1497"/>
        <item x="1430"/>
        <item x="2120"/>
        <item x="1795"/>
        <item x="170"/>
        <item x="1143"/>
        <item x="649"/>
        <item x="1452"/>
        <item x="307"/>
        <item x="809"/>
        <item x="1542"/>
        <item x="722"/>
        <item x="429"/>
        <item x="2187"/>
        <item x="2408"/>
        <item x="2057"/>
        <item x="1436"/>
        <item x="1308"/>
        <item x="574"/>
        <item x="2159"/>
        <item x="2175"/>
        <item x="1901"/>
        <item x="1165"/>
        <item x="549"/>
        <item x="398"/>
        <item x="1123"/>
        <item x="1080"/>
        <item x="1288"/>
        <item x="2422"/>
        <item x="1871"/>
        <item x="990"/>
        <item x="1716"/>
        <item x="231"/>
        <item x="1570"/>
        <item x="290"/>
        <item x="1975"/>
        <item x="1773"/>
        <item x="1658"/>
        <item x="1087"/>
        <item x="2289"/>
        <item x="1153"/>
        <item x="732"/>
        <item x="1950"/>
        <item x="771"/>
        <item x="2347"/>
        <item x="2308"/>
        <item x="1741"/>
        <item x="977"/>
        <item x="260"/>
        <item x="957"/>
        <item x="296"/>
        <item x="1212"/>
        <item x="305"/>
        <item x="1574"/>
        <item x="232"/>
        <item x="1411"/>
        <item x="1161"/>
        <item x="1544"/>
        <item x="1264"/>
        <item x="273"/>
        <item x="891"/>
        <item x="1166"/>
        <item x="2131"/>
        <item x="1415"/>
        <item x="947"/>
        <item x="218"/>
        <item x="2229"/>
        <item x="237"/>
        <item x="250"/>
        <item x="842"/>
        <item x="610"/>
        <item x="1838"/>
        <item x="1442"/>
        <item x="1438"/>
        <item x="921"/>
        <item x="1979"/>
        <item x="110"/>
        <item x="2007"/>
        <item x="1806"/>
        <item x="933"/>
        <item x="301"/>
        <item x="2065"/>
        <item x="2300"/>
        <item x="757"/>
        <item x="1600"/>
        <item x="1905"/>
        <item x="855"/>
        <item x="1115"/>
        <item x="558"/>
        <item x="2274"/>
        <item x="2018"/>
        <item x="1402"/>
        <item x="1736"/>
        <item x="561"/>
        <item x="1519"/>
        <item x="1176"/>
        <item x="681"/>
        <item x="1184"/>
        <item x="1859"/>
        <item x="191"/>
        <item x="1092"/>
        <item x="2103"/>
        <item x="39"/>
        <item x="180"/>
        <item x="1990"/>
        <item x="2051"/>
        <item x="717"/>
        <item x="1740"/>
        <item x="1847"/>
        <item x="1333"/>
        <item x="2222"/>
        <item x="492"/>
        <item x="945"/>
        <item x="2189"/>
        <item x="710"/>
        <item x="2280"/>
        <item x="117"/>
        <item x="1187"/>
        <item x="1019"/>
        <item x="1691"/>
        <item x="614"/>
        <item x="2025"/>
        <item x="1609"/>
        <item x="1700"/>
        <item x="1368"/>
        <item x="353"/>
        <item x="969"/>
        <item x="1875"/>
        <item x="1227"/>
        <item x="1336"/>
        <item x="821"/>
        <item x="566"/>
        <item x="846"/>
        <item x="2059"/>
        <item x="259"/>
        <item x="1885"/>
        <item x="1917"/>
        <item x="1805"/>
        <item x="479"/>
        <item x="1961"/>
        <item x="1708"/>
        <item x="529"/>
        <item x="949"/>
        <item x="219"/>
        <item x="1548"/>
        <item x="540"/>
        <item x="520"/>
        <item x="935"/>
        <item x="1272"/>
        <item x="171"/>
        <item x="1492"/>
        <item x="702"/>
        <item x="1672"/>
        <item x="2314"/>
        <item x="454"/>
        <item x="2243"/>
        <item x="312"/>
        <item x="591"/>
        <item x="2357"/>
        <item x="1282"/>
        <item x="1262"/>
        <item x="632"/>
        <item x="1755"/>
        <item x="1625"/>
        <item x="1420"/>
        <item x="936"/>
        <item x="1103"/>
        <item x="2036"/>
        <item x="1268"/>
        <item x="1633"/>
        <item x="2089"/>
        <item x="1571"/>
        <item x="1969"/>
        <item x="1863"/>
        <item x="2318"/>
        <item x="79"/>
        <item x="814"/>
        <item x="302"/>
        <item x="1603"/>
        <item x="766"/>
        <item x="100"/>
        <item x="1359"/>
        <item x="1116"/>
        <item x="2396"/>
        <item x="2017"/>
        <item x="395"/>
        <item x="2362"/>
        <item x="1799"/>
        <item x="2199"/>
        <item x="563"/>
        <item x="379"/>
        <item x="2179"/>
        <item x="1330"/>
        <item x="1663"/>
        <item x="1031"/>
        <item x="1787"/>
        <item x="2133"/>
        <item x="1106"/>
        <item x="1746"/>
        <item x="1261"/>
        <item x="779"/>
        <item x="526"/>
        <item x="221"/>
        <item x="548"/>
        <item x="430"/>
        <item x="1198"/>
        <item x="1870"/>
        <item x="1616"/>
        <item x="2316"/>
        <item x="172"/>
        <item x="2049"/>
        <item x="439"/>
        <item x="1028"/>
        <item x="147"/>
        <item x="2269"/>
        <item x="1063"/>
        <item x="1952"/>
        <item x="823"/>
        <item x="1374"/>
        <item x="1500"/>
        <item x="1038"/>
        <item x="244"/>
        <item x="1050"/>
        <item x="2028"/>
        <item x="2416"/>
        <item x="537"/>
        <item x="582"/>
        <item x="928"/>
        <item x="2364"/>
        <item x="663"/>
        <item x="1943"/>
        <item x="463"/>
        <item x="469"/>
        <item x="1108"/>
        <item x="1954"/>
        <item x="402"/>
        <item x="2407"/>
        <item x="2076"/>
        <item x="759"/>
        <item x="605"/>
        <item x="815"/>
        <item x="128"/>
        <item x="913"/>
        <item x="917"/>
        <item x="544"/>
        <item x="1040"/>
        <item x="1942"/>
        <item x="2137"/>
        <item x="426"/>
        <item x="471"/>
        <item x="2023"/>
        <item x="1466"/>
        <item x="1665"/>
        <item x="958"/>
        <item x="2107"/>
        <item x="2195"/>
        <item x="1817"/>
        <item x="1585"/>
        <item x="1922"/>
        <item x="2205"/>
        <item x="1324"/>
        <item x="512"/>
        <item x="514"/>
        <item x="1754"/>
        <item x="432"/>
        <item x="1068"/>
        <item x="1664"/>
        <item x="946"/>
        <item x="1932"/>
        <item x="1113"/>
        <item x="1556"/>
        <item x="1098"/>
        <item x="2373"/>
        <item x="1257"/>
        <item x="1316"/>
        <item x="189"/>
        <item x="2411"/>
        <item x="345"/>
        <item x="1529"/>
        <item x="1076"/>
        <item x="554"/>
        <item x="222"/>
        <item x="42"/>
        <item x="371"/>
        <item x="692"/>
        <item x="285"/>
        <item x="518"/>
        <item x="2293"/>
        <item x="749"/>
        <item x="1928"/>
        <item x="1776"/>
        <item x="2143"/>
        <item x="403"/>
        <item x="1510"/>
        <item x="1479"/>
        <item x="1239"/>
        <item x="1406"/>
        <item x="1223"/>
        <item x="182"/>
        <item x="137"/>
        <item x="753"/>
        <item x="1796"/>
        <item x="1813"/>
        <item x="2346"/>
        <item x="2119"/>
        <item x="875"/>
        <item x="579"/>
        <item x="1394"/>
        <item x="108"/>
        <item x="791"/>
        <item x="596"/>
        <item x="1329"/>
        <item x="1557"/>
        <item x="2225"/>
        <item x="177"/>
        <item x="572"/>
        <item x="1878"/>
        <item x="1025"/>
        <item x="1097"/>
        <item x="1410"/>
        <item x="511"/>
        <item x="1454"/>
        <item x="1064"/>
        <item x="1164"/>
        <item x="1049"/>
        <item x="2311"/>
        <item x="393"/>
        <item x="2235"/>
        <item x="2379"/>
        <item x="267"/>
        <item x="2063"/>
        <item x="2073"/>
        <item x="1383"/>
        <item x="1921"/>
        <item x="1"/>
        <item x="923"/>
        <item x="892"/>
        <item x="1100"/>
        <item x="2286"/>
        <item x="1386"/>
        <item x="1267"/>
        <item x="507"/>
        <item x="2279"/>
        <item x="1655"/>
        <item x="805"/>
        <item x="149"/>
        <item x="1856"/>
        <item x="22"/>
        <item x="1589"/>
        <item x="588"/>
        <item x="714"/>
        <item x="1416"/>
        <item x="1502"/>
        <item x="1634"/>
        <item x="2202"/>
        <item x="2352"/>
        <item x="1567"/>
        <item x="2371"/>
        <item x="1398"/>
        <item x="1358"/>
        <item x="1190"/>
        <item x="760"/>
        <item x="1652"/>
        <item x="929"/>
        <item x="1629"/>
        <item x="1523"/>
        <item x="431"/>
        <item x="1054"/>
        <item x="642"/>
        <item x="801"/>
        <item x="2386"/>
        <item x="1380"/>
        <item x="320"/>
        <item x="1428"/>
        <item x="1608"/>
        <item x="1690"/>
        <item x="1367"/>
        <item x="706"/>
        <item x="1640"/>
        <item x="1032"/>
        <item x="516"/>
        <item x="1046"/>
        <item x="1546"/>
        <item x="1683"/>
        <item x="629"/>
        <item x="1545"/>
        <item x="388"/>
        <item x="1902"/>
        <item x="898"/>
        <item x="925"/>
        <item x="1370"/>
        <item x="387"/>
        <item x="1364"/>
        <item x="562"/>
        <item x="161"/>
        <item x="146"/>
        <item x="1189"/>
        <item x="343"/>
        <item x="532"/>
        <item x="1855"/>
        <item x="2255"/>
        <item x="655"/>
        <item x="1764"/>
        <item x="1230"/>
        <item x="1694"/>
        <item x="938"/>
        <item x="1351"/>
        <item x="2002"/>
        <item x="519"/>
        <item x="1356"/>
        <item x="1641"/>
        <item x="81"/>
        <item x="2273"/>
        <item x="87"/>
        <item x="1446"/>
        <item x="491"/>
        <item x="758"/>
        <item x="1449"/>
        <item x="1705"/>
        <item x="1642"/>
        <item x="1977"/>
        <item x="416"/>
        <item x="1597"/>
        <item x="7"/>
        <item x="2387"/>
        <item x="660"/>
        <item x="2150"/>
        <item x="1094"/>
        <item x="28"/>
        <item x="2359"/>
        <item x="38"/>
        <item x="1899"/>
        <item x="1016"/>
        <item x="1966"/>
        <item x="2312"/>
        <item x="274"/>
        <item x="1129"/>
        <item x="927"/>
        <item x="625"/>
        <item x="315"/>
        <item x="1303"/>
        <item x="1890"/>
        <item x="2339"/>
        <item x="383"/>
        <item x="530"/>
        <item x="874"/>
        <item x="803"/>
        <item x="2421"/>
        <item x="1439"/>
        <item x="1986"/>
        <item x="1516"/>
        <item x="332"/>
        <item x="523"/>
        <item x="962"/>
        <item x="1325"/>
        <item x="719"/>
        <item x="2194"/>
        <item x="637"/>
        <item x="728"/>
        <item x="1286"/>
        <item x="1263"/>
        <item x="1284"/>
        <item x="1613"/>
        <item x="2212"/>
        <item x="807"/>
        <item x="627"/>
        <item x="2377"/>
        <item x="1583"/>
        <item x="652"/>
        <item x="1912"/>
        <item x="2266"/>
        <item x="1491"/>
        <item x="57"/>
        <item x="1354"/>
        <item x="550"/>
        <item x="1946"/>
        <item x="2156"/>
        <item x="113"/>
        <item x="1836"/>
        <item x="1259"/>
        <item x="2062"/>
        <item x="1846"/>
        <item x="1341"/>
        <item x="1584"/>
        <item x="2227"/>
        <item x="877"/>
        <item x="524"/>
        <item x="1037"/>
        <item x="2245"/>
        <item x="2198"/>
        <item x="1937"/>
        <item x="824"/>
        <item x="790"/>
        <item x="328"/>
        <item x="1522"/>
        <item x="517"/>
        <item x="2310"/>
        <item x="931"/>
        <item x="2111"/>
        <item x="1249"/>
        <item x="730"/>
        <item x="872"/>
        <item x="1167"/>
        <item x="2324"/>
        <item x="1820"/>
        <item x="2210"/>
        <item x="1827"/>
        <item x="751"/>
        <item x="2256"/>
        <item x="1400"/>
        <item x="1119"/>
        <item x="2412"/>
        <item x="736"/>
        <item x="1445"/>
        <item x="289"/>
        <item x="746"/>
        <item x="2046"/>
        <item x="1686"/>
        <item x="1592"/>
        <item x="1559"/>
        <item x="636"/>
        <item x="575"/>
        <item x="1012"/>
        <item x="2283"/>
        <item x="1579"/>
        <item x="316"/>
        <item x="1057"/>
        <item x="1591"/>
        <item x="1619"/>
        <item x="724"/>
        <item x="1657"/>
        <item x="2278"/>
        <item x="281"/>
        <item x="266"/>
        <item x="2116"/>
        <item x="2341"/>
        <item x="1894"/>
        <item x="125"/>
        <item x="673"/>
        <item x="989"/>
        <item x="2106"/>
        <item x="1456"/>
        <item x="331"/>
        <item x="1154"/>
        <item x="1533"/>
        <item x="1346"/>
        <item x="1709"/>
        <item x="1142"/>
        <item x="2270"/>
        <item x="1120"/>
        <item x="2077"/>
        <item x="619"/>
        <item x="365"/>
        <item x="811"/>
        <item x="17"/>
        <item x="198"/>
        <item x="738"/>
        <item x="459"/>
        <item x="2333"/>
        <item x="1707"/>
        <item x="1136"/>
        <item x="705"/>
        <item x="623"/>
        <item x="2349"/>
        <item x="827"/>
        <item x="1511"/>
        <item x="1206"/>
        <item x="1639"/>
        <item x="152"/>
        <item x="1630"/>
        <item x="1236"/>
        <item x="797"/>
        <item x="622"/>
        <item x="1940"/>
        <item x="876"/>
        <item x="761"/>
        <item x="975"/>
        <item x="446"/>
        <item x="1391"/>
        <item x="1739"/>
        <item x="1934"/>
        <item x="786"/>
        <item x="1051"/>
        <item x="599"/>
        <item x="1807"/>
        <item x="1831"/>
        <item x="1162"/>
        <item x="1127"/>
        <item x="1482"/>
        <item x="1552"/>
        <item x="2263"/>
        <item x="1461"/>
        <item x="987"/>
        <item x="1706"/>
        <item x="1429"/>
        <item x="123"/>
        <item x="418"/>
        <item x="691"/>
        <item x="1488"/>
        <item x="233"/>
        <item x="1209"/>
        <item x="1135"/>
        <item x="1598"/>
        <item x="1389"/>
        <item x="2388"/>
        <item x="723"/>
        <item x="2082"/>
        <item x="31"/>
        <item x="356"/>
        <item x="2097"/>
        <item x="378"/>
        <item x="733"/>
        <item x="2231"/>
        <item x="871"/>
        <item x="2071"/>
        <item x="624"/>
        <item x="94"/>
        <item x="2054"/>
        <item x="248"/>
        <item x="2132"/>
        <item x="2128"/>
        <item x="690"/>
        <item x="1003"/>
        <item x="1749"/>
        <item x="346"/>
        <item x="991"/>
        <item x="2134"/>
        <item x="2096"/>
        <item x="1183"/>
        <item x="1132"/>
        <item x="318"/>
        <item x="105"/>
        <item x="767"/>
        <item x="1426"/>
        <item x="1669"/>
        <item x="0"/>
        <item x="1211"/>
        <item x="166"/>
        <item x="2226"/>
        <item x="160"/>
        <item x="700"/>
        <item x="2074"/>
        <item x="1580"/>
        <item x="754"/>
        <item x="689"/>
        <item x="370"/>
        <item x="1951"/>
        <item x="268"/>
        <item x="2369"/>
        <item x="497"/>
        <item x="1667"/>
        <item x="51"/>
        <item x="1457"/>
        <item x="838"/>
        <item x="694"/>
        <item x="1997"/>
        <item x="679"/>
        <item x="1782"/>
        <item x="704"/>
        <item x="2006"/>
        <item x="1385"/>
        <item x="680"/>
        <item x="2066"/>
        <item x="1218"/>
        <item x="2238"/>
        <item x="1913"/>
        <item x="107"/>
        <item x="295"/>
        <item x="1271"/>
        <item x="2414"/>
        <item x="389"/>
        <item x="1248"/>
        <item x="2213"/>
        <item x="466"/>
        <item x="813"/>
        <item x="2319"/>
        <item x="488"/>
        <item x="8"/>
        <item x="531"/>
        <item x="423"/>
        <item x="205"/>
        <item x="2085"/>
        <item x="1881"/>
        <item x="1650"/>
        <item x="866"/>
        <item x="462"/>
        <item x="2079"/>
        <item x="112"/>
        <item x="607"/>
        <item x="1627"/>
        <item x="404"/>
        <item x="2394"/>
        <item x="78"/>
        <item x="258"/>
        <item x="1832"/>
        <item x="434"/>
        <item x="832"/>
        <item x="2215"/>
        <item x="852"/>
        <item x="174"/>
        <item x="2174"/>
        <item x="2026"/>
        <item x="1215"/>
        <item x="2168"/>
        <item x="1079"/>
        <item x="293"/>
        <item x="190"/>
        <item x="2295"/>
        <item x="2264"/>
        <item x="916"/>
        <item x="500"/>
        <item x="1444"/>
        <item x="1177"/>
        <item x="1737"/>
        <item x="1698"/>
        <item x="109"/>
        <item x="1804"/>
        <item x="770"/>
        <item x="1692"/>
        <item x="2224"/>
        <item x="271"/>
        <item x="215"/>
        <item x="1216"/>
        <item x="590"/>
        <item x="1674"/>
        <item x="2105"/>
        <item x="1228"/>
        <item x="1897"/>
        <item x="2098"/>
        <item x="217"/>
        <item x="1194"/>
        <item x="992"/>
        <item x="2139"/>
        <item x="1276"/>
        <item x="2188"/>
        <item x="1339"/>
        <item x="1314"/>
        <item x="299"/>
        <item x="1660"/>
        <item x="2360"/>
        <item x="1033"/>
        <item x="2410"/>
        <item x="1953"/>
        <item x="2417"/>
        <item x="1226"/>
        <item x="1434"/>
        <item x="670"/>
        <item x="944"/>
        <item x="1355"/>
        <item x="748"/>
        <item x="555"/>
        <item x="1091"/>
        <item x="800"/>
        <item x="474"/>
        <item x="60"/>
        <item x="375"/>
        <item x="344"/>
        <item x="19"/>
        <item x="453"/>
        <item x="449"/>
        <item x="1581"/>
        <item x="505"/>
        <item x="1022"/>
        <item x="138"/>
        <item x="1701"/>
        <item x="1419"/>
        <item x="996"/>
        <item x="227"/>
        <item x="203"/>
        <item x="1539"/>
        <item x="1587"/>
        <item x="1041"/>
        <item x="1727"/>
        <item x="1133"/>
        <item x="2146"/>
        <item x="2413"/>
        <item x="208"/>
        <item x="683"/>
        <item x="287"/>
        <item x="1441"/>
        <item x="2035"/>
        <item x="257"/>
        <item x="155"/>
        <item x="1252"/>
        <item x="1121"/>
        <item x="2136"/>
        <item x="195"/>
        <item x="2182"/>
        <item x="486"/>
        <item x="11"/>
        <item x="54"/>
        <item x="88"/>
        <item x="1825"/>
        <item x="1815"/>
        <item x="906"/>
        <item x="2155"/>
        <item x="1891"/>
        <item x="1302"/>
        <item x="64"/>
        <item x="304"/>
        <item x="91"/>
        <item x="1009"/>
        <item x="1319"/>
        <item x="911"/>
        <item x="2042"/>
        <item x="1721"/>
        <item x="1617"/>
        <item x="2277"/>
        <item x="932"/>
        <item x="1573"/>
        <item x="1208"/>
        <item x="1508"/>
        <item x="1172"/>
        <item x="456"/>
        <item x="1074"/>
        <item x="965"/>
        <item x="901"/>
        <item x="672"/>
        <item x="618"/>
        <item x="998"/>
        <item x="826"/>
        <item x="837"/>
        <item x="587"/>
        <item x="291"/>
        <item x="712"/>
        <item x="616"/>
        <item x="2126"/>
        <item x="1175"/>
        <item x="2251"/>
        <item x="1027"/>
        <item x="223"/>
        <item x="1254"/>
        <item x="200"/>
        <item x="1792"/>
        <item x="376"/>
        <item x="279"/>
        <item x="1083"/>
        <item x="47"/>
        <item x="2292"/>
        <item x="2012"/>
        <item x="2033"/>
        <item x="48"/>
        <item x="1561"/>
        <item x="1729"/>
        <item x="1536"/>
        <item x="1070"/>
        <item x="1472"/>
        <item x="142"/>
        <item x="1399"/>
        <item x="1958"/>
        <item x="1464"/>
        <item x="1718"/>
        <item x="2262"/>
        <item x="1781"/>
        <item x="127"/>
        <item x="847"/>
        <item x="948"/>
        <item x="585"/>
        <item x="603"/>
        <item x="2306"/>
        <item x="1527"/>
        <item x="2029"/>
        <item x="251"/>
        <item x="437"/>
        <item x="1549"/>
        <item x="2200"/>
        <item x="1578"/>
        <item x="1868"/>
        <item x="1563"/>
        <item x="1730"/>
        <item x="1614"/>
        <item x="1035"/>
        <item x="480"/>
        <item x="528"/>
        <item x="216"/>
        <item x="980"/>
        <item x="718"/>
        <item x="2348"/>
        <item x="934"/>
        <item x="1790"/>
        <item x="2221"/>
        <item x="2043"/>
        <item x="687"/>
        <item x="870"/>
        <item x="460"/>
        <item x="340"/>
        <item x="2361"/>
        <item x="414"/>
        <item x="930"/>
        <item x="300"/>
        <item x="2303"/>
        <item x="765"/>
        <item x="799"/>
        <item x="330"/>
        <item x="1220"/>
        <item x="1250"/>
        <item x="2375"/>
        <item x="2258"/>
        <item x="181"/>
        <item x="2317"/>
        <item x="80"/>
        <item x="2385"/>
        <item x="1203"/>
        <item x="262"/>
        <item x="2415"/>
        <item x="2242"/>
        <item x="1903"/>
        <item x="2165"/>
        <item x="1448"/>
        <item x="1517"/>
        <item x="1974"/>
        <item x="638"/>
        <item x="1772"/>
        <item x="1202"/>
        <item x="59"/>
        <item x="485"/>
        <item x="1604"/>
        <item x="201"/>
        <item x="1638"/>
        <item x="2382"/>
        <item x="2094"/>
        <item x="1731"/>
        <item x="598"/>
        <item x="310"/>
        <item x="386"/>
        <item x="2393"/>
        <item x="140"/>
        <item x="1843"/>
        <item x="1541"/>
        <item x="1537"/>
        <item x="1141"/>
        <item x="1877"/>
        <item x="119"/>
        <item x="114"/>
        <item x="197"/>
        <item x="926"/>
        <item x="910"/>
        <item x="1837"/>
        <item x="2024"/>
        <item x="1673"/>
        <item x="238"/>
        <item x="86"/>
        <item x="390"/>
        <item x="2039"/>
        <item x="2392"/>
        <item x="1759"/>
        <item x="859"/>
        <item x="862"/>
        <item x="1377"/>
        <item x="1099"/>
        <item x="1821"/>
        <item x="1535"/>
        <item x="1010"/>
        <item x="2211"/>
        <item x="756"/>
        <item x="286"/>
        <item x="188"/>
        <item x="1424"/>
        <item x="2031"/>
        <item x="2241"/>
        <item x="417"/>
        <item x="903"/>
        <item x="211"/>
        <item x="2368"/>
        <item x="843"/>
        <item x="116"/>
        <item x="2193"/>
        <item x="2191"/>
        <item x="1403"/>
        <item x="763"/>
        <item x="1892"/>
        <item x="1712"/>
        <item x="1256"/>
        <item x="2259"/>
        <item x="2206"/>
        <item x="428"/>
        <item x="851"/>
        <item x="2328"/>
        <item x="1883"/>
        <item x="534"/>
        <item x="35"/>
        <item x="1293"/>
        <item x="597"/>
        <item x="104"/>
        <item x="1089"/>
        <item x="163"/>
        <item x="1919"/>
        <item x="1551"/>
        <item x="101"/>
        <item x="2228"/>
        <item x="861"/>
        <item x="1668"/>
        <item x="967"/>
        <item x="1564"/>
        <item x="14"/>
        <item x="985"/>
        <item x="1848"/>
        <item x="133"/>
        <item x="1214"/>
        <item x="773"/>
        <item x="822"/>
        <item x="1998"/>
        <item x="1679"/>
        <item x="151"/>
        <item x="2216"/>
        <item x="1321"/>
        <item x="973"/>
        <item x="817"/>
        <item x="363"/>
        <item x="1569"/>
        <item x="646"/>
        <item x="1128"/>
        <item x="1378"/>
        <item x="1440"/>
        <item x="2232"/>
        <item x="2070"/>
        <item x="1593"/>
        <item x="288"/>
        <item x="1376"/>
        <item x="26"/>
        <item x="2419"/>
        <item x="75"/>
        <item x="1687"/>
        <item x="1874"/>
        <item x="2095"/>
        <item x="2124"/>
        <item x="1396"/>
        <item x="311"/>
        <item x="465"/>
        <item x="1678"/>
        <item x="366"/>
        <item x="920"/>
        <item x="275"/>
        <item x="2015"/>
        <item x="247"/>
        <item x="399"/>
        <item x="819"/>
        <item x="2401"/>
        <item x="1824"/>
        <item x="1850"/>
        <item x="854"/>
        <item x="2381"/>
        <item x="1265"/>
        <item x="2129"/>
        <item x="319"/>
        <item x="1853"/>
        <item x="653"/>
        <item x="338"/>
        <item x="581"/>
        <item x="69"/>
        <item x="833"/>
        <item x="2044"/>
        <item x="2248"/>
        <item x="162"/>
        <item x="893"/>
        <item x="1558"/>
        <item x="1941"/>
        <item x="816"/>
        <item x="1034"/>
        <item x="950"/>
        <item x="2322"/>
        <item x="2326"/>
        <item x="747"/>
        <item x="1844"/>
        <item x="2162"/>
        <item x="1939"/>
        <item x="1526"/>
        <item x="333"/>
        <item x="277"/>
        <item x="443"/>
        <item x="2366"/>
        <item x="2158"/>
        <item x="508"/>
        <item x="99"/>
        <item x="939"/>
        <item x="611"/>
        <item x="2403"/>
        <item x="424"/>
        <item x="202"/>
        <item x="907"/>
        <item x="2122"/>
        <item x="2275"/>
        <item x="2104"/>
        <item x="157"/>
        <item x="1738"/>
        <item x="1155"/>
        <item x="61"/>
        <item x="234"/>
        <item x="2409"/>
        <item x="1297"/>
        <item x="902"/>
        <item x="1299"/>
        <item x="1987"/>
        <item x="325"/>
        <item x="1066"/>
        <item x="743"/>
        <item x="1088"/>
        <item x="1023"/>
        <item x="882"/>
        <item x="1160"/>
        <item x="396"/>
        <item x="699"/>
        <item x="1839"/>
        <item x="341"/>
        <item x="1317"/>
        <item x="1864"/>
        <item x="440"/>
        <item x="348"/>
        <item x="210"/>
        <item x="1332"/>
        <item x="1991"/>
        <item x="1726"/>
        <item x="18"/>
        <item x="68"/>
        <item x="136"/>
        <item x="394"/>
        <item x="493"/>
        <item x="953"/>
        <item x="2208"/>
        <item x="2390"/>
        <item x="538"/>
        <item x="1916"/>
        <item x="2342"/>
        <item x="1000"/>
        <item x="324"/>
        <item x="44"/>
        <item x="1725"/>
        <item x="120"/>
        <item x="1246"/>
        <item x="1873"/>
        <item x="1995"/>
        <item x="436"/>
        <item x="1062"/>
        <item x="1490"/>
        <item x="1005"/>
        <item x="1232"/>
        <item x="1213"/>
        <item x="132"/>
        <item x="1722"/>
        <item x="560"/>
        <item x="2067"/>
        <item x="715"/>
        <item x="93"/>
        <item x="1274"/>
        <item x="667"/>
        <item x="1695"/>
        <item x="1909"/>
        <item x="951"/>
        <item x="1524"/>
        <item x="952"/>
        <item x="1273"/>
        <item x="2240"/>
        <item x="2101"/>
        <item x="1802"/>
        <item x="2423"/>
        <item x="2250"/>
        <item x="1483"/>
        <item x="1626"/>
        <item x="52"/>
        <item x="46"/>
        <item x="1242"/>
        <item x="1643"/>
        <item x="658"/>
        <item x="1475"/>
        <item x="67"/>
        <item x="2163"/>
        <item x="1148"/>
        <item x="2184"/>
        <item x="835"/>
        <item x="352"/>
        <item x="697"/>
        <item x="1822"/>
        <item x="1607"/>
        <item x="1703"/>
        <item x="2233"/>
        <item x="1785"/>
        <item x="2335"/>
        <item x="1447"/>
        <item x="713"/>
        <item x="309"/>
        <item x="1241"/>
        <item x="545"/>
        <item x="1369"/>
        <item x="1085"/>
        <item x="29"/>
        <item x="2196"/>
        <item x="1758"/>
        <item x="2117"/>
        <item x="1459"/>
        <item x="644"/>
        <item x="841"/>
        <item x="1340"/>
        <item x="321"/>
        <item x="230"/>
        <item x="2087"/>
        <item x="2083"/>
        <item x="2050"/>
        <item x="1499"/>
        <item x="1927"/>
        <item x="1320"/>
        <item x="1996"/>
        <item x="1017"/>
        <item x="1653"/>
        <item x="2060"/>
        <item x="695"/>
        <item x="245"/>
        <item x="448"/>
        <item x="2041"/>
        <item x="1620"/>
        <item x="659"/>
        <item x="1841"/>
        <item x="1109"/>
        <item x="1004"/>
        <item x="1310"/>
        <item x="2420"/>
        <item x="1104"/>
        <item x="895"/>
        <item x="2267"/>
        <item x="2061"/>
        <item x="1989"/>
        <item x="1893"/>
        <item x="1532"/>
        <item x="583"/>
        <item x="2418"/>
        <item x="1719"/>
        <item x="373"/>
        <item x="703"/>
        <item x="2321"/>
        <item x="1555"/>
        <item x="2125"/>
        <item x="533"/>
        <item x="194"/>
        <item x="499"/>
        <item x="2080"/>
        <item x="111"/>
        <item x="364"/>
        <item x="1185"/>
        <item x="570"/>
        <item x="58"/>
        <item x="361"/>
        <item x="612"/>
        <item x="979"/>
        <item x="468"/>
        <item x="1348"/>
        <item x="1140"/>
        <item x="888"/>
        <item x="593"/>
        <item x="1111"/>
        <item x="1477"/>
        <item x="650"/>
        <item x="806"/>
        <item x="2032"/>
        <item x="762"/>
        <item x="693"/>
        <item x="284"/>
        <item x="1243"/>
        <item x="73"/>
        <item x="1963"/>
        <item x="1575"/>
        <item x="196"/>
        <item x="1682"/>
        <item x="457"/>
        <item x="1042"/>
        <item x="1818"/>
        <item x="1130"/>
        <item x="1191"/>
        <item x="1126"/>
        <item x="169"/>
        <item x="5"/>
        <item x="504"/>
        <item x="13"/>
        <item x="34"/>
        <item x="999"/>
        <item x="1188"/>
        <item x="1789"/>
        <item x="1826"/>
        <item x="409"/>
        <item x="521"/>
        <item x="357"/>
        <item x="2108"/>
        <item x="1503"/>
        <item x="2343"/>
        <item x="1514"/>
        <item x="1615"/>
        <item x="750"/>
        <item x="1334"/>
        <item x="1509"/>
        <item x="970"/>
        <item x="1240"/>
        <item x="845"/>
        <item x="1568"/>
        <item x="441"/>
        <item x="411"/>
        <item x="392"/>
        <item x="15"/>
        <item x="1463"/>
        <item x="2092"/>
        <item x="602"/>
        <item x="1661"/>
        <item x="1290"/>
        <item x="1347"/>
        <item x="1849"/>
        <item x="964"/>
        <item x="2069"/>
        <item x="1835"/>
        <item x="261"/>
        <item x="972"/>
        <item x="685"/>
        <item x="1417"/>
        <item x="857"/>
        <item x="269"/>
        <item x="942"/>
        <item x="317"/>
        <item x="82"/>
        <item x="1936"/>
        <item x="362"/>
        <item x="635"/>
        <item x="1699"/>
        <item x="1048"/>
        <item x="2123"/>
        <item x="552"/>
        <item x="1601"/>
        <item x="1534"/>
        <item x="1178"/>
        <item x="868"/>
        <item x="1888"/>
        <item x="1646"/>
        <item x="1086"/>
        <item x="1680"/>
        <item x="487"/>
        <item x="2345"/>
        <item x="2404"/>
        <item x="2272"/>
        <item x="1866"/>
        <item x="671"/>
        <item x="2254"/>
        <item x="2148"/>
        <item x="2090"/>
        <item x="329"/>
        <item x="1635"/>
        <item x="2395"/>
        <item x="1053"/>
        <item x="780"/>
        <item x="2141"/>
        <item x="1751"/>
        <item x="1045"/>
        <item x="263"/>
        <item x="993"/>
        <item x="1960"/>
        <item x="2091"/>
        <item x="1437"/>
        <item x="1924"/>
        <item x="922"/>
        <item x="783"/>
        <item x="1923"/>
        <item x="2287"/>
        <item x="2291"/>
        <item x="92"/>
        <item x="1757"/>
        <item x="249"/>
        <item x="515"/>
        <item x="941"/>
        <item x="467"/>
        <item x="72"/>
        <item x="164"/>
        <item x="1810"/>
        <item x="2405"/>
        <item x="682"/>
        <item x="1425"/>
        <item x="406"/>
        <item x="2399"/>
        <item x="1553"/>
        <item x="1219"/>
        <item x="1235"/>
        <item x="2288"/>
        <item x="413"/>
        <item x="2237"/>
        <item x="1193"/>
        <item x="336"/>
        <item x="2183"/>
        <item x="639"/>
        <item x="848"/>
        <item x="2301"/>
        <item x="557"/>
        <item x="954"/>
        <item x="165"/>
        <item x="1929"/>
        <item x="1481"/>
        <item x="745"/>
        <item x="175"/>
        <item x="1654"/>
        <item x="1550"/>
        <item x="1801"/>
        <item x="1484"/>
        <item x="1489"/>
        <item x="1485"/>
        <item x="1301"/>
        <item x="1778"/>
        <item x="1777"/>
        <item x="313"/>
        <item x="241"/>
        <item x="1278"/>
        <item x="1528"/>
        <item x="482"/>
        <item x="873"/>
        <item x="884"/>
        <item x="153"/>
        <item x="698"/>
        <item x="2203"/>
        <item x="1036"/>
        <item x="1138"/>
        <item x="1566"/>
        <item x="1774"/>
        <item x="1090"/>
        <item x="63"/>
        <item x="720"/>
        <item x="455"/>
        <item x="1221"/>
        <item x="1001"/>
        <item x="2327"/>
        <item x="869"/>
        <item x="1060"/>
        <item x="185"/>
        <item x="1044"/>
        <item x="1547"/>
        <item x="2296"/>
        <item x="984"/>
        <item x="1021"/>
        <item x="1770"/>
        <item x="641"/>
        <item x="447"/>
        <item x="2338"/>
        <item x="1295"/>
        <item x="1576"/>
        <item x="834"/>
        <item x="292"/>
        <item x="858"/>
        <item x="1636"/>
        <item x="963"/>
        <item x="1363"/>
        <item x="1125"/>
        <item x="909"/>
        <item x="270"/>
        <item x="1521"/>
        <item x="1453"/>
        <item x="2336"/>
        <item x="1372"/>
        <item x="752"/>
        <item x="401"/>
        <item x="1651"/>
        <item x="405"/>
        <item x="2384"/>
        <item x="41"/>
        <item x="422"/>
        <item x="1907"/>
        <item x="1983"/>
        <item x="2121"/>
        <item x="2304"/>
        <item x="1112"/>
        <item x="2014"/>
        <item x="45"/>
        <item x="2230"/>
        <item x="126"/>
        <item x="2400"/>
        <item x="796"/>
        <item x="179"/>
        <item x="1775"/>
        <item x="135"/>
        <item x="878"/>
        <item x="1338"/>
        <item x="342"/>
        <item x="1631"/>
        <item t="default"/>
      </items>
    </pivotField>
    <pivotField showAll="0"/>
    <pivotField showAll="0"/>
    <pivotField showAll="0">
      <items count="10">
        <item f="1" x="8"/>
        <item x="0"/>
        <item x="3"/>
        <item x="6"/>
        <item x="4"/>
        <item x="1"/>
        <item x="2"/>
        <item x="5"/>
        <item x="7"/>
        <item t="default"/>
      </items>
    </pivotField>
    <pivotField showAll="0">
      <items count="11">
        <item x="8"/>
        <item x="1"/>
        <item x="2"/>
        <item x="7"/>
        <item x="6"/>
        <item x="0"/>
        <item x="3"/>
        <item x="5"/>
        <item x="4"/>
        <item f="1" x="9"/>
        <item t="default"/>
      </items>
    </pivotField>
    <pivotField showAll="0">
      <items count="14">
        <item x="1"/>
        <item x="4"/>
        <item x="7"/>
        <item x="6"/>
        <item x="2"/>
        <item x="3"/>
        <item x="5"/>
        <item x="8"/>
        <item x="0"/>
        <item f="1" x="9"/>
        <item f="1" x="10"/>
        <item f="1" x="11"/>
        <item f="1" x="12"/>
        <item t="default"/>
      </items>
    </pivotField>
    <pivotField showAll="0"/>
    <pivotField axis="axisRow" showAll="0">
      <items count="11">
        <item x="7"/>
        <item x="0"/>
        <item x="6"/>
        <item x="9"/>
        <item x="8"/>
        <item x="1"/>
        <item x="3"/>
        <item x="2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1" showAll="0"/>
  </pivotFields>
  <rowFields count="1">
    <field x="8"/>
  </rowFields>
  <rowItems count="9">
    <i>
      <x/>
    </i>
    <i>
      <x v="1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Crash Number" fld="0" subtotal="count" baseField="8" baseItem="0"/>
  </dataFields>
  <chartFormats count="11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1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1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11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11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11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11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11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Between" evalOrder="-1" id="111" name="Date and Time of Crash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F2B60E-DE7D-48C0-B402-4599A5F65CB0}" name="PivotTable5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5">
  <location ref="A3:B7" firstHeaderRow="1" firstDataRow="1" firstDataCol="1"/>
  <pivotFields count="32">
    <pivotField dataField="1" showAll="0">
      <items count="2429">
        <item x="1496"/>
        <item x="1313"/>
        <item x="668"/>
        <item x="2028"/>
        <item x="831"/>
        <item x="643"/>
        <item x="49"/>
        <item x="787"/>
        <item x="4"/>
        <item x="1768"/>
        <item x="547"/>
        <item x="1328"/>
        <item x="1907"/>
        <item x="1375"/>
        <item x="1481"/>
        <item x="535"/>
        <item x="709"/>
        <item x="510"/>
        <item x="1711"/>
        <item x="825"/>
        <item x="121"/>
        <item x="1059"/>
        <item x="764"/>
        <item x="2357"/>
        <item x="1784"/>
        <item x="1244"/>
        <item x="1460"/>
        <item x="1870"/>
        <item x="2174"/>
        <item x="1312"/>
        <item x="2114"/>
        <item x="1764"/>
        <item x="159"/>
        <item x="2408"/>
        <item x="2152"/>
        <item x="192"/>
        <item x="522"/>
        <item x="2143"/>
        <item x="1469"/>
        <item x="1815"/>
        <item x="40"/>
        <item x="1905"/>
        <item x="1318"/>
        <item x="900"/>
        <item x="2295"/>
        <item x="314"/>
        <item x="154"/>
        <item x="1763"/>
        <item x="1435"/>
        <item x="1139"/>
        <item x="2258"/>
        <item x="2128"/>
        <item x="943"/>
        <item x="1977"/>
        <item x="32"/>
        <item x="793"/>
        <item x="2306"/>
        <item x="2202"/>
        <item x="2035"/>
        <item x="688"/>
        <item x="1855"/>
        <item x="769"/>
        <item x="600"/>
        <item x="2286"/>
        <item x="2374"/>
        <item x="981"/>
        <item x="1294"/>
        <item x="2111"/>
        <item x="1835"/>
        <item x="1131"/>
        <item x="2237"/>
        <item x="1107"/>
        <item x="551"/>
        <item x="651"/>
        <item x="1382"/>
        <item x="792"/>
        <item x="506"/>
        <item x="577"/>
        <item x="382"/>
        <item x="1471"/>
        <item x="2208"/>
        <item x="2139"/>
        <item x="2308"/>
        <item x="1824"/>
        <item x="71"/>
        <item x="115"/>
        <item x="1690"/>
        <item x="628"/>
        <item x="1269"/>
        <item x="1470"/>
        <item x="2376"/>
        <item x="1477"/>
        <item x="438"/>
        <item x="1283"/>
        <item x="1158"/>
        <item x="1043"/>
        <item x="1365"/>
        <item x="2158"/>
        <item x="335"/>
        <item x="662"/>
        <item x="1863"/>
        <item x="1291"/>
        <item x="1921"/>
        <item x="283"/>
        <item x="2391"/>
        <item x="886"/>
        <item x="2399"/>
        <item x="1544"/>
        <item x="1798"/>
        <item x="349"/>
        <item x="707"/>
        <item x="1619"/>
        <item x="741"/>
        <item x="1015"/>
        <item x="527"/>
        <item x="808"/>
        <item x="2053"/>
        <item x="737"/>
        <item x="2119"/>
        <item x="1932"/>
        <item x="355"/>
        <item x="739"/>
        <item x="1919"/>
        <item x="2010"/>
        <item x="229"/>
        <item x="83"/>
        <item x="556"/>
        <item x="265"/>
        <item x="676"/>
        <item x="380"/>
        <item x="912"/>
        <item x="995"/>
        <item x="2076"/>
        <item x="494"/>
        <item x="1150"/>
        <item x="1561"/>
        <item x="1159"/>
        <item x="1055"/>
        <item x="1152"/>
        <item x="1646"/>
        <item x="1733"/>
        <item x="2266"/>
        <item x="1761"/>
        <item x="2198"/>
        <item x="1414"/>
        <item x="1397"/>
        <item x="1899"/>
        <item x="850"/>
        <item x="2049"/>
        <item x="1852"/>
        <item x="458"/>
        <item x="425"/>
        <item x="1514"/>
        <item x="141"/>
        <item x="1234"/>
        <item x="1144"/>
        <item x="235"/>
        <item x="2171"/>
        <item x="2"/>
        <item x="1353"/>
        <item x="971"/>
        <item x="1880"/>
        <item x="1697"/>
        <item x="812"/>
        <item x="735"/>
        <item x="2011"/>
        <item x="982"/>
        <item x="1304"/>
        <item x="2404"/>
        <item x="2153"/>
        <item x="65"/>
        <item x="1716"/>
        <item x="621"/>
        <item x="2005"/>
        <item x="1698"/>
        <item x="1767"/>
        <item x="961"/>
        <item x="755"/>
        <item x="1715"/>
        <item x="974"/>
        <item x="240"/>
        <item x="16"/>
        <item x="1861"/>
        <item x="33"/>
        <item x="1458"/>
        <item x="84"/>
        <item x="1834"/>
        <item x="630"/>
        <item x="1467"/>
        <item x="1179"/>
        <item x="2269"/>
        <item x="242"/>
        <item x="1169"/>
        <item x="178"/>
        <item x="484"/>
        <item x="1734"/>
        <item x="905"/>
        <item x="97"/>
        <item x="1671"/>
        <item x="2277"/>
        <item x="1563"/>
        <item x="1494"/>
        <item x="495"/>
        <item x="1897"/>
        <item x="968"/>
        <item x="1473"/>
        <item x="1667"/>
        <item x="589"/>
        <item x="444"/>
        <item x="354"/>
        <item x="1513"/>
        <item x="350"/>
        <item x="2331"/>
        <item x="721"/>
        <item x="496"/>
        <item x="1343"/>
        <item x="654"/>
        <item x="1349"/>
        <item x="675"/>
        <item x="2014"/>
        <item x="601"/>
        <item x="385"/>
        <item x="2298"/>
        <item x="1451"/>
        <item x="1067"/>
        <item x="1578"/>
        <item x="1762"/>
        <item x="2150"/>
        <item x="1770"/>
        <item x="2031"/>
        <item x="1994"/>
        <item x="2321"/>
        <item x="1327"/>
        <item x="1047"/>
        <item x="867"/>
        <item x="1721"/>
        <item x="1069"/>
        <item x="1772"/>
        <item x="351"/>
        <item x="1237"/>
        <item x="2345"/>
        <item x="1487"/>
        <item x="678"/>
        <item x="914"/>
        <item x="1384"/>
        <item x="2354"/>
        <item x="1233"/>
        <item x="1555"/>
        <item x="976"/>
        <item x="433"/>
        <item x="2219"/>
        <item x="1093"/>
        <item x="124"/>
        <item x="844"/>
        <item x="2360"/>
        <item x="176"/>
        <item x="684"/>
        <item x="1841"/>
        <item x="1945"/>
        <item x="2082"/>
        <item x="1853"/>
        <item x="960"/>
        <item x="489"/>
        <item x="77"/>
        <item x="2332"/>
        <item x="1465"/>
        <item x="6"/>
        <item x="2221"/>
        <item x="144"/>
        <item x="384"/>
        <item x="1052"/>
        <item x="303"/>
        <item x="85"/>
        <item x="2009"/>
        <item x="1672"/>
        <item x="937"/>
        <item x="1712"/>
        <item x="1231"/>
        <item x="1589"/>
        <item x="2182"/>
        <item x="1174"/>
        <item x="1114"/>
        <item x="536"/>
        <item x="1168"/>
        <item x="306"/>
        <item x="573"/>
        <item x="729"/>
        <item x="1801"/>
        <item x="594"/>
        <item x="617"/>
        <item x="609"/>
        <item x="782"/>
        <item x="740"/>
        <item x="666"/>
        <item x="2012"/>
        <item x="1591"/>
        <item x="647"/>
        <item x="1238"/>
        <item x="228"/>
        <item x="1831"/>
        <item x="744"/>
        <item x="1633"/>
        <item x="1335"/>
        <item x="1519"/>
        <item x="1277"/>
        <item x="1432"/>
        <item x="1205"/>
        <item x="1607"/>
        <item x="656"/>
        <item x="785"/>
        <item x="1405"/>
        <item x="1393"/>
        <item x="10"/>
        <item x="1381"/>
        <item x="2085"/>
        <item x="1660"/>
        <item x="1225"/>
        <item x="272"/>
        <item x="1118"/>
        <item x="1843"/>
        <item x="860"/>
        <item x="881"/>
        <item x="569"/>
        <item x="1217"/>
        <item x="1280"/>
        <item x="1611"/>
        <item x="768"/>
        <item x="781"/>
        <item x="1939"/>
        <item x="1725"/>
        <item x="1597"/>
        <item x="1006"/>
        <item x="701"/>
        <item x="1186"/>
        <item x="1117"/>
        <item x="1082"/>
        <item x="2261"/>
        <item x="1058"/>
        <item x="470"/>
        <item x="1862"/>
        <item x="1352"/>
        <item x="1649"/>
        <item x="1974"/>
        <item x="2022"/>
        <item x="2002"/>
        <item x="631"/>
        <item x="2426"/>
        <item x="1526"/>
        <item x="1689"/>
        <item x="674"/>
        <item x="9"/>
        <item x="2338"/>
        <item x="2020"/>
        <item x="1541"/>
        <item x="276"/>
        <item x="2136"/>
        <item x="2046"/>
        <item x="481"/>
        <item x="207"/>
        <item x="918"/>
        <item x="1956"/>
        <item x="1071"/>
        <item x="1292"/>
        <item x="2372"/>
        <item x="1583"/>
        <item x="645"/>
        <item x="2173"/>
        <item x="1595"/>
        <item x="1502"/>
        <item x="226"/>
        <item x="37"/>
        <item x="224"/>
        <item x="1245"/>
        <item x="1718"/>
        <item x="1210"/>
        <item x="1147"/>
        <item x="1949"/>
        <item x="542"/>
        <item x="1686"/>
        <item x="20"/>
        <item x="1326"/>
        <item x="461"/>
        <item x="1685"/>
        <item x="1993"/>
        <item x="1926"/>
        <item x="1858"/>
        <item x="1507"/>
        <item x="1965"/>
        <item x="186"/>
        <item x="30"/>
        <item x="96"/>
        <item x="1258"/>
        <item x="1830"/>
        <item x="509"/>
        <item x="1145"/>
        <item x="1247"/>
        <item x="1868"/>
        <item x="1948"/>
        <item x="820"/>
        <item x="1084"/>
        <item x="1792"/>
        <item x="1433"/>
        <item x="595"/>
        <item x="586"/>
        <item x="541"/>
        <item x="2303"/>
        <item x="1124"/>
        <item x="2059"/>
        <item x="1995"/>
        <item x="830"/>
        <item x="2240"/>
        <item x="539"/>
        <item x="1455"/>
        <item x="1181"/>
        <item x="2181"/>
        <item x="2285"/>
        <item x="686"/>
        <item x="788"/>
        <item x="804"/>
        <item x="648"/>
        <item x="890"/>
        <item x="1413"/>
        <item x="21"/>
        <item x="1309"/>
        <item x="734"/>
        <item x="1748"/>
        <item x="775"/>
        <item x="2427"/>
        <item x="1587"/>
        <item x="1703"/>
        <item x="1322"/>
        <item x="1958"/>
        <item x="634"/>
        <item x="1039"/>
        <item x="1390"/>
        <item x="956"/>
        <item x="2165"/>
        <item x="1110"/>
        <item x="978"/>
        <item x="478"/>
        <item x="725"/>
        <item x="1431"/>
        <item x="1342"/>
        <item x="1275"/>
        <item x="1105"/>
        <item x="220"/>
        <item x="1785"/>
        <item x="1769"/>
        <item x="1395"/>
        <item x="1200"/>
        <item x="1311"/>
        <item x="711"/>
        <item x="2326"/>
        <item x="1387"/>
        <item x="2283"/>
        <item x="1890"/>
        <item x="1678"/>
        <item x="1676"/>
        <item x="774"/>
        <item x="2382"/>
        <item x="677"/>
        <item x="2191"/>
        <item x="2146"/>
        <item x="2148"/>
        <item x="476"/>
        <item x="997"/>
        <item x="1744"/>
        <item x="1809"/>
        <item x="1331"/>
        <item x="2110"/>
        <item x="2333"/>
        <item x="36"/>
        <item x="794"/>
        <item x="25"/>
        <item x="1508"/>
        <item x="1985"/>
        <item x="1371"/>
        <item x="1253"/>
        <item x="1795"/>
        <item x="1749"/>
        <item x="1648"/>
        <item x="1014"/>
        <item x="1751"/>
        <item x="2115"/>
        <item x="1287"/>
        <item x="1475"/>
        <item x="214"/>
        <item x="839"/>
        <item x="498"/>
        <item x="580"/>
        <item x="2291"/>
        <item x="1623"/>
        <item x="1532"/>
        <item x="323"/>
        <item x="1307"/>
        <item x="1468"/>
        <item x="2116"/>
        <item x="1986"/>
        <item x="2162"/>
        <item x="442"/>
        <item x="1298"/>
        <item x="415"/>
        <item x="1026"/>
        <item x="1516"/>
        <item x="236"/>
        <item x="994"/>
        <item x="2316"/>
        <item x="1960"/>
        <item x="1743"/>
        <item x="798"/>
        <item x="1506"/>
        <item x="1392"/>
        <item x="1745"/>
        <item x="1421"/>
        <item x="358"/>
        <item x="1799"/>
        <item x="1859"/>
        <item x="894"/>
        <item x="1170"/>
        <item x="1222"/>
        <item x="1638"/>
        <item x="62"/>
        <item x="2167"/>
        <item x="1029"/>
        <item x="95"/>
        <item x="1488"/>
        <item x="400"/>
        <item x="2113"/>
        <item x="1073"/>
        <item x="897"/>
        <item x="473"/>
        <item x="2103"/>
        <item x="193"/>
        <item x="1285"/>
        <item x="2101"/>
        <item x="778"/>
        <item x="339"/>
        <item x="1573"/>
        <item x="43"/>
        <item x="2154"/>
        <item x="1813"/>
        <item x="2367"/>
        <item x="1600"/>
        <item x="347"/>
        <item x="1973"/>
        <item x="334"/>
        <item x="2299"/>
        <item x="795"/>
        <item x="256"/>
        <item x="391"/>
        <item x="584"/>
        <item x="1013"/>
        <item x="2262"/>
        <item x="1883"/>
        <item x="2282"/>
        <item x="1224"/>
        <item x="477"/>
        <item x="513"/>
        <item x="1736"/>
        <item x="2057"/>
        <item x="2218"/>
        <item x="1495"/>
        <item x="53"/>
        <item x="282"/>
        <item x="2393"/>
        <item x="1357"/>
        <item x="525"/>
        <item x="1885"/>
        <item x="367"/>
        <item x="239"/>
        <item x="134"/>
        <item x="1881"/>
        <item x="2359"/>
        <item x="1305"/>
        <item x="576"/>
        <item x="865"/>
        <item x="66"/>
        <item x="1423"/>
        <item x="213"/>
        <item x="1024"/>
        <item x="1007"/>
        <item x="2021"/>
        <item x="657"/>
        <item x="1966"/>
        <item x="988"/>
        <item x="450"/>
        <item x="225"/>
        <item x="1061"/>
        <item x="420"/>
        <item x="254"/>
        <item x="1603"/>
        <item x="1866"/>
        <item x="1989"/>
        <item x="1251"/>
        <item x="280"/>
        <item x="1201"/>
        <item x="1199"/>
        <item x="297"/>
        <item x="1787"/>
        <item x="1972"/>
        <item x="2351"/>
        <item x="1196"/>
        <item x="1260"/>
        <item x="206"/>
        <item x="1072"/>
        <item x="919"/>
        <item x="1645"/>
        <item x="1182"/>
        <item x="1982"/>
        <item x="359"/>
        <item x="298"/>
        <item x="708"/>
        <item x="1422"/>
        <item x="264"/>
        <item x="1345"/>
        <item x="1624"/>
        <item x="150"/>
        <item x="727"/>
        <item x="1729"/>
        <item x="1315"/>
        <item x="2314"/>
        <item x="2177"/>
        <item x="294"/>
        <item x="904"/>
        <item x="661"/>
        <item x="158"/>
        <item x="3"/>
        <item x="408"/>
        <item x="1450"/>
        <item x="1817"/>
        <item x="1566"/>
        <item x="959"/>
        <item x="1820"/>
        <item x="435"/>
        <item x="451"/>
        <item x="1829"/>
        <item x="130"/>
        <item x="1539"/>
        <item x="849"/>
        <item x="1521"/>
        <item x="2087"/>
        <item x="278"/>
        <item x="633"/>
        <item x="209"/>
        <item x="1983"/>
        <item x="2235"/>
        <item x="1757"/>
        <item x="2300"/>
        <item x="606"/>
        <item x="464"/>
        <item x="2073"/>
        <item x="2131"/>
        <item x="1901"/>
        <item x="308"/>
        <item x="2178"/>
        <item x="503"/>
        <item x="368"/>
        <item x="784"/>
        <item x="1950"/>
        <item x="1229"/>
        <item x="1896"/>
        <item x="1912"/>
        <item x="131"/>
        <item x="1065"/>
        <item x="887"/>
        <item x="776"/>
        <item x="410"/>
        <item x="1946"/>
        <item x="129"/>
        <item x="139"/>
        <item x="1650"/>
        <item x="565"/>
        <item x="2056"/>
        <item x="1887"/>
        <item x="1296"/>
        <item x="1804"/>
        <item x="818"/>
        <item x="1266"/>
        <item x="1971"/>
        <item x="2193"/>
        <item x="2170"/>
        <item x="899"/>
        <item x="1362"/>
        <item x="1753"/>
        <item x="1427"/>
        <item x="187"/>
        <item x="802"/>
        <item x="2001"/>
        <item x="1781"/>
        <item x="828"/>
        <item x="1596"/>
        <item x="1197"/>
        <item x="1137"/>
        <item x="372"/>
        <item x="1531"/>
        <item x="1171"/>
        <item x="2089"/>
        <item x="2054"/>
        <item x="2335"/>
        <item x="829"/>
        <item x="2004"/>
        <item x="1916"/>
        <item x="252"/>
        <item x="1794"/>
        <item x="243"/>
        <item x="1101"/>
        <item x="255"/>
        <item x="1789"/>
        <item x="2023"/>
        <item x="419"/>
        <item x="1149"/>
        <item x="810"/>
        <item x="1192"/>
        <item x="1323"/>
        <item x="102"/>
        <item x="326"/>
        <item x="1911"/>
        <item x="543"/>
        <item x="726"/>
        <item x="1409"/>
        <item x="337"/>
        <item x="1078"/>
        <item x="2220"/>
        <item x="74"/>
        <item x="2356"/>
        <item x="1350"/>
        <item x="1474"/>
        <item x="1462"/>
        <item x="1499"/>
        <item x="908"/>
        <item x="620"/>
        <item x="840"/>
        <item x="1657"/>
        <item x="1366"/>
        <item x="374"/>
        <item x="490"/>
        <item x="1361"/>
        <item x="2400"/>
        <item x="2310"/>
        <item x="2079"/>
        <item x="986"/>
        <item x="2248"/>
        <item x="1388"/>
        <item x="1979"/>
        <item x="2172"/>
        <item x="2186"/>
        <item x="1163"/>
        <item x="148"/>
        <item x="2039"/>
        <item x="327"/>
        <item x="360"/>
        <item x="2006"/>
        <item x="1344"/>
        <item x="1846"/>
        <item x="1306"/>
        <item x="106"/>
        <item x="665"/>
        <item x="122"/>
        <item x="742"/>
        <item x="1754"/>
        <item x="2168"/>
        <item x="924"/>
        <item x="1931"/>
        <item x="2365"/>
        <item x="1279"/>
        <item x="966"/>
        <item x="1677"/>
        <item x="2369"/>
        <item x="212"/>
        <item x="143"/>
        <item x="421"/>
        <item x="1379"/>
        <item x="640"/>
        <item x="2224"/>
        <item x="1888"/>
        <item x="377"/>
        <item x="1075"/>
        <item x="27"/>
        <item x="1418"/>
        <item x="2253"/>
        <item x="777"/>
        <item x="592"/>
        <item x="1270"/>
        <item x="1008"/>
        <item x="501"/>
        <item x="1714"/>
        <item x="836"/>
        <item x="1407"/>
        <item x="880"/>
        <item x="483"/>
        <item x="472"/>
        <item x="103"/>
        <item x="145"/>
        <item x="183"/>
        <item x="626"/>
        <item x="1957"/>
        <item x="2187"/>
        <item x="2000"/>
        <item x="1724"/>
        <item x="1682"/>
        <item x="1663"/>
        <item x="1289"/>
        <item x="1056"/>
        <item x="915"/>
        <item x="2017"/>
        <item x="369"/>
        <item x="1404"/>
        <item x="1877"/>
        <item x="669"/>
        <item x="1102"/>
        <item x="789"/>
        <item x="199"/>
        <item x="452"/>
        <item x="1705"/>
        <item x="1373"/>
        <item x="50"/>
        <item x="2100"/>
        <item x="2380"/>
        <item x="56"/>
        <item x="1207"/>
        <item x="1157"/>
        <item x="889"/>
        <item x="1020"/>
        <item x="1077"/>
        <item x="2254"/>
        <item x="1625"/>
        <item x="1505"/>
        <item x="1606"/>
        <item x="1030"/>
        <item x="1981"/>
        <item x="553"/>
        <item x="1146"/>
        <item x="397"/>
        <item x="1934"/>
        <item x="1873"/>
        <item x="76"/>
        <item x="568"/>
        <item x="1915"/>
        <item x="1173"/>
        <item x="475"/>
        <item x="578"/>
        <item x="2385"/>
        <item x="1156"/>
        <item x="55"/>
        <item x="1337"/>
        <item x="253"/>
        <item x="1151"/>
        <item x="1969"/>
        <item x="1281"/>
        <item x="1780"/>
        <item x="1360"/>
        <item x="118"/>
        <item x="445"/>
        <item x="546"/>
        <item x="2272"/>
        <item x="184"/>
        <item x="853"/>
        <item x="1746"/>
        <item x="204"/>
        <item x="615"/>
        <item x="70"/>
        <item x="1412"/>
        <item x="1694"/>
        <item x="864"/>
        <item x="89"/>
        <item x="98"/>
        <item x="613"/>
        <item x="731"/>
        <item x="604"/>
        <item x="24"/>
        <item x="955"/>
        <item x="2247"/>
        <item x="2352"/>
        <item x="2179"/>
        <item x="696"/>
        <item x="1766"/>
        <item x="1408"/>
        <item x="1095"/>
        <item x="1134"/>
        <item x="883"/>
        <item x="2330"/>
        <item x="1401"/>
        <item x="2161"/>
        <item x="2048"/>
        <item x="2145"/>
        <item x="1963"/>
        <item x="1204"/>
        <item x="167"/>
        <item x="716"/>
        <item x="2038"/>
        <item x="2065"/>
        <item x="381"/>
        <item x="2355"/>
        <item x="559"/>
        <item x="1735"/>
        <item x="246"/>
        <item x="173"/>
        <item x="412"/>
        <item x="1011"/>
        <item x="1255"/>
        <item x="1018"/>
        <item x="1443"/>
        <item x="1081"/>
        <item x="1968"/>
        <item x="1300"/>
        <item x="885"/>
        <item x="2245"/>
        <item x="407"/>
        <item x="2155"/>
        <item x="1936"/>
        <item x="1002"/>
        <item x="12"/>
        <item x="940"/>
        <item x="1812"/>
        <item x="983"/>
        <item x="427"/>
        <item x="2069"/>
        <item x="2215"/>
        <item x="1180"/>
        <item x="1479"/>
        <item x="1122"/>
        <item x="2324"/>
        <item x="2378"/>
        <item x="1909"/>
        <item x="322"/>
        <item x="567"/>
        <item x="856"/>
        <item x="1195"/>
        <item x="1629"/>
        <item x="564"/>
        <item x="1612"/>
        <item x="664"/>
        <item x="23"/>
        <item x="1613"/>
        <item x="2210"/>
        <item x="156"/>
        <item x="502"/>
        <item x="896"/>
        <item x="2094"/>
        <item x="168"/>
        <item x="863"/>
        <item x="2041"/>
        <item x="608"/>
        <item x="90"/>
        <item x="879"/>
        <item x="2205"/>
        <item x="1927"/>
        <item x="571"/>
        <item x="1498"/>
        <item x="1430"/>
        <item x="2121"/>
        <item x="1796"/>
        <item x="170"/>
        <item x="1143"/>
        <item x="649"/>
        <item x="1452"/>
        <item x="307"/>
        <item x="809"/>
        <item x="1543"/>
        <item x="722"/>
        <item x="429"/>
        <item x="2188"/>
        <item x="2410"/>
        <item x="2058"/>
        <item x="1436"/>
        <item x="1308"/>
        <item x="574"/>
        <item x="2160"/>
        <item x="2176"/>
        <item x="1902"/>
        <item x="1165"/>
        <item x="549"/>
        <item x="398"/>
        <item x="1123"/>
        <item x="1080"/>
        <item x="1288"/>
        <item x="2424"/>
        <item x="1872"/>
        <item x="990"/>
        <item x="1717"/>
        <item x="231"/>
        <item x="1571"/>
        <item x="290"/>
        <item x="1976"/>
        <item x="1774"/>
        <item x="1659"/>
        <item x="1087"/>
        <item x="2290"/>
        <item x="1153"/>
        <item x="732"/>
        <item x="1951"/>
        <item x="771"/>
        <item x="2348"/>
        <item x="2309"/>
        <item x="1742"/>
        <item x="977"/>
        <item x="260"/>
        <item x="957"/>
        <item x="296"/>
        <item x="1212"/>
        <item x="305"/>
        <item x="1575"/>
        <item x="232"/>
        <item x="1411"/>
        <item x="1161"/>
        <item x="1545"/>
        <item x="1264"/>
        <item x="273"/>
        <item x="891"/>
        <item x="1166"/>
        <item x="2132"/>
        <item x="1415"/>
        <item x="947"/>
        <item x="218"/>
        <item x="2230"/>
        <item x="237"/>
        <item x="250"/>
        <item x="842"/>
        <item x="610"/>
        <item x="1839"/>
        <item x="1442"/>
        <item x="1438"/>
        <item x="921"/>
        <item x="1980"/>
        <item x="110"/>
        <item x="2008"/>
        <item x="1807"/>
        <item x="933"/>
        <item x="301"/>
        <item x="2066"/>
        <item x="2301"/>
        <item x="757"/>
        <item x="1601"/>
        <item x="1906"/>
        <item x="855"/>
        <item x="1115"/>
        <item x="558"/>
        <item x="2275"/>
        <item x="2019"/>
        <item x="1402"/>
        <item x="1737"/>
        <item x="561"/>
        <item x="1520"/>
        <item x="1176"/>
        <item x="681"/>
        <item x="1184"/>
        <item x="1860"/>
        <item x="191"/>
        <item x="1092"/>
        <item x="2104"/>
        <item x="39"/>
        <item x="180"/>
        <item x="1991"/>
        <item x="2052"/>
        <item x="717"/>
        <item x="1741"/>
        <item x="1848"/>
        <item x="1333"/>
        <item x="2223"/>
        <item x="492"/>
        <item x="945"/>
        <item x="2190"/>
        <item x="710"/>
        <item x="2281"/>
        <item x="117"/>
        <item x="1187"/>
        <item x="1019"/>
        <item x="1692"/>
        <item x="614"/>
        <item x="2026"/>
        <item x="1610"/>
        <item x="1701"/>
        <item x="1368"/>
        <item x="353"/>
        <item x="969"/>
        <item x="1876"/>
        <item x="1227"/>
        <item x="1336"/>
        <item x="821"/>
        <item x="566"/>
        <item x="846"/>
        <item x="2060"/>
        <item x="259"/>
        <item x="1886"/>
        <item x="1918"/>
        <item x="1806"/>
        <item x="479"/>
        <item x="1962"/>
        <item x="1709"/>
        <item x="529"/>
        <item x="949"/>
        <item x="219"/>
        <item x="1549"/>
        <item x="540"/>
        <item x="520"/>
        <item x="935"/>
        <item x="1272"/>
        <item x="171"/>
        <item x="1493"/>
        <item x="702"/>
        <item x="1673"/>
        <item x="2315"/>
        <item x="454"/>
        <item x="2244"/>
        <item x="312"/>
        <item x="591"/>
        <item x="2358"/>
        <item x="1282"/>
        <item x="1262"/>
        <item x="632"/>
        <item x="1756"/>
        <item x="1626"/>
        <item x="1420"/>
        <item x="936"/>
        <item x="1103"/>
        <item x="2037"/>
        <item x="1268"/>
        <item x="1634"/>
        <item x="2090"/>
        <item x="1572"/>
        <item x="1970"/>
        <item x="1864"/>
        <item x="2319"/>
        <item x="79"/>
        <item x="814"/>
        <item x="302"/>
        <item x="1604"/>
        <item x="766"/>
        <item x="100"/>
        <item x="1359"/>
        <item x="1116"/>
        <item x="2398"/>
        <item x="2018"/>
        <item x="395"/>
        <item x="2364"/>
        <item x="1800"/>
        <item x="2200"/>
        <item x="563"/>
        <item x="379"/>
        <item x="2180"/>
        <item x="1330"/>
        <item x="1664"/>
        <item x="1031"/>
        <item x="1788"/>
        <item x="2134"/>
        <item x="1106"/>
        <item x="1747"/>
        <item x="1261"/>
        <item x="779"/>
        <item x="526"/>
        <item x="221"/>
        <item x="548"/>
        <item x="430"/>
        <item x="1198"/>
        <item x="1871"/>
        <item x="1617"/>
        <item x="2317"/>
        <item x="172"/>
        <item x="2050"/>
        <item x="439"/>
        <item x="1028"/>
        <item x="147"/>
        <item x="2270"/>
        <item x="1063"/>
        <item x="1953"/>
        <item x="823"/>
        <item x="1374"/>
        <item x="1501"/>
        <item x="1038"/>
        <item x="244"/>
        <item x="1050"/>
        <item x="2029"/>
        <item x="2418"/>
        <item x="537"/>
        <item x="582"/>
        <item x="928"/>
        <item x="2366"/>
        <item x="663"/>
        <item x="1944"/>
        <item x="463"/>
        <item x="469"/>
        <item x="1108"/>
        <item x="1955"/>
        <item x="402"/>
        <item x="2409"/>
        <item x="2077"/>
        <item x="759"/>
        <item x="605"/>
        <item x="815"/>
        <item x="128"/>
        <item x="913"/>
        <item x="917"/>
        <item x="544"/>
        <item x="1040"/>
        <item x="1943"/>
        <item x="2138"/>
        <item x="426"/>
        <item x="471"/>
        <item x="2024"/>
        <item x="1466"/>
        <item x="1666"/>
        <item x="958"/>
        <item x="2108"/>
        <item x="2196"/>
        <item x="1818"/>
        <item x="1586"/>
        <item x="1923"/>
        <item x="2206"/>
        <item x="1324"/>
        <item x="512"/>
        <item x="514"/>
        <item x="1755"/>
        <item x="432"/>
        <item x="1068"/>
        <item x="1665"/>
        <item x="946"/>
        <item x="1933"/>
        <item x="1113"/>
        <item x="1557"/>
        <item x="1098"/>
        <item x="2375"/>
        <item x="1257"/>
        <item x="1316"/>
        <item x="189"/>
        <item x="2413"/>
        <item x="345"/>
        <item x="1530"/>
        <item x="1076"/>
        <item x="554"/>
        <item x="222"/>
        <item x="42"/>
        <item x="371"/>
        <item x="692"/>
        <item x="285"/>
        <item x="518"/>
        <item x="2294"/>
        <item x="749"/>
        <item x="1929"/>
        <item x="1777"/>
        <item x="2144"/>
        <item x="403"/>
        <item x="1511"/>
        <item x="1480"/>
        <item x="1239"/>
        <item x="1406"/>
        <item x="1223"/>
        <item x="182"/>
        <item x="137"/>
        <item x="753"/>
        <item x="1797"/>
        <item x="1814"/>
        <item x="2347"/>
        <item x="2120"/>
        <item x="875"/>
        <item x="579"/>
        <item x="1394"/>
        <item x="108"/>
        <item x="791"/>
        <item x="596"/>
        <item x="1329"/>
        <item x="1558"/>
        <item x="2226"/>
        <item x="177"/>
        <item x="572"/>
        <item x="1879"/>
        <item x="1025"/>
        <item x="1097"/>
        <item x="1410"/>
        <item x="511"/>
        <item x="1454"/>
        <item x="1064"/>
        <item x="1164"/>
        <item x="1049"/>
        <item x="2312"/>
        <item x="393"/>
        <item x="2236"/>
        <item x="2381"/>
        <item x="267"/>
        <item x="2064"/>
        <item x="2074"/>
        <item x="1383"/>
        <item x="1922"/>
        <item x="1"/>
        <item x="923"/>
        <item x="892"/>
        <item x="1100"/>
        <item x="2287"/>
        <item x="1386"/>
        <item x="1267"/>
        <item x="507"/>
        <item x="2280"/>
        <item x="1656"/>
        <item x="805"/>
        <item x="149"/>
        <item x="1857"/>
        <item x="22"/>
        <item x="1590"/>
        <item x="588"/>
        <item x="714"/>
        <item x="1416"/>
        <item x="1503"/>
        <item x="1635"/>
        <item x="2203"/>
        <item x="2353"/>
        <item x="1568"/>
        <item x="2373"/>
        <item x="1398"/>
        <item x="1358"/>
        <item x="1190"/>
        <item x="760"/>
        <item x="1653"/>
        <item x="929"/>
        <item x="1630"/>
        <item x="1524"/>
        <item x="431"/>
        <item x="1054"/>
        <item x="642"/>
        <item x="801"/>
        <item x="2388"/>
        <item x="1380"/>
        <item x="320"/>
        <item x="1428"/>
        <item x="1609"/>
        <item x="1691"/>
        <item x="1367"/>
        <item x="706"/>
        <item x="1641"/>
        <item x="1032"/>
        <item x="516"/>
        <item x="1046"/>
        <item x="1547"/>
        <item x="1684"/>
        <item x="629"/>
        <item x="1546"/>
        <item x="388"/>
        <item x="1903"/>
        <item x="898"/>
        <item x="925"/>
        <item x="1370"/>
        <item x="387"/>
        <item x="1364"/>
        <item x="562"/>
        <item x="161"/>
        <item x="146"/>
        <item x="1189"/>
        <item x="343"/>
        <item x="532"/>
        <item x="1856"/>
        <item x="2256"/>
        <item x="655"/>
        <item x="1765"/>
        <item x="1230"/>
        <item x="1695"/>
        <item x="938"/>
        <item x="1351"/>
        <item x="2003"/>
        <item x="519"/>
        <item x="1356"/>
        <item x="1642"/>
        <item x="81"/>
        <item x="2274"/>
        <item x="87"/>
        <item x="1446"/>
        <item x="491"/>
        <item x="758"/>
        <item x="1449"/>
        <item x="1706"/>
        <item x="1643"/>
        <item x="1978"/>
        <item x="416"/>
        <item x="1598"/>
        <item x="7"/>
        <item x="2389"/>
        <item x="660"/>
        <item x="2151"/>
        <item x="1094"/>
        <item x="28"/>
        <item x="2361"/>
        <item x="38"/>
        <item x="1900"/>
        <item x="1016"/>
        <item x="1967"/>
        <item x="2313"/>
        <item x="274"/>
        <item x="1129"/>
        <item x="927"/>
        <item x="625"/>
        <item x="315"/>
        <item x="1303"/>
        <item x="1891"/>
        <item x="2340"/>
        <item x="383"/>
        <item x="530"/>
        <item x="874"/>
        <item x="803"/>
        <item x="2423"/>
        <item x="1439"/>
        <item x="1987"/>
        <item x="1517"/>
        <item x="332"/>
        <item x="523"/>
        <item x="962"/>
        <item x="1325"/>
        <item x="719"/>
        <item x="2195"/>
        <item x="637"/>
        <item x="728"/>
        <item x="1286"/>
        <item x="1263"/>
        <item x="1284"/>
        <item x="1614"/>
        <item x="2213"/>
        <item x="807"/>
        <item x="627"/>
        <item x="2379"/>
        <item x="1584"/>
        <item x="652"/>
        <item x="1913"/>
        <item x="2267"/>
        <item x="1492"/>
        <item x="57"/>
        <item x="1354"/>
        <item x="550"/>
        <item x="1947"/>
        <item x="2157"/>
        <item x="113"/>
        <item x="1837"/>
        <item x="1259"/>
        <item x="2063"/>
        <item x="1847"/>
        <item x="1341"/>
        <item x="1585"/>
        <item x="2228"/>
        <item x="877"/>
        <item x="524"/>
        <item x="1037"/>
        <item x="2246"/>
        <item x="2199"/>
        <item x="1938"/>
        <item x="824"/>
        <item x="790"/>
        <item x="328"/>
        <item x="1523"/>
        <item x="517"/>
        <item x="2311"/>
        <item x="931"/>
        <item x="2112"/>
        <item x="1249"/>
        <item x="730"/>
        <item x="872"/>
        <item x="1167"/>
        <item x="2325"/>
        <item x="1821"/>
        <item x="2211"/>
        <item x="1828"/>
        <item x="751"/>
        <item x="2257"/>
        <item x="1400"/>
        <item x="1119"/>
        <item x="2414"/>
        <item x="736"/>
        <item x="1445"/>
        <item x="289"/>
        <item x="746"/>
        <item x="2047"/>
        <item x="1687"/>
        <item x="1593"/>
        <item x="1560"/>
        <item x="636"/>
        <item x="575"/>
        <item x="1012"/>
        <item x="2284"/>
        <item x="1580"/>
        <item x="316"/>
        <item x="1057"/>
        <item x="1592"/>
        <item x="1620"/>
        <item x="724"/>
        <item x="1658"/>
        <item x="2279"/>
        <item x="281"/>
        <item x="266"/>
        <item x="2117"/>
        <item x="2342"/>
        <item x="1895"/>
        <item x="125"/>
        <item x="673"/>
        <item x="989"/>
        <item x="2107"/>
        <item x="1456"/>
        <item x="331"/>
        <item x="1154"/>
        <item x="1534"/>
        <item x="1346"/>
        <item x="1710"/>
        <item x="1142"/>
        <item x="2271"/>
        <item x="1120"/>
        <item x="2078"/>
        <item x="619"/>
        <item x="365"/>
        <item x="811"/>
        <item x="17"/>
        <item x="198"/>
        <item x="738"/>
        <item x="459"/>
        <item x="2334"/>
        <item x="1708"/>
        <item x="1136"/>
        <item x="705"/>
        <item x="623"/>
        <item x="2350"/>
        <item x="827"/>
        <item x="1512"/>
        <item x="1206"/>
        <item x="152"/>
        <item x="1640"/>
        <item x="1631"/>
        <item x="1236"/>
        <item x="797"/>
        <item x="622"/>
        <item x="1941"/>
        <item x="876"/>
        <item x="761"/>
        <item x="975"/>
        <item x="446"/>
        <item x="1391"/>
        <item x="1740"/>
        <item x="1935"/>
        <item x="786"/>
        <item x="1051"/>
        <item x="599"/>
        <item x="1808"/>
        <item x="1832"/>
        <item x="1162"/>
        <item x="1127"/>
        <item x="1483"/>
        <item x="1553"/>
        <item x="2264"/>
        <item x="1461"/>
        <item x="987"/>
        <item x="1707"/>
        <item x="1429"/>
        <item x="123"/>
        <item x="418"/>
        <item x="691"/>
        <item x="1489"/>
        <item x="233"/>
        <item x="1209"/>
        <item x="1135"/>
        <item x="1599"/>
        <item x="1389"/>
        <item x="2390"/>
        <item x="723"/>
        <item x="2083"/>
        <item x="31"/>
        <item x="356"/>
        <item x="2098"/>
        <item x="378"/>
        <item x="733"/>
        <item x="2232"/>
        <item x="871"/>
        <item x="2072"/>
        <item x="624"/>
        <item x="94"/>
        <item x="2055"/>
        <item x="248"/>
        <item x="2133"/>
        <item x="2129"/>
        <item x="690"/>
        <item x="1003"/>
        <item x="1750"/>
        <item x="346"/>
        <item x="991"/>
        <item x="2135"/>
        <item x="2097"/>
        <item x="1183"/>
        <item x="1132"/>
        <item x="318"/>
        <item x="105"/>
        <item x="767"/>
        <item x="1426"/>
        <item x="1670"/>
        <item x="0"/>
        <item x="1211"/>
        <item x="166"/>
        <item x="2227"/>
        <item x="160"/>
        <item x="700"/>
        <item x="2075"/>
        <item x="1581"/>
        <item x="754"/>
        <item x="689"/>
        <item x="370"/>
        <item x="1952"/>
        <item x="268"/>
        <item x="2371"/>
        <item x="497"/>
        <item x="1668"/>
        <item x="51"/>
        <item x="1457"/>
        <item x="838"/>
        <item x="694"/>
        <item x="1998"/>
        <item x="679"/>
        <item x="1783"/>
        <item x="704"/>
        <item x="2007"/>
        <item x="1385"/>
        <item x="680"/>
        <item x="2067"/>
        <item x="1218"/>
        <item x="2239"/>
        <item x="1914"/>
        <item x="107"/>
        <item x="295"/>
        <item x="1271"/>
        <item x="2416"/>
        <item x="389"/>
        <item x="1248"/>
        <item x="2214"/>
        <item x="466"/>
        <item x="813"/>
        <item x="2320"/>
        <item x="488"/>
        <item x="8"/>
        <item x="531"/>
        <item x="423"/>
        <item x="205"/>
        <item x="2086"/>
        <item x="1882"/>
        <item x="1651"/>
        <item x="866"/>
        <item x="462"/>
        <item x="2080"/>
        <item x="112"/>
        <item x="607"/>
        <item x="1628"/>
        <item x="404"/>
        <item x="2396"/>
        <item x="78"/>
        <item x="258"/>
        <item x="1833"/>
        <item x="434"/>
        <item x="832"/>
        <item x="2216"/>
        <item x="852"/>
        <item x="174"/>
        <item x="2175"/>
        <item x="2027"/>
        <item x="1215"/>
        <item x="2169"/>
        <item x="1079"/>
        <item x="293"/>
        <item x="190"/>
        <item x="2296"/>
        <item x="2265"/>
        <item x="916"/>
        <item x="500"/>
        <item x="1444"/>
        <item x="1177"/>
        <item x="1738"/>
        <item x="1699"/>
        <item x="109"/>
        <item x="1805"/>
        <item x="770"/>
        <item x="1693"/>
        <item x="2225"/>
        <item x="271"/>
        <item x="215"/>
        <item x="1216"/>
        <item x="590"/>
        <item x="1675"/>
        <item x="2106"/>
        <item x="1228"/>
        <item x="1898"/>
        <item x="2099"/>
        <item x="217"/>
        <item x="1194"/>
        <item x="992"/>
        <item x="2140"/>
        <item x="1276"/>
        <item x="2189"/>
        <item x="1339"/>
        <item x="1314"/>
        <item x="299"/>
        <item x="1661"/>
        <item x="2362"/>
        <item x="1033"/>
        <item x="2412"/>
        <item x="1954"/>
        <item x="2419"/>
        <item x="1226"/>
        <item x="1434"/>
        <item x="670"/>
        <item x="944"/>
        <item x="1355"/>
        <item x="748"/>
        <item x="555"/>
        <item x="1091"/>
        <item x="800"/>
        <item x="474"/>
        <item x="60"/>
        <item x="375"/>
        <item x="344"/>
        <item x="19"/>
        <item x="453"/>
        <item x="449"/>
        <item x="1582"/>
        <item x="505"/>
        <item x="1022"/>
        <item x="138"/>
        <item x="1702"/>
        <item x="1419"/>
        <item x="996"/>
        <item x="227"/>
        <item x="203"/>
        <item x="1540"/>
        <item x="1588"/>
        <item x="1041"/>
        <item x="1728"/>
        <item x="2147"/>
        <item x="1133"/>
        <item x="2415"/>
        <item x="208"/>
        <item x="683"/>
        <item x="287"/>
        <item x="1441"/>
        <item x="2036"/>
        <item x="257"/>
        <item x="155"/>
        <item x="1252"/>
        <item x="1121"/>
        <item x="2137"/>
        <item x="195"/>
        <item x="2183"/>
        <item x="486"/>
        <item x="11"/>
        <item x="54"/>
        <item x="88"/>
        <item x="1826"/>
        <item x="1816"/>
        <item x="906"/>
        <item x="2156"/>
        <item x="1892"/>
        <item x="1302"/>
        <item x="64"/>
        <item x="304"/>
        <item x="91"/>
        <item x="1009"/>
        <item x="1319"/>
        <item x="911"/>
        <item x="2043"/>
        <item x="1722"/>
        <item x="1618"/>
        <item x="2278"/>
        <item x="932"/>
        <item x="1574"/>
        <item x="1208"/>
        <item x="1509"/>
        <item x="1172"/>
        <item x="456"/>
        <item x="1074"/>
        <item x="965"/>
        <item x="901"/>
        <item x="672"/>
        <item x="618"/>
        <item x="998"/>
        <item x="826"/>
        <item x="837"/>
        <item x="587"/>
        <item x="291"/>
        <item x="712"/>
        <item x="616"/>
        <item x="2127"/>
        <item x="1175"/>
        <item x="2252"/>
        <item x="1027"/>
        <item x="223"/>
        <item x="1254"/>
        <item x="200"/>
        <item x="1793"/>
        <item x="376"/>
        <item x="279"/>
        <item x="1083"/>
        <item x="47"/>
        <item x="2293"/>
        <item x="2013"/>
        <item x="2034"/>
        <item x="48"/>
        <item x="1562"/>
        <item x="1730"/>
        <item x="1537"/>
        <item x="1070"/>
        <item x="1472"/>
        <item x="142"/>
        <item x="1399"/>
        <item x="1959"/>
        <item x="1464"/>
        <item x="1719"/>
        <item x="2263"/>
        <item x="1782"/>
        <item x="127"/>
        <item x="847"/>
        <item x="948"/>
        <item x="585"/>
        <item x="603"/>
        <item x="2307"/>
        <item x="1528"/>
        <item x="2030"/>
        <item x="251"/>
        <item x="437"/>
        <item x="1550"/>
        <item x="2201"/>
        <item x="1579"/>
        <item x="1869"/>
        <item x="1564"/>
        <item x="1731"/>
        <item x="1615"/>
        <item x="1035"/>
        <item x="480"/>
        <item x="528"/>
        <item x="216"/>
        <item x="980"/>
        <item x="718"/>
        <item x="2349"/>
        <item x="934"/>
        <item x="1791"/>
        <item x="2222"/>
        <item x="2044"/>
        <item x="687"/>
        <item x="870"/>
        <item x="460"/>
        <item x="340"/>
        <item x="2363"/>
        <item x="414"/>
        <item x="930"/>
        <item x="300"/>
        <item x="2304"/>
        <item x="765"/>
        <item x="799"/>
        <item x="330"/>
        <item x="1220"/>
        <item x="1250"/>
        <item x="2377"/>
        <item x="2259"/>
        <item x="181"/>
        <item x="2318"/>
        <item x="80"/>
        <item x="2387"/>
        <item x="1203"/>
        <item x="262"/>
        <item x="2417"/>
        <item x="2243"/>
        <item x="1904"/>
        <item x="2166"/>
        <item x="1448"/>
        <item x="1518"/>
        <item x="1975"/>
        <item x="638"/>
        <item x="1773"/>
        <item x="1202"/>
        <item x="59"/>
        <item x="485"/>
        <item x="1605"/>
        <item x="201"/>
        <item x="1639"/>
        <item x="2384"/>
        <item x="2095"/>
        <item x="1732"/>
        <item x="598"/>
        <item x="310"/>
        <item x="386"/>
        <item x="2395"/>
        <item x="140"/>
        <item x="1844"/>
        <item x="1542"/>
        <item x="1538"/>
        <item x="1141"/>
        <item x="1878"/>
        <item x="119"/>
        <item x="114"/>
        <item x="197"/>
        <item x="926"/>
        <item x="910"/>
        <item x="1838"/>
        <item x="2025"/>
        <item x="1674"/>
        <item x="238"/>
        <item x="86"/>
        <item x="390"/>
        <item x="2040"/>
        <item x="2394"/>
        <item x="1760"/>
        <item x="859"/>
        <item x="862"/>
        <item x="1377"/>
        <item x="1099"/>
        <item x="1822"/>
        <item x="1536"/>
        <item x="1010"/>
        <item x="2212"/>
        <item x="756"/>
        <item x="286"/>
        <item x="188"/>
        <item x="1424"/>
        <item x="2032"/>
        <item x="2242"/>
        <item x="417"/>
        <item x="903"/>
        <item x="211"/>
        <item x="2370"/>
        <item x="843"/>
        <item x="116"/>
        <item x="2194"/>
        <item x="2192"/>
        <item x="1403"/>
        <item x="763"/>
        <item x="1893"/>
        <item x="1713"/>
        <item x="1256"/>
        <item x="2260"/>
        <item x="2207"/>
        <item x="428"/>
        <item x="851"/>
        <item x="2329"/>
        <item x="1884"/>
        <item x="534"/>
        <item x="35"/>
        <item x="1293"/>
        <item x="597"/>
        <item x="104"/>
        <item x="1089"/>
        <item x="163"/>
        <item x="1920"/>
        <item x="1552"/>
        <item x="101"/>
        <item x="2229"/>
        <item x="861"/>
        <item x="1669"/>
        <item x="967"/>
        <item x="1565"/>
        <item x="14"/>
        <item x="985"/>
        <item x="1849"/>
        <item x="133"/>
        <item x="1214"/>
        <item x="773"/>
        <item x="822"/>
        <item x="1999"/>
        <item x="1680"/>
        <item x="151"/>
        <item x="2217"/>
        <item x="1321"/>
        <item x="973"/>
        <item x="817"/>
        <item x="363"/>
        <item x="1570"/>
        <item x="646"/>
        <item x="1128"/>
        <item x="1378"/>
        <item x="1440"/>
        <item x="2233"/>
        <item x="2071"/>
        <item x="1594"/>
        <item x="288"/>
        <item x="1376"/>
        <item x="26"/>
        <item x="2421"/>
        <item x="75"/>
        <item x="1688"/>
        <item x="1875"/>
        <item x="2096"/>
        <item x="2125"/>
        <item x="1396"/>
        <item x="311"/>
        <item x="465"/>
        <item x="1679"/>
        <item x="366"/>
        <item x="920"/>
        <item x="275"/>
        <item x="2016"/>
        <item x="247"/>
        <item x="399"/>
        <item x="819"/>
        <item x="2403"/>
        <item x="1825"/>
        <item x="1851"/>
        <item x="854"/>
        <item x="2383"/>
        <item x="1265"/>
        <item x="2130"/>
        <item x="319"/>
        <item x="1854"/>
        <item x="653"/>
        <item x="338"/>
        <item x="581"/>
        <item x="69"/>
        <item x="833"/>
        <item x="2045"/>
        <item x="2249"/>
        <item x="162"/>
        <item x="893"/>
        <item x="1559"/>
        <item x="1942"/>
        <item x="816"/>
        <item x="1034"/>
        <item x="950"/>
        <item x="2323"/>
        <item x="2327"/>
        <item x="747"/>
        <item x="1845"/>
        <item x="2163"/>
        <item x="1940"/>
        <item x="1527"/>
        <item x="333"/>
        <item x="277"/>
        <item x="443"/>
        <item x="2368"/>
        <item x="2159"/>
        <item x="508"/>
        <item x="99"/>
        <item x="939"/>
        <item x="611"/>
        <item x="2405"/>
        <item x="424"/>
        <item x="202"/>
        <item x="907"/>
        <item x="2123"/>
        <item x="2276"/>
        <item x="2105"/>
        <item x="157"/>
        <item x="1739"/>
        <item x="1155"/>
        <item x="61"/>
        <item x="234"/>
        <item x="2411"/>
        <item x="1297"/>
        <item x="902"/>
        <item x="1299"/>
        <item x="1988"/>
        <item x="325"/>
        <item x="1066"/>
        <item x="743"/>
        <item x="1088"/>
        <item x="1023"/>
        <item x="882"/>
        <item x="1160"/>
        <item x="396"/>
        <item x="699"/>
        <item x="1840"/>
        <item x="341"/>
        <item x="1317"/>
        <item x="1865"/>
        <item x="440"/>
        <item x="348"/>
        <item x="210"/>
        <item x="1332"/>
        <item x="1992"/>
        <item x="1727"/>
        <item x="18"/>
        <item x="68"/>
        <item x="136"/>
        <item x="394"/>
        <item x="493"/>
        <item x="953"/>
        <item x="2209"/>
        <item x="2392"/>
        <item x="538"/>
        <item x="1917"/>
        <item x="2343"/>
        <item x="1000"/>
        <item x="324"/>
        <item x="44"/>
        <item x="1726"/>
        <item x="120"/>
        <item x="1246"/>
        <item x="1874"/>
        <item x="1996"/>
        <item x="436"/>
        <item x="1062"/>
        <item x="1491"/>
        <item x="1005"/>
        <item x="1232"/>
        <item x="1213"/>
        <item x="132"/>
        <item x="1723"/>
        <item x="560"/>
        <item x="2068"/>
        <item x="715"/>
        <item x="93"/>
        <item x="1274"/>
        <item x="667"/>
        <item x="1696"/>
        <item x="1910"/>
        <item x="951"/>
        <item x="1525"/>
        <item x="952"/>
        <item x="1273"/>
        <item x="2241"/>
        <item x="2102"/>
        <item x="1803"/>
        <item x="2425"/>
        <item x="2251"/>
        <item x="1484"/>
        <item x="1627"/>
        <item x="52"/>
        <item x="46"/>
        <item x="1242"/>
        <item x="1644"/>
        <item x="658"/>
        <item x="1476"/>
        <item x="67"/>
        <item x="2164"/>
        <item x="1148"/>
        <item x="2185"/>
        <item x="835"/>
        <item x="352"/>
        <item x="697"/>
        <item x="1823"/>
        <item x="1608"/>
        <item x="1704"/>
        <item x="2234"/>
        <item x="1786"/>
        <item x="2336"/>
        <item x="1447"/>
        <item x="713"/>
        <item x="309"/>
        <item x="1241"/>
        <item x="545"/>
        <item x="1369"/>
        <item x="1085"/>
        <item x="29"/>
        <item x="2197"/>
        <item x="1759"/>
        <item x="2118"/>
        <item x="1459"/>
        <item x="644"/>
        <item x="841"/>
        <item x="1340"/>
        <item x="321"/>
        <item x="230"/>
        <item x="2088"/>
        <item x="2084"/>
        <item x="2051"/>
        <item x="1500"/>
        <item x="1928"/>
        <item x="1320"/>
        <item x="1997"/>
        <item x="1017"/>
        <item x="1654"/>
        <item x="2061"/>
        <item x="695"/>
        <item x="245"/>
        <item x="448"/>
        <item x="2042"/>
        <item x="1621"/>
        <item x="659"/>
        <item x="1842"/>
        <item x="1109"/>
        <item x="1004"/>
        <item x="1310"/>
        <item x="2422"/>
        <item x="1104"/>
        <item x="895"/>
        <item x="2268"/>
        <item x="2062"/>
        <item x="1990"/>
        <item x="1894"/>
        <item x="1533"/>
        <item x="583"/>
        <item x="2420"/>
        <item x="1720"/>
        <item x="373"/>
        <item x="703"/>
        <item x="2322"/>
        <item x="1556"/>
        <item x="2126"/>
        <item x="533"/>
        <item x="194"/>
        <item x="499"/>
        <item x="2081"/>
        <item x="111"/>
        <item x="364"/>
        <item x="1185"/>
        <item x="570"/>
        <item x="58"/>
        <item x="361"/>
        <item x="612"/>
        <item x="979"/>
        <item x="468"/>
        <item x="1348"/>
        <item x="1140"/>
        <item x="888"/>
        <item x="593"/>
        <item x="1111"/>
        <item x="1478"/>
        <item x="650"/>
        <item x="806"/>
        <item x="2033"/>
        <item x="762"/>
        <item x="693"/>
        <item x="284"/>
        <item x="1243"/>
        <item x="73"/>
        <item x="1964"/>
        <item x="1576"/>
        <item x="196"/>
        <item x="1683"/>
        <item x="457"/>
        <item x="1042"/>
        <item x="1819"/>
        <item x="1130"/>
        <item x="1191"/>
        <item x="1126"/>
        <item x="169"/>
        <item x="5"/>
        <item x="504"/>
        <item x="13"/>
        <item x="34"/>
        <item x="999"/>
        <item x="1188"/>
        <item x="1790"/>
        <item x="1827"/>
        <item x="409"/>
        <item x="521"/>
        <item x="357"/>
        <item x="2109"/>
        <item x="1504"/>
        <item x="2344"/>
        <item x="1515"/>
        <item x="1616"/>
        <item x="750"/>
        <item x="1334"/>
        <item x="1510"/>
        <item x="970"/>
        <item x="1240"/>
        <item x="845"/>
        <item x="1569"/>
        <item x="441"/>
        <item x="411"/>
        <item x="392"/>
        <item x="15"/>
        <item x="1463"/>
        <item x="2093"/>
        <item x="602"/>
        <item x="1662"/>
        <item x="1290"/>
        <item x="1347"/>
        <item x="964"/>
        <item x="2070"/>
        <item x="1836"/>
        <item x="261"/>
        <item x="1850"/>
        <item x="972"/>
        <item x="685"/>
        <item x="1417"/>
        <item x="857"/>
        <item x="269"/>
        <item x="942"/>
        <item x="317"/>
        <item x="82"/>
        <item x="1937"/>
        <item x="362"/>
        <item x="635"/>
        <item x="1700"/>
        <item x="1048"/>
        <item x="2124"/>
        <item x="552"/>
        <item x="1602"/>
        <item x="1535"/>
        <item x="1178"/>
        <item x="868"/>
        <item x="1889"/>
        <item x="1647"/>
        <item x="1086"/>
        <item x="1681"/>
        <item x="487"/>
        <item x="2346"/>
        <item x="2406"/>
        <item x="2273"/>
        <item x="1867"/>
        <item x="671"/>
        <item x="2255"/>
        <item x="2149"/>
        <item x="2091"/>
        <item x="329"/>
        <item x="1636"/>
        <item x="2397"/>
        <item x="1053"/>
        <item x="780"/>
        <item x="2142"/>
        <item x="1752"/>
        <item x="1045"/>
        <item x="263"/>
        <item x="993"/>
        <item x="1961"/>
        <item x="2092"/>
        <item x="1437"/>
        <item x="1925"/>
        <item x="922"/>
        <item x="783"/>
        <item x="1924"/>
        <item x="2288"/>
        <item x="2292"/>
        <item x="92"/>
        <item x="1758"/>
        <item x="249"/>
        <item x="515"/>
        <item x="941"/>
        <item x="467"/>
        <item x="72"/>
        <item x="164"/>
        <item x="1811"/>
        <item x="2407"/>
        <item x="682"/>
        <item x="1425"/>
        <item x="406"/>
        <item x="2401"/>
        <item x="1554"/>
        <item x="1219"/>
        <item x="1235"/>
        <item x="2289"/>
        <item x="413"/>
        <item x="2238"/>
        <item x="1193"/>
        <item x="336"/>
        <item x="2184"/>
        <item x="639"/>
        <item x="848"/>
        <item x="2302"/>
        <item x="557"/>
        <item x="954"/>
        <item x="165"/>
        <item x="1930"/>
        <item x="1482"/>
        <item x="745"/>
        <item x="175"/>
        <item x="1655"/>
        <item x="1551"/>
        <item x="1802"/>
        <item x="1485"/>
        <item x="1490"/>
        <item x="1486"/>
        <item x="1301"/>
        <item x="1779"/>
        <item x="1778"/>
        <item x="313"/>
        <item x="241"/>
        <item x="1278"/>
        <item x="1529"/>
        <item x="482"/>
        <item x="873"/>
        <item x="884"/>
        <item x="153"/>
        <item x="698"/>
        <item x="2204"/>
        <item x="1036"/>
        <item x="1138"/>
        <item x="1567"/>
        <item x="1775"/>
        <item x="1090"/>
        <item x="63"/>
        <item x="720"/>
        <item x="455"/>
        <item x="1221"/>
        <item x="1001"/>
        <item x="2328"/>
        <item x="869"/>
        <item x="1060"/>
        <item x="185"/>
        <item x="1044"/>
        <item x="1548"/>
        <item x="2297"/>
        <item x="984"/>
        <item x="1021"/>
        <item x="1771"/>
        <item x="641"/>
        <item x="447"/>
        <item x="2339"/>
        <item x="1295"/>
        <item x="1577"/>
        <item x="834"/>
        <item x="292"/>
        <item x="858"/>
        <item x="1637"/>
        <item x="963"/>
        <item x="1363"/>
        <item x="1125"/>
        <item x="909"/>
        <item x="270"/>
        <item x="1522"/>
        <item x="1453"/>
        <item x="2337"/>
        <item x="1372"/>
        <item x="752"/>
        <item x="401"/>
        <item x="1652"/>
        <item x="405"/>
        <item x="2386"/>
        <item x="41"/>
        <item x="422"/>
        <item x="1908"/>
        <item x="1984"/>
        <item x="2122"/>
        <item x="2305"/>
        <item x="1112"/>
        <item x="2015"/>
        <item x="45"/>
        <item x="2231"/>
        <item x="126"/>
        <item x="2402"/>
        <item x="796"/>
        <item x="179"/>
        <item x="1776"/>
        <item x="135"/>
        <item x="878"/>
        <item x="1338"/>
        <item x="342"/>
        <item x="1632"/>
        <item x="1497"/>
        <item x="1622"/>
        <item x="1810"/>
        <item x="2341"/>
        <item x="772"/>
        <item x="1096"/>
        <item x="2141"/>
        <item x="2250"/>
        <item t="default"/>
      </items>
    </pivotField>
    <pivotField showAll="0">
      <items count="2427">
        <item x="1496"/>
        <item x="1495"/>
        <item x="1313"/>
        <item x="668"/>
        <item x="2027"/>
        <item x="831"/>
        <item x="643"/>
        <item x="49"/>
        <item x="787"/>
        <item x="4"/>
        <item x="1767"/>
        <item x="547"/>
        <item x="1328"/>
        <item x="1906"/>
        <item x="1375"/>
        <item x="1480"/>
        <item x="535"/>
        <item x="709"/>
        <item x="510"/>
        <item x="1710"/>
        <item x="825"/>
        <item x="121"/>
        <item x="1059"/>
        <item x="764"/>
        <item x="2356"/>
        <item x="1783"/>
        <item x="1244"/>
        <item x="1460"/>
        <item x="1869"/>
        <item x="2173"/>
        <item x="1312"/>
        <item x="2113"/>
        <item x="1763"/>
        <item x="159"/>
        <item x="2406"/>
        <item x="2151"/>
        <item x="192"/>
        <item x="522"/>
        <item x="2142"/>
        <item x="1469"/>
        <item x="1814"/>
        <item x="40"/>
        <item x="1904"/>
        <item x="1318"/>
        <item x="900"/>
        <item x="2294"/>
        <item x="314"/>
        <item x="154"/>
        <item x="1762"/>
        <item x="1435"/>
        <item x="2257"/>
        <item x="2127"/>
        <item x="943"/>
        <item x="1976"/>
        <item x="32"/>
        <item x="793"/>
        <item x="2305"/>
        <item x="2201"/>
        <item x="2034"/>
        <item x="1139"/>
        <item x="688"/>
        <item x="1854"/>
        <item x="769"/>
        <item x="600"/>
        <item x="2285"/>
        <item x="2372"/>
        <item x="981"/>
        <item x="1294"/>
        <item x="2110"/>
        <item x="1834"/>
        <item x="1131"/>
        <item x="2236"/>
        <item x="1107"/>
        <item x="551"/>
        <item x="651"/>
        <item x="1382"/>
        <item x="792"/>
        <item x="506"/>
        <item x="577"/>
        <item x="382"/>
        <item x="1471"/>
        <item x="2207"/>
        <item x="2138"/>
        <item x="2307"/>
        <item x="1823"/>
        <item x="71"/>
        <item x="115"/>
        <item x="1689"/>
        <item x="1621"/>
        <item x="628"/>
        <item x="1269"/>
        <item x="1470"/>
        <item x="1809"/>
        <item x="2340"/>
        <item x="772"/>
        <item x="1096"/>
        <item x="2140"/>
        <item x="2249"/>
        <item x="2374"/>
        <item x="1476"/>
        <item x="438"/>
        <item x="1283"/>
        <item x="1158"/>
        <item x="1043"/>
        <item x="1365"/>
        <item x="2157"/>
        <item x="335"/>
        <item x="662"/>
        <item x="1862"/>
        <item x="1291"/>
        <item x="1920"/>
        <item x="283"/>
        <item x="2389"/>
        <item x="886"/>
        <item x="2397"/>
        <item x="1543"/>
        <item x="1797"/>
        <item x="349"/>
        <item x="707"/>
        <item x="1618"/>
        <item x="741"/>
        <item x="1015"/>
        <item x="527"/>
        <item x="808"/>
        <item x="2052"/>
        <item x="737"/>
        <item x="2118"/>
        <item x="1931"/>
        <item x="355"/>
        <item x="739"/>
        <item x="1918"/>
        <item x="2009"/>
        <item x="229"/>
        <item x="83"/>
        <item x="556"/>
        <item x="265"/>
        <item x="676"/>
        <item x="380"/>
        <item x="912"/>
        <item x="995"/>
        <item x="2075"/>
        <item x="494"/>
        <item x="1150"/>
        <item x="1560"/>
        <item x="1159"/>
        <item x="1055"/>
        <item x="1152"/>
        <item x="1645"/>
        <item x="1732"/>
        <item x="2265"/>
        <item x="1760"/>
        <item x="2197"/>
        <item x="1414"/>
        <item x="1397"/>
        <item x="1898"/>
        <item x="850"/>
        <item x="2048"/>
        <item x="1851"/>
        <item x="458"/>
        <item x="425"/>
        <item x="1513"/>
        <item x="141"/>
        <item x="1234"/>
        <item x="1144"/>
        <item x="235"/>
        <item x="2170"/>
        <item x="2"/>
        <item x="1353"/>
        <item x="971"/>
        <item x="1879"/>
        <item x="1696"/>
        <item x="812"/>
        <item x="735"/>
        <item x="2010"/>
        <item x="982"/>
        <item x="1304"/>
        <item x="2402"/>
        <item x="2152"/>
        <item x="65"/>
        <item x="1715"/>
        <item x="621"/>
        <item x="2004"/>
        <item x="1697"/>
        <item x="1766"/>
        <item x="961"/>
        <item x="755"/>
        <item x="1714"/>
        <item x="974"/>
        <item x="240"/>
        <item x="16"/>
        <item x="1860"/>
        <item x="33"/>
        <item x="1458"/>
        <item x="84"/>
        <item x="1833"/>
        <item x="630"/>
        <item x="1467"/>
        <item x="1179"/>
        <item x="2268"/>
        <item x="242"/>
        <item x="1169"/>
        <item x="178"/>
        <item x="484"/>
        <item x="1733"/>
        <item x="905"/>
        <item x="97"/>
        <item x="1670"/>
        <item x="2276"/>
        <item x="1562"/>
        <item x="1493"/>
        <item x="495"/>
        <item x="1896"/>
        <item x="968"/>
        <item x="1666"/>
        <item x="589"/>
        <item x="444"/>
        <item x="354"/>
        <item x="1512"/>
        <item x="350"/>
        <item x="2330"/>
        <item x="721"/>
        <item x="496"/>
        <item x="1343"/>
        <item x="654"/>
        <item x="1349"/>
        <item x="675"/>
        <item x="2013"/>
        <item x="601"/>
        <item x="385"/>
        <item x="2297"/>
        <item x="1451"/>
        <item x="1067"/>
        <item x="1577"/>
        <item x="1761"/>
        <item x="2149"/>
        <item x="1769"/>
        <item x="2030"/>
        <item x="1993"/>
        <item x="2320"/>
        <item x="1327"/>
        <item x="1047"/>
        <item x="867"/>
        <item x="1720"/>
        <item x="1069"/>
        <item x="1771"/>
        <item x="351"/>
        <item x="1237"/>
        <item x="2344"/>
        <item x="1486"/>
        <item x="678"/>
        <item x="914"/>
        <item x="1384"/>
        <item x="2353"/>
        <item x="1473"/>
        <item x="1233"/>
        <item x="1554"/>
        <item x="976"/>
        <item x="433"/>
        <item x="2218"/>
        <item x="1093"/>
        <item x="124"/>
        <item x="844"/>
        <item x="2358"/>
        <item x="176"/>
        <item x="684"/>
        <item x="1840"/>
        <item x="1944"/>
        <item x="2081"/>
        <item x="1852"/>
        <item x="960"/>
        <item x="489"/>
        <item x="77"/>
        <item x="2331"/>
        <item x="1465"/>
        <item x="6"/>
        <item x="2220"/>
        <item x="144"/>
        <item x="384"/>
        <item x="1052"/>
        <item x="303"/>
        <item x="85"/>
        <item x="2008"/>
        <item x="1671"/>
        <item x="937"/>
        <item x="1711"/>
        <item x="1231"/>
        <item x="1588"/>
        <item x="2181"/>
        <item x="1174"/>
        <item x="1114"/>
        <item x="536"/>
        <item x="1168"/>
        <item x="306"/>
        <item x="573"/>
        <item x="729"/>
        <item x="1800"/>
        <item x="594"/>
        <item x="617"/>
        <item x="609"/>
        <item x="782"/>
        <item x="740"/>
        <item x="666"/>
        <item x="2011"/>
        <item x="1590"/>
        <item x="647"/>
        <item x="1238"/>
        <item x="228"/>
        <item x="1830"/>
        <item x="744"/>
        <item x="1632"/>
        <item x="1335"/>
        <item x="1518"/>
        <item x="1277"/>
        <item x="1432"/>
        <item x="1205"/>
        <item x="1606"/>
        <item x="656"/>
        <item x="785"/>
        <item x="1405"/>
        <item x="1393"/>
        <item x="10"/>
        <item x="1381"/>
        <item x="2084"/>
        <item x="1659"/>
        <item x="1225"/>
        <item x="272"/>
        <item x="1118"/>
        <item x="1842"/>
        <item x="860"/>
        <item x="881"/>
        <item x="569"/>
        <item x="1217"/>
        <item x="1280"/>
        <item x="1610"/>
        <item x="768"/>
        <item x="781"/>
        <item x="1938"/>
        <item x="1724"/>
        <item x="1596"/>
        <item x="1006"/>
        <item x="701"/>
        <item x="1186"/>
        <item x="1117"/>
        <item x="1082"/>
        <item x="2260"/>
        <item x="1058"/>
        <item x="470"/>
        <item x="1861"/>
        <item x="1352"/>
        <item x="1648"/>
        <item x="1973"/>
        <item x="2021"/>
        <item x="2001"/>
        <item x="631"/>
        <item x="2424"/>
        <item x="1525"/>
        <item x="1688"/>
        <item x="674"/>
        <item x="9"/>
        <item x="2337"/>
        <item x="2019"/>
        <item x="1540"/>
        <item x="276"/>
        <item x="2135"/>
        <item x="2045"/>
        <item x="481"/>
        <item x="207"/>
        <item x="918"/>
        <item x="1955"/>
        <item x="1071"/>
        <item x="1292"/>
        <item x="2370"/>
        <item x="1582"/>
        <item x="645"/>
        <item x="2172"/>
        <item x="1594"/>
        <item x="1501"/>
        <item x="226"/>
        <item x="37"/>
        <item x="224"/>
        <item x="1245"/>
        <item x="1717"/>
        <item x="1210"/>
        <item x="1147"/>
        <item x="1948"/>
        <item x="542"/>
        <item x="1685"/>
        <item x="20"/>
        <item x="1326"/>
        <item x="461"/>
        <item x="1684"/>
        <item x="1992"/>
        <item x="1925"/>
        <item x="1857"/>
        <item x="1506"/>
        <item x="1964"/>
        <item x="186"/>
        <item x="30"/>
        <item x="96"/>
        <item x="1258"/>
        <item x="1829"/>
        <item x="509"/>
        <item x="1145"/>
        <item x="1247"/>
        <item x="1867"/>
        <item x="1947"/>
        <item x="820"/>
        <item x="1084"/>
        <item x="1791"/>
        <item x="1433"/>
        <item x="595"/>
        <item x="586"/>
        <item x="541"/>
        <item x="2302"/>
        <item x="1124"/>
        <item x="2058"/>
        <item x="1994"/>
        <item x="830"/>
        <item x="2239"/>
        <item x="539"/>
        <item x="1455"/>
        <item x="1181"/>
        <item x="2180"/>
        <item x="2284"/>
        <item x="686"/>
        <item x="788"/>
        <item x="804"/>
        <item x="648"/>
        <item x="890"/>
        <item x="1413"/>
        <item x="21"/>
        <item x="1309"/>
        <item x="734"/>
        <item x="1747"/>
        <item x="775"/>
        <item x="2425"/>
        <item x="1586"/>
        <item x="1702"/>
        <item x="1322"/>
        <item x="1957"/>
        <item x="634"/>
        <item x="1039"/>
        <item x="1390"/>
        <item x="956"/>
        <item x="2164"/>
        <item x="1110"/>
        <item x="978"/>
        <item x="478"/>
        <item x="725"/>
        <item x="1431"/>
        <item x="1342"/>
        <item x="1275"/>
        <item x="1105"/>
        <item x="220"/>
        <item x="1784"/>
        <item x="1768"/>
        <item x="1395"/>
        <item x="1200"/>
        <item x="1311"/>
        <item x="711"/>
        <item x="2325"/>
        <item x="1387"/>
        <item x="2282"/>
        <item x="1889"/>
        <item x="1677"/>
        <item x="1675"/>
        <item x="774"/>
        <item x="2380"/>
        <item x="677"/>
        <item x="2190"/>
        <item x="2145"/>
        <item x="2147"/>
        <item x="476"/>
        <item x="997"/>
        <item x="1743"/>
        <item x="1808"/>
        <item x="1331"/>
        <item x="2109"/>
        <item x="2332"/>
        <item x="36"/>
        <item x="794"/>
        <item x="25"/>
        <item x="1507"/>
        <item x="1984"/>
        <item x="1371"/>
        <item x="1253"/>
        <item x="1794"/>
        <item x="1748"/>
        <item x="1647"/>
        <item x="1014"/>
        <item x="1750"/>
        <item x="2114"/>
        <item x="1287"/>
        <item x="1474"/>
        <item x="214"/>
        <item x="839"/>
        <item x="498"/>
        <item x="580"/>
        <item x="2290"/>
        <item x="1622"/>
        <item x="1531"/>
        <item x="323"/>
        <item x="1307"/>
        <item x="1468"/>
        <item x="2115"/>
        <item x="1985"/>
        <item x="2161"/>
        <item x="442"/>
        <item x="1298"/>
        <item x="415"/>
        <item x="1026"/>
        <item x="1515"/>
        <item x="236"/>
        <item x="994"/>
        <item x="2315"/>
        <item x="1959"/>
        <item x="1742"/>
        <item x="798"/>
        <item x="1505"/>
        <item x="1392"/>
        <item x="1744"/>
        <item x="1421"/>
        <item x="358"/>
        <item x="1798"/>
        <item x="1858"/>
        <item x="894"/>
        <item x="1170"/>
        <item x="1222"/>
        <item x="1637"/>
        <item x="62"/>
        <item x="2166"/>
        <item x="1029"/>
        <item x="95"/>
        <item x="1487"/>
        <item x="400"/>
        <item x="2112"/>
        <item x="1073"/>
        <item x="897"/>
        <item x="473"/>
        <item x="2102"/>
        <item x="193"/>
        <item x="1285"/>
        <item x="2100"/>
        <item x="778"/>
        <item x="339"/>
        <item x="1572"/>
        <item x="43"/>
        <item x="2153"/>
        <item x="1812"/>
        <item x="2365"/>
        <item x="1599"/>
        <item x="347"/>
        <item x="1972"/>
        <item x="334"/>
        <item x="2298"/>
        <item x="795"/>
        <item x="256"/>
        <item x="391"/>
        <item x="584"/>
        <item x="1013"/>
        <item x="2261"/>
        <item x="1882"/>
        <item x="2281"/>
        <item x="1224"/>
        <item x="477"/>
        <item x="513"/>
        <item x="1735"/>
        <item x="2056"/>
        <item x="2217"/>
        <item x="1494"/>
        <item x="53"/>
        <item x="282"/>
        <item x="2391"/>
        <item x="1357"/>
        <item x="525"/>
        <item x="1884"/>
        <item x="367"/>
        <item x="239"/>
        <item x="134"/>
        <item x="1880"/>
        <item x="1305"/>
        <item x="576"/>
        <item x="865"/>
        <item x="66"/>
        <item x="1423"/>
        <item x="213"/>
        <item x="1024"/>
        <item x="1007"/>
        <item x="2020"/>
        <item x="657"/>
        <item x="1965"/>
        <item x="988"/>
        <item x="450"/>
        <item x="225"/>
        <item x="1061"/>
        <item x="420"/>
        <item x="254"/>
        <item x="1602"/>
        <item x="1865"/>
        <item x="1988"/>
        <item x="1251"/>
        <item x="280"/>
        <item x="1201"/>
        <item x="1199"/>
        <item x="297"/>
        <item x="1786"/>
        <item x="1971"/>
        <item x="2350"/>
        <item x="1196"/>
        <item x="1260"/>
        <item x="206"/>
        <item x="1072"/>
        <item x="919"/>
        <item x="1644"/>
        <item x="1182"/>
        <item x="1981"/>
        <item x="359"/>
        <item x="298"/>
        <item x="708"/>
        <item x="1422"/>
        <item x="264"/>
        <item x="1345"/>
        <item x="1623"/>
        <item x="150"/>
        <item x="727"/>
        <item x="1728"/>
        <item x="1315"/>
        <item x="2313"/>
        <item x="2176"/>
        <item x="294"/>
        <item x="904"/>
        <item x="661"/>
        <item x="158"/>
        <item x="3"/>
        <item x="408"/>
        <item x="1450"/>
        <item x="1816"/>
        <item x="1565"/>
        <item x="959"/>
        <item x="1819"/>
        <item x="435"/>
        <item x="451"/>
        <item x="1828"/>
        <item x="130"/>
        <item x="1538"/>
        <item x="849"/>
        <item x="1520"/>
        <item x="2086"/>
        <item x="278"/>
        <item x="633"/>
        <item x="209"/>
        <item x="1982"/>
        <item x="2234"/>
        <item x="1756"/>
        <item x="2299"/>
        <item x="606"/>
        <item x="464"/>
        <item x="2072"/>
        <item x="2130"/>
        <item x="1900"/>
        <item x="308"/>
        <item x="2177"/>
        <item x="503"/>
        <item x="368"/>
        <item x="784"/>
        <item x="1949"/>
        <item x="1229"/>
        <item x="1895"/>
        <item x="1911"/>
        <item x="131"/>
        <item x="1065"/>
        <item x="887"/>
        <item x="776"/>
        <item x="410"/>
        <item x="1945"/>
        <item x="129"/>
        <item x="139"/>
        <item x="1649"/>
        <item x="565"/>
        <item x="2055"/>
        <item x="1886"/>
        <item x="1296"/>
        <item x="1803"/>
        <item x="818"/>
        <item x="1266"/>
        <item x="1970"/>
        <item x="2192"/>
        <item x="2169"/>
        <item x="899"/>
        <item x="1362"/>
        <item x="1752"/>
        <item x="1427"/>
        <item x="187"/>
        <item x="802"/>
        <item x="2000"/>
        <item x="1780"/>
        <item x="828"/>
        <item x="1595"/>
        <item x="1197"/>
        <item x="1137"/>
        <item x="372"/>
        <item x="1530"/>
        <item x="1171"/>
        <item x="2088"/>
        <item x="2053"/>
        <item x="2334"/>
        <item x="829"/>
        <item x="2003"/>
        <item x="1915"/>
        <item x="252"/>
        <item x="1793"/>
        <item x="243"/>
        <item x="1101"/>
        <item x="255"/>
        <item x="1788"/>
        <item x="2022"/>
        <item x="419"/>
        <item x="1149"/>
        <item x="810"/>
        <item x="1192"/>
        <item x="1323"/>
        <item x="102"/>
        <item x="326"/>
        <item x="1910"/>
        <item x="543"/>
        <item x="726"/>
        <item x="1409"/>
        <item x="337"/>
        <item x="1078"/>
        <item x="2219"/>
        <item x="74"/>
        <item x="2355"/>
        <item x="1350"/>
        <item x="1462"/>
        <item x="1498"/>
        <item x="908"/>
        <item x="620"/>
        <item x="840"/>
        <item x="1656"/>
        <item x="1366"/>
        <item x="374"/>
        <item x="490"/>
        <item x="1361"/>
        <item x="2398"/>
        <item x="2309"/>
        <item x="2078"/>
        <item x="986"/>
        <item x="2247"/>
        <item x="1388"/>
        <item x="1978"/>
        <item x="2171"/>
        <item x="2185"/>
        <item x="1163"/>
        <item x="148"/>
        <item x="2038"/>
        <item x="327"/>
        <item x="360"/>
        <item x="2005"/>
        <item x="1344"/>
        <item x="1845"/>
        <item x="1306"/>
        <item x="106"/>
        <item x="665"/>
        <item x="122"/>
        <item x="742"/>
        <item x="1753"/>
        <item x="2167"/>
        <item x="924"/>
        <item x="1930"/>
        <item x="2363"/>
        <item x="1279"/>
        <item x="966"/>
        <item x="1676"/>
        <item x="2367"/>
        <item x="212"/>
        <item x="143"/>
        <item x="421"/>
        <item x="1379"/>
        <item x="640"/>
        <item x="2223"/>
        <item x="1887"/>
        <item x="377"/>
        <item x="1075"/>
        <item x="27"/>
        <item x="1418"/>
        <item x="2252"/>
        <item x="777"/>
        <item x="592"/>
        <item x="1270"/>
        <item x="1008"/>
        <item x="501"/>
        <item x="1713"/>
        <item x="836"/>
        <item x="1407"/>
        <item x="880"/>
        <item x="483"/>
        <item x="472"/>
        <item x="103"/>
        <item x="145"/>
        <item x="183"/>
        <item x="626"/>
        <item x="1956"/>
        <item x="2186"/>
        <item x="1999"/>
        <item x="1723"/>
        <item x="1681"/>
        <item x="1662"/>
        <item x="1289"/>
        <item x="1056"/>
        <item x="915"/>
        <item x="2016"/>
        <item x="369"/>
        <item x="1404"/>
        <item x="1876"/>
        <item x="669"/>
        <item x="1102"/>
        <item x="789"/>
        <item x="199"/>
        <item x="452"/>
        <item x="1704"/>
        <item x="1373"/>
        <item x="50"/>
        <item x="2099"/>
        <item x="2378"/>
        <item x="56"/>
        <item x="1207"/>
        <item x="1157"/>
        <item x="889"/>
        <item x="1020"/>
        <item x="1077"/>
        <item x="2253"/>
        <item x="1624"/>
        <item x="1504"/>
        <item x="1605"/>
        <item x="1030"/>
        <item x="1980"/>
        <item x="553"/>
        <item x="1146"/>
        <item x="397"/>
        <item x="1933"/>
        <item x="1872"/>
        <item x="76"/>
        <item x="568"/>
        <item x="1914"/>
        <item x="1173"/>
        <item x="475"/>
        <item x="578"/>
        <item x="2383"/>
        <item x="1156"/>
        <item x="55"/>
        <item x="1337"/>
        <item x="253"/>
        <item x="1151"/>
        <item x="1968"/>
        <item x="1281"/>
        <item x="1779"/>
        <item x="1360"/>
        <item x="118"/>
        <item x="445"/>
        <item x="546"/>
        <item x="2271"/>
        <item x="184"/>
        <item x="853"/>
        <item x="1745"/>
        <item x="204"/>
        <item x="615"/>
        <item x="70"/>
        <item x="1412"/>
        <item x="864"/>
        <item x="1693"/>
        <item x="89"/>
        <item x="98"/>
        <item x="613"/>
        <item x="731"/>
        <item x="604"/>
        <item x="24"/>
        <item x="955"/>
        <item x="2246"/>
        <item x="2351"/>
        <item x="2178"/>
        <item x="696"/>
        <item x="1765"/>
        <item x="1408"/>
        <item x="1095"/>
        <item x="1134"/>
        <item x="883"/>
        <item x="2329"/>
        <item x="1401"/>
        <item x="2160"/>
        <item x="2047"/>
        <item x="2144"/>
        <item x="1962"/>
        <item x="1204"/>
        <item x="167"/>
        <item x="716"/>
        <item x="2037"/>
        <item x="2064"/>
        <item x="381"/>
        <item x="2354"/>
        <item x="559"/>
        <item x="1734"/>
        <item x="246"/>
        <item x="173"/>
        <item x="412"/>
        <item x="1011"/>
        <item x="1255"/>
        <item x="1018"/>
        <item x="1443"/>
        <item x="1081"/>
        <item x="1967"/>
        <item x="1300"/>
        <item x="885"/>
        <item x="2244"/>
        <item x="407"/>
        <item x="2154"/>
        <item x="1935"/>
        <item x="1002"/>
        <item x="12"/>
        <item x="940"/>
        <item x="1811"/>
        <item x="983"/>
        <item x="427"/>
        <item x="2068"/>
        <item x="2214"/>
        <item x="1180"/>
        <item x="1478"/>
        <item x="1122"/>
        <item x="2323"/>
        <item x="2376"/>
        <item x="1908"/>
        <item x="322"/>
        <item x="567"/>
        <item x="856"/>
        <item x="1195"/>
        <item x="1628"/>
        <item x="564"/>
        <item x="1611"/>
        <item x="664"/>
        <item x="23"/>
        <item x="1612"/>
        <item x="2209"/>
        <item x="156"/>
        <item x="502"/>
        <item x="896"/>
        <item x="2093"/>
        <item x="168"/>
        <item x="863"/>
        <item x="2040"/>
        <item x="608"/>
        <item x="90"/>
        <item x="879"/>
        <item x="2204"/>
        <item x="1926"/>
        <item x="571"/>
        <item x="1497"/>
        <item x="1430"/>
        <item x="2120"/>
        <item x="1795"/>
        <item x="170"/>
        <item x="1143"/>
        <item x="649"/>
        <item x="1452"/>
        <item x="307"/>
        <item x="809"/>
        <item x="1542"/>
        <item x="722"/>
        <item x="429"/>
        <item x="2187"/>
        <item x="2408"/>
        <item x="2057"/>
        <item x="1436"/>
        <item x="1308"/>
        <item x="574"/>
        <item x="2159"/>
        <item x="2175"/>
        <item x="1901"/>
        <item x="1165"/>
        <item x="549"/>
        <item x="398"/>
        <item x="1123"/>
        <item x="1080"/>
        <item x="1288"/>
        <item x="2422"/>
        <item x="1871"/>
        <item x="990"/>
        <item x="1716"/>
        <item x="231"/>
        <item x="1570"/>
        <item x="290"/>
        <item x="1975"/>
        <item x="1773"/>
        <item x="1658"/>
        <item x="1087"/>
        <item x="2289"/>
        <item x="1153"/>
        <item x="732"/>
        <item x="1950"/>
        <item x="771"/>
        <item x="2347"/>
        <item x="2308"/>
        <item x="1741"/>
        <item x="977"/>
        <item x="260"/>
        <item x="957"/>
        <item x="296"/>
        <item x="1212"/>
        <item x="305"/>
        <item x="1574"/>
        <item x="232"/>
        <item x="1411"/>
        <item x="1161"/>
        <item x="1544"/>
        <item x="1264"/>
        <item x="273"/>
        <item x="891"/>
        <item x="1166"/>
        <item x="2131"/>
        <item x="1415"/>
        <item x="947"/>
        <item x="218"/>
        <item x="2229"/>
        <item x="237"/>
        <item x="250"/>
        <item x="842"/>
        <item x="610"/>
        <item x="1838"/>
        <item x="1442"/>
        <item x="1438"/>
        <item x="921"/>
        <item x="1979"/>
        <item x="110"/>
        <item x="2007"/>
        <item x="1806"/>
        <item x="933"/>
        <item x="301"/>
        <item x="2065"/>
        <item x="2300"/>
        <item x="757"/>
        <item x="1600"/>
        <item x="1905"/>
        <item x="855"/>
        <item x="1115"/>
        <item x="558"/>
        <item x="2274"/>
        <item x="2018"/>
        <item x="1402"/>
        <item x="1736"/>
        <item x="561"/>
        <item x="1519"/>
        <item x="1176"/>
        <item x="681"/>
        <item x="1184"/>
        <item x="1859"/>
        <item x="191"/>
        <item x="1092"/>
        <item x="2103"/>
        <item x="39"/>
        <item x="180"/>
        <item x="1990"/>
        <item x="2051"/>
        <item x="717"/>
        <item x="1740"/>
        <item x="1847"/>
        <item x="1333"/>
        <item x="2222"/>
        <item x="492"/>
        <item x="945"/>
        <item x="2189"/>
        <item x="710"/>
        <item x="2280"/>
        <item x="117"/>
        <item x="1187"/>
        <item x="1019"/>
        <item x="1691"/>
        <item x="614"/>
        <item x="2025"/>
        <item x="1609"/>
        <item x="1700"/>
        <item x="1368"/>
        <item x="353"/>
        <item x="969"/>
        <item x="1875"/>
        <item x="1227"/>
        <item x="1336"/>
        <item x="821"/>
        <item x="566"/>
        <item x="846"/>
        <item x="2059"/>
        <item x="259"/>
        <item x="1885"/>
        <item x="1917"/>
        <item x="1805"/>
        <item x="479"/>
        <item x="1961"/>
        <item x="1708"/>
        <item x="529"/>
        <item x="949"/>
        <item x="219"/>
        <item x="1548"/>
        <item x="540"/>
        <item x="520"/>
        <item x="935"/>
        <item x="1272"/>
        <item x="171"/>
        <item x="1492"/>
        <item x="702"/>
        <item x="1672"/>
        <item x="2314"/>
        <item x="454"/>
        <item x="2243"/>
        <item x="312"/>
        <item x="591"/>
        <item x="2357"/>
        <item x="1282"/>
        <item x="1262"/>
        <item x="632"/>
        <item x="1755"/>
        <item x="1625"/>
        <item x="1420"/>
        <item x="936"/>
        <item x="1103"/>
        <item x="2036"/>
        <item x="1268"/>
        <item x="1633"/>
        <item x="2089"/>
        <item x="1571"/>
        <item x="1969"/>
        <item x="1863"/>
        <item x="2318"/>
        <item x="79"/>
        <item x="814"/>
        <item x="302"/>
        <item x="1603"/>
        <item x="766"/>
        <item x="100"/>
        <item x="1359"/>
        <item x="1116"/>
        <item x="2396"/>
        <item x="2017"/>
        <item x="395"/>
        <item x="2362"/>
        <item x="1799"/>
        <item x="2199"/>
        <item x="563"/>
        <item x="379"/>
        <item x="2179"/>
        <item x="1330"/>
        <item x="1663"/>
        <item x="1031"/>
        <item x="1787"/>
        <item x="2133"/>
        <item x="1106"/>
        <item x="1746"/>
        <item x="1261"/>
        <item x="779"/>
        <item x="526"/>
        <item x="221"/>
        <item x="548"/>
        <item x="430"/>
        <item x="1198"/>
        <item x="1870"/>
        <item x="1616"/>
        <item x="2316"/>
        <item x="172"/>
        <item x="2049"/>
        <item x="439"/>
        <item x="1028"/>
        <item x="147"/>
        <item x="2269"/>
        <item x="1063"/>
        <item x="1952"/>
        <item x="823"/>
        <item x="1374"/>
        <item x="1500"/>
        <item x="1038"/>
        <item x="244"/>
        <item x="1050"/>
        <item x="2028"/>
        <item x="2416"/>
        <item x="537"/>
        <item x="582"/>
        <item x="928"/>
        <item x="2364"/>
        <item x="663"/>
        <item x="1943"/>
        <item x="463"/>
        <item x="469"/>
        <item x="1108"/>
        <item x="1954"/>
        <item x="402"/>
        <item x="2407"/>
        <item x="2076"/>
        <item x="759"/>
        <item x="605"/>
        <item x="815"/>
        <item x="128"/>
        <item x="913"/>
        <item x="917"/>
        <item x="544"/>
        <item x="1040"/>
        <item x="1942"/>
        <item x="2137"/>
        <item x="426"/>
        <item x="471"/>
        <item x="2023"/>
        <item x="1466"/>
        <item x="1665"/>
        <item x="958"/>
        <item x="2107"/>
        <item x="2195"/>
        <item x="1817"/>
        <item x="1585"/>
        <item x="1922"/>
        <item x="2205"/>
        <item x="1324"/>
        <item x="512"/>
        <item x="514"/>
        <item x="1754"/>
        <item x="432"/>
        <item x="1068"/>
        <item x="1664"/>
        <item x="946"/>
        <item x="1932"/>
        <item x="1113"/>
        <item x="1556"/>
        <item x="1098"/>
        <item x="2373"/>
        <item x="1257"/>
        <item x="1316"/>
        <item x="189"/>
        <item x="2411"/>
        <item x="345"/>
        <item x="1529"/>
        <item x="1076"/>
        <item x="554"/>
        <item x="222"/>
        <item x="42"/>
        <item x="371"/>
        <item x="692"/>
        <item x="285"/>
        <item x="518"/>
        <item x="2293"/>
        <item x="749"/>
        <item x="1928"/>
        <item x="1776"/>
        <item x="2143"/>
        <item x="403"/>
        <item x="1510"/>
        <item x="1479"/>
        <item x="1239"/>
        <item x="1406"/>
        <item x="1223"/>
        <item x="182"/>
        <item x="137"/>
        <item x="753"/>
        <item x="1796"/>
        <item x="1813"/>
        <item x="2346"/>
        <item x="2119"/>
        <item x="875"/>
        <item x="579"/>
        <item x="1394"/>
        <item x="108"/>
        <item x="791"/>
        <item x="596"/>
        <item x="1329"/>
        <item x="1557"/>
        <item x="2225"/>
        <item x="177"/>
        <item x="572"/>
        <item x="1878"/>
        <item x="1025"/>
        <item x="1097"/>
        <item x="1410"/>
        <item x="511"/>
        <item x="1454"/>
        <item x="1064"/>
        <item x="1164"/>
        <item x="1049"/>
        <item x="2311"/>
        <item x="393"/>
        <item x="2235"/>
        <item x="2379"/>
        <item x="267"/>
        <item x="2063"/>
        <item x="2073"/>
        <item x="1383"/>
        <item x="1921"/>
        <item x="1"/>
        <item x="923"/>
        <item x="892"/>
        <item x="1100"/>
        <item x="2286"/>
        <item x="1386"/>
        <item x="1267"/>
        <item x="507"/>
        <item x="2279"/>
        <item x="1655"/>
        <item x="805"/>
        <item x="149"/>
        <item x="1856"/>
        <item x="22"/>
        <item x="1589"/>
        <item x="588"/>
        <item x="714"/>
        <item x="1416"/>
        <item x="1502"/>
        <item x="1634"/>
        <item x="2202"/>
        <item x="2352"/>
        <item x="1567"/>
        <item x="2371"/>
        <item x="1398"/>
        <item x="1358"/>
        <item x="1190"/>
        <item x="760"/>
        <item x="1652"/>
        <item x="929"/>
        <item x="1629"/>
        <item x="1523"/>
        <item x="431"/>
        <item x="1054"/>
        <item x="642"/>
        <item x="801"/>
        <item x="2386"/>
        <item x="1380"/>
        <item x="320"/>
        <item x="1428"/>
        <item x="1608"/>
        <item x="1690"/>
        <item x="1367"/>
        <item x="706"/>
        <item x="1640"/>
        <item x="1032"/>
        <item x="516"/>
        <item x="1046"/>
        <item x="1546"/>
        <item x="1683"/>
        <item x="629"/>
        <item x="1545"/>
        <item x="388"/>
        <item x="1902"/>
        <item x="898"/>
        <item x="925"/>
        <item x="1370"/>
        <item x="387"/>
        <item x="1364"/>
        <item x="562"/>
        <item x="161"/>
        <item x="146"/>
        <item x="1189"/>
        <item x="343"/>
        <item x="532"/>
        <item x="1855"/>
        <item x="2255"/>
        <item x="655"/>
        <item x="1764"/>
        <item x="1230"/>
        <item x="1694"/>
        <item x="938"/>
        <item x="1351"/>
        <item x="2002"/>
        <item x="519"/>
        <item x="1356"/>
        <item x="1641"/>
        <item x="81"/>
        <item x="2273"/>
        <item x="87"/>
        <item x="1446"/>
        <item x="491"/>
        <item x="758"/>
        <item x="1449"/>
        <item x="1705"/>
        <item x="1642"/>
        <item x="1977"/>
        <item x="416"/>
        <item x="1597"/>
        <item x="7"/>
        <item x="2387"/>
        <item x="660"/>
        <item x="2150"/>
        <item x="1094"/>
        <item x="28"/>
        <item x="2359"/>
        <item x="38"/>
        <item x="1899"/>
        <item x="1016"/>
        <item x="1966"/>
        <item x="2312"/>
        <item x="274"/>
        <item x="1129"/>
        <item x="927"/>
        <item x="625"/>
        <item x="315"/>
        <item x="1303"/>
        <item x="1890"/>
        <item x="2339"/>
        <item x="383"/>
        <item x="530"/>
        <item x="874"/>
        <item x="803"/>
        <item x="2421"/>
        <item x="1439"/>
        <item x="1986"/>
        <item x="1516"/>
        <item x="332"/>
        <item x="523"/>
        <item x="962"/>
        <item x="1325"/>
        <item x="719"/>
        <item x="2194"/>
        <item x="637"/>
        <item x="728"/>
        <item x="1286"/>
        <item x="1263"/>
        <item x="1284"/>
        <item x="1613"/>
        <item x="2212"/>
        <item x="807"/>
        <item x="627"/>
        <item x="2377"/>
        <item x="1583"/>
        <item x="652"/>
        <item x="1912"/>
        <item x="2266"/>
        <item x="1491"/>
        <item x="57"/>
        <item x="1354"/>
        <item x="550"/>
        <item x="1946"/>
        <item x="2156"/>
        <item x="113"/>
        <item x="1836"/>
        <item x="1259"/>
        <item x="2062"/>
        <item x="1846"/>
        <item x="1341"/>
        <item x="1584"/>
        <item x="2227"/>
        <item x="877"/>
        <item x="524"/>
        <item x="1037"/>
        <item x="2245"/>
        <item x="2198"/>
        <item x="1937"/>
        <item x="824"/>
        <item x="790"/>
        <item x="328"/>
        <item x="1522"/>
        <item x="517"/>
        <item x="2310"/>
        <item x="931"/>
        <item x="2111"/>
        <item x="1249"/>
        <item x="730"/>
        <item x="872"/>
        <item x="1167"/>
        <item x="2324"/>
        <item x="1820"/>
        <item x="2210"/>
        <item x="1827"/>
        <item x="751"/>
        <item x="2256"/>
        <item x="1400"/>
        <item x="1119"/>
        <item x="2412"/>
        <item x="736"/>
        <item x="1445"/>
        <item x="289"/>
        <item x="746"/>
        <item x="2046"/>
        <item x="1686"/>
        <item x="1592"/>
        <item x="1559"/>
        <item x="636"/>
        <item x="575"/>
        <item x="1012"/>
        <item x="2283"/>
        <item x="1579"/>
        <item x="316"/>
        <item x="1057"/>
        <item x="1591"/>
        <item x="1619"/>
        <item x="724"/>
        <item x="1657"/>
        <item x="2278"/>
        <item x="281"/>
        <item x="266"/>
        <item x="2116"/>
        <item x="2341"/>
        <item x="1894"/>
        <item x="125"/>
        <item x="673"/>
        <item x="989"/>
        <item x="2106"/>
        <item x="1456"/>
        <item x="331"/>
        <item x="1154"/>
        <item x="1533"/>
        <item x="1346"/>
        <item x="1709"/>
        <item x="1142"/>
        <item x="2270"/>
        <item x="1120"/>
        <item x="2077"/>
        <item x="619"/>
        <item x="365"/>
        <item x="811"/>
        <item x="17"/>
        <item x="198"/>
        <item x="738"/>
        <item x="459"/>
        <item x="2333"/>
        <item x="1707"/>
        <item x="1136"/>
        <item x="705"/>
        <item x="623"/>
        <item x="2349"/>
        <item x="827"/>
        <item x="1511"/>
        <item x="1206"/>
        <item x="1639"/>
        <item x="152"/>
        <item x="1630"/>
        <item x="1236"/>
        <item x="797"/>
        <item x="622"/>
        <item x="1940"/>
        <item x="876"/>
        <item x="761"/>
        <item x="975"/>
        <item x="446"/>
        <item x="1391"/>
        <item x="1739"/>
        <item x="1934"/>
        <item x="786"/>
        <item x="1051"/>
        <item x="599"/>
        <item x="1807"/>
        <item x="1831"/>
        <item x="1162"/>
        <item x="1127"/>
        <item x="1482"/>
        <item x="1552"/>
        <item x="2263"/>
        <item x="1461"/>
        <item x="987"/>
        <item x="1706"/>
        <item x="1429"/>
        <item x="123"/>
        <item x="418"/>
        <item x="691"/>
        <item x="1488"/>
        <item x="233"/>
        <item x="1209"/>
        <item x="1135"/>
        <item x="1598"/>
        <item x="1389"/>
        <item x="2388"/>
        <item x="723"/>
        <item x="2082"/>
        <item x="31"/>
        <item x="356"/>
        <item x="2097"/>
        <item x="378"/>
        <item x="733"/>
        <item x="2231"/>
        <item x="871"/>
        <item x="2071"/>
        <item x="624"/>
        <item x="94"/>
        <item x="2054"/>
        <item x="248"/>
        <item x="2132"/>
        <item x="2128"/>
        <item x="690"/>
        <item x="1003"/>
        <item x="1749"/>
        <item x="346"/>
        <item x="991"/>
        <item x="2134"/>
        <item x="2096"/>
        <item x="1183"/>
        <item x="1132"/>
        <item x="318"/>
        <item x="105"/>
        <item x="767"/>
        <item x="1426"/>
        <item x="1669"/>
        <item x="0"/>
        <item x="1211"/>
        <item x="166"/>
        <item x="2226"/>
        <item x="160"/>
        <item x="700"/>
        <item x="2074"/>
        <item x="1580"/>
        <item x="754"/>
        <item x="689"/>
        <item x="370"/>
        <item x="1951"/>
        <item x="268"/>
        <item x="2369"/>
        <item x="497"/>
        <item x="1667"/>
        <item x="51"/>
        <item x="1457"/>
        <item x="838"/>
        <item x="694"/>
        <item x="1997"/>
        <item x="679"/>
        <item x="1782"/>
        <item x="704"/>
        <item x="2006"/>
        <item x="1385"/>
        <item x="680"/>
        <item x="2066"/>
        <item x="1218"/>
        <item x="2238"/>
        <item x="1913"/>
        <item x="107"/>
        <item x="295"/>
        <item x="1271"/>
        <item x="2414"/>
        <item x="389"/>
        <item x="1248"/>
        <item x="2213"/>
        <item x="466"/>
        <item x="813"/>
        <item x="2319"/>
        <item x="488"/>
        <item x="8"/>
        <item x="531"/>
        <item x="423"/>
        <item x="205"/>
        <item x="2085"/>
        <item x="1881"/>
        <item x="1650"/>
        <item x="866"/>
        <item x="462"/>
        <item x="2079"/>
        <item x="112"/>
        <item x="607"/>
        <item x="1627"/>
        <item x="404"/>
        <item x="2394"/>
        <item x="78"/>
        <item x="258"/>
        <item x="1832"/>
        <item x="434"/>
        <item x="832"/>
        <item x="2215"/>
        <item x="852"/>
        <item x="174"/>
        <item x="2174"/>
        <item x="2026"/>
        <item x="1215"/>
        <item x="2168"/>
        <item x="1079"/>
        <item x="293"/>
        <item x="190"/>
        <item x="2295"/>
        <item x="2264"/>
        <item x="916"/>
        <item x="500"/>
        <item x="1444"/>
        <item x="1177"/>
        <item x="1737"/>
        <item x="1698"/>
        <item x="109"/>
        <item x="1804"/>
        <item x="770"/>
        <item x="1692"/>
        <item x="2224"/>
        <item x="271"/>
        <item x="215"/>
        <item x="1216"/>
        <item x="590"/>
        <item x="1674"/>
        <item x="2105"/>
        <item x="1228"/>
        <item x="1897"/>
        <item x="2098"/>
        <item x="217"/>
        <item x="1194"/>
        <item x="992"/>
        <item x="2139"/>
        <item x="1276"/>
        <item x="2188"/>
        <item x="1339"/>
        <item x="1314"/>
        <item x="299"/>
        <item x="1660"/>
        <item x="2360"/>
        <item x="1033"/>
        <item x="2410"/>
        <item x="1953"/>
        <item x="2417"/>
        <item x="1226"/>
        <item x="1434"/>
        <item x="670"/>
        <item x="944"/>
        <item x="1355"/>
        <item x="748"/>
        <item x="555"/>
        <item x="1091"/>
        <item x="800"/>
        <item x="474"/>
        <item x="60"/>
        <item x="375"/>
        <item x="344"/>
        <item x="19"/>
        <item x="453"/>
        <item x="449"/>
        <item x="1581"/>
        <item x="505"/>
        <item x="1022"/>
        <item x="138"/>
        <item x="1701"/>
        <item x="1419"/>
        <item x="996"/>
        <item x="227"/>
        <item x="203"/>
        <item x="1539"/>
        <item x="1587"/>
        <item x="1041"/>
        <item x="1727"/>
        <item x="1133"/>
        <item x="2146"/>
        <item x="2413"/>
        <item x="208"/>
        <item x="683"/>
        <item x="287"/>
        <item x="1441"/>
        <item x="2035"/>
        <item x="257"/>
        <item x="155"/>
        <item x="1252"/>
        <item x="1121"/>
        <item x="2136"/>
        <item x="195"/>
        <item x="2182"/>
        <item x="486"/>
        <item x="11"/>
        <item x="54"/>
        <item x="88"/>
        <item x="1825"/>
        <item x="1815"/>
        <item x="906"/>
        <item x="2155"/>
        <item x="1891"/>
        <item x="1302"/>
        <item x="64"/>
        <item x="304"/>
        <item x="91"/>
        <item x="1009"/>
        <item x="1319"/>
        <item x="911"/>
        <item x="2042"/>
        <item x="1721"/>
        <item x="1617"/>
        <item x="2277"/>
        <item x="932"/>
        <item x="1573"/>
        <item x="1208"/>
        <item x="1508"/>
        <item x="1172"/>
        <item x="456"/>
        <item x="1074"/>
        <item x="965"/>
        <item x="901"/>
        <item x="672"/>
        <item x="618"/>
        <item x="998"/>
        <item x="826"/>
        <item x="837"/>
        <item x="587"/>
        <item x="291"/>
        <item x="712"/>
        <item x="616"/>
        <item x="2126"/>
        <item x="1175"/>
        <item x="2251"/>
        <item x="1027"/>
        <item x="223"/>
        <item x="1254"/>
        <item x="200"/>
        <item x="1792"/>
        <item x="376"/>
        <item x="279"/>
        <item x="1083"/>
        <item x="47"/>
        <item x="2292"/>
        <item x="2012"/>
        <item x="2033"/>
        <item x="48"/>
        <item x="1561"/>
        <item x="1729"/>
        <item x="1536"/>
        <item x="1070"/>
        <item x="1472"/>
        <item x="142"/>
        <item x="1399"/>
        <item x="1958"/>
        <item x="1464"/>
        <item x="1718"/>
        <item x="2262"/>
        <item x="1781"/>
        <item x="127"/>
        <item x="847"/>
        <item x="948"/>
        <item x="585"/>
        <item x="603"/>
        <item x="2306"/>
        <item x="1527"/>
        <item x="2029"/>
        <item x="251"/>
        <item x="437"/>
        <item x="1549"/>
        <item x="2200"/>
        <item x="1578"/>
        <item x="1868"/>
        <item x="1563"/>
        <item x="1730"/>
        <item x="1614"/>
        <item x="1035"/>
        <item x="480"/>
        <item x="528"/>
        <item x="216"/>
        <item x="980"/>
        <item x="718"/>
        <item x="2348"/>
        <item x="934"/>
        <item x="1790"/>
        <item x="2221"/>
        <item x="2043"/>
        <item x="687"/>
        <item x="870"/>
        <item x="460"/>
        <item x="340"/>
        <item x="2361"/>
        <item x="414"/>
        <item x="930"/>
        <item x="300"/>
        <item x="2303"/>
        <item x="765"/>
        <item x="799"/>
        <item x="330"/>
        <item x="1220"/>
        <item x="1250"/>
        <item x="2375"/>
        <item x="2258"/>
        <item x="181"/>
        <item x="2317"/>
        <item x="80"/>
        <item x="2385"/>
        <item x="1203"/>
        <item x="262"/>
        <item x="2415"/>
        <item x="2242"/>
        <item x="1903"/>
        <item x="2165"/>
        <item x="1448"/>
        <item x="1517"/>
        <item x="1974"/>
        <item x="638"/>
        <item x="1772"/>
        <item x="1202"/>
        <item x="59"/>
        <item x="485"/>
        <item x="1604"/>
        <item x="201"/>
        <item x="1638"/>
        <item x="2382"/>
        <item x="2094"/>
        <item x="1731"/>
        <item x="598"/>
        <item x="310"/>
        <item x="386"/>
        <item x="2393"/>
        <item x="140"/>
        <item x="1843"/>
        <item x="1541"/>
        <item x="1537"/>
        <item x="1141"/>
        <item x="1877"/>
        <item x="119"/>
        <item x="114"/>
        <item x="197"/>
        <item x="926"/>
        <item x="910"/>
        <item x="1837"/>
        <item x="2024"/>
        <item x="1673"/>
        <item x="238"/>
        <item x="86"/>
        <item x="390"/>
        <item x="2039"/>
        <item x="2392"/>
        <item x="1759"/>
        <item x="859"/>
        <item x="862"/>
        <item x="1377"/>
        <item x="1099"/>
        <item x="1821"/>
        <item x="1535"/>
        <item x="1010"/>
        <item x="2211"/>
        <item x="756"/>
        <item x="286"/>
        <item x="188"/>
        <item x="1424"/>
        <item x="2031"/>
        <item x="2241"/>
        <item x="417"/>
        <item x="903"/>
        <item x="211"/>
        <item x="2368"/>
        <item x="843"/>
        <item x="116"/>
        <item x="2193"/>
        <item x="2191"/>
        <item x="1403"/>
        <item x="763"/>
        <item x="1892"/>
        <item x="1712"/>
        <item x="1256"/>
        <item x="2259"/>
        <item x="2206"/>
        <item x="428"/>
        <item x="851"/>
        <item x="2328"/>
        <item x="1883"/>
        <item x="534"/>
        <item x="35"/>
        <item x="1293"/>
        <item x="597"/>
        <item x="104"/>
        <item x="1089"/>
        <item x="163"/>
        <item x="1919"/>
        <item x="1551"/>
        <item x="101"/>
        <item x="2228"/>
        <item x="861"/>
        <item x="1668"/>
        <item x="967"/>
        <item x="1564"/>
        <item x="14"/>
        <item x="985"/>
        <item x="1848"/>
        <item x="133"/>
        <item x="1214"/>
        <item x="773"/>
        <item x="822"/>
        <item x="1998"/>
        <item x="1679"/>
        <item x="151"/>
        <item x="2216"/>
        <item x="1321"/>
        <item x="973"/>
        <item x="817"/>
        <item x="363"/>
        <item x="1569"/>
        <item x="646"/>
        <item x="1128"/>
        <item x="1378"/>
        <item x="1440"/>
        <item x="2232"/>
        <item x="2070"/>
        <item x="1593"/>
        <item x="288"/>
        <item x="1376"/>
        <item x="26"/>
        <item x="2419"/>
        <item x="75"/>
        <item x="1687"/>
        <item x="1874"/>
        <item x="2095"/>
        <item x="2124"/>
        <item x="1396"/>
        <item x="311"/>
        <item x="465"/>
        <item x="1678"/>
        <item x="366"/>
        <item x="920"/>
        <item x="275"/>
        <item x="2015"/>
        <item x="247"/>
        <item x="399"/>
        <item x="819"/>
        <item x="2401"/>
        <item x="1824"/>
        <item x="1850"/>
        <item x="854"/>
        <item x="2381"/>
        <item x="1265"/>
        <item x="2129"/>
        <item x="319"/>
        <item x="1853"/>
        <item x="653"/>
        <item x="338"/>
        <item x="581"/>
        <item x="69"/>
        <item x="833"/>
        <item x="2044"/>
        <item x="2248"/>
        <item x="162"/>
        <item x="893"/>
        <item x="1558"/>
        <item x="1941"/>
        <item x="816"/>
        <item x="1034"/>
        <item x="950"/>
        <item x="2322"/>
        <item x="2326"/>
        <item x="747"/>
        <item x="1844"/>
        <item x="2162"/>
        <item x="1939"/>
        <item x="1526"/>
        <item x="333"/>
        <item x="277"/>
        <item x="443"/>
        <item x="2366"/>
        <item x="2158"/>
        <item x="508"/>
        <item x="99"/>
        <item x="939"/>
        <item x="611"/>
        <item x="2403"/>
        <item x="424"/>
        <item x="202"/>
        <item x="907"/>
        <item x="2122"/>
        <item x="2275"/>
        <item x="2104"/>
        <item x="157"/>
        <item x="1738"/>
        <item x="1155"/>
        <item x="61"/>
        <item x="234"/>
        <item x="2409"/>
        <item x="1297"/>
        <item x="902"/>
        <item x="1299"/>
        <item x="1987"/>
        <item x="325"/>
        <item x="1066"/>
        <item x="743"/>
        <item x="1088"/>
        <item x="1023"/>
        <item x="882"/>
        <item x="1160"/>
        <item x="396"/>
        <item x="699"/>
        <item x="1839"/>
        <item x="341"/>
        <item x="1317"/>
        <item x="1864"/>
        <item x="440"/>
        <item x="348"/>
        <item x="210"/>
        <item x="1332"/>
        <item x="1991"/>
        <item x="1726"/>
        <item x="18"/>
        <item x="68"/>
        <item x="136"/>
        <item x="394"/>
        <item x="493"/>
        <item x="953"/>
        <item x="2208"/>
        <item x="2390"/>
        <item x="538"/>
        <item x="1916"/>
        <item x="2342"/>
        <item x="1000"/>
        <item x="324"/>
        <item x="44"/>
        <item x="1725"/>
        <item x="120"/>
        <item x="1246"/>
        <item x="1873"/>
        <item x="1995"/>
        <item x="436"/>
        <item x="1062"/>
        <item x="1490"/>
        <item x="1005"/>
        <item x="1232"/>
        <item x="1213"/>
        <item x="132"/>
        <item x="1722"/>
        <item x="560"/>
        <item x="2067"/>
        <item x="715"/>
        <item x="93"/>
        <item x="1274"/>
        <item x="667"/>
        <item x="1695"/>
        <item x="1909"/>
        <item x="951"/>
        <item x="1524"/>
        <item x="952"/>
        <item x="1273"/>
        <item x="2240"/>
        <item x="2101"/>
        <item x="1802"/>
        <item x="2423"/>
        <item x="2250"/>
        <item x="1483"/>
        <item x="1626"/>
        <item x="52"/>
        <item x="46"/>
        <item x="1242"/>
        <item x="1643"/>
        <item x="658"/>
        <item x="1475"/>
        <item x="67"/>
        <item x="2163"/>
        <item x="1148"/>
        <item x="2184"/>
        <item x="835"/>
        <item x="352"/>
        <item x="697"/>
        <item x="1822"/>
        <item x="1607"/>
        <item x="1703"/>
        <item x="2233"/>
        <item x="1785"/>
        <item x="2335"/>
        <item x="1447"/>
        <item x="713"/>
        <item x="309"/>
        <item x="1241"/>
        <item x="545"/>
        <item x="1369"/>
        <item x="1085"/>
        <item x="29"/>
        <item x="2196"/>
        <item x="1758"/>
        <item x="2117"/>
        <item x="1459"/>
        <item x="644"/>
        <item x="841"/>
        <item x="1340"/>
        <item x="321"/>
        <item x="230"/>
        <item x="2087"/>
        <item x="2083"/>
        <item x="2050"/>
        <item x="1499"/>
        <item x="1927"/>
        <item x="1320"/>
        <item x="1996"/>
        <item x="1017"/>
        <item x="1653"/>
        <item x="2060"/>
        <item x="695"/>
        <item x="245"/>
        <item x="448"/>
        <item x="2041"/>
        <item x="1620"/>
        <item x="659"/>
        <item x="1841"/>
        <item x="1109"/>
        <item x="1004"/>
        <item x="1310"/>
        <item x="2420"/>
        <item x="1104"/>
        <item x="895"/>
        <item x="2267"/>
        <item x="2061"/>
        <item x="1989"/>
        <item x="1893"/>
        <item x="1532"/>
        <item x="583"/>
        <item x="2418"/>
        <item x="1719"/>
        <item x="373"/>
        <item x="703"/>
        <item x="2321"/>
        <item x="1555"/>
        <item x="2125"/>
        <item x="533"/>
        <item x="194"/>
        <item x="499"/>
        <item x="2080"/>
        <item x="111"/>
        <item x="364"/>
        <item x="1185"/>
        <item x="570"/>
        <item x="58"/>
        <item x="361"/>
        <item x="612"/>
        <item x="979"/>
        <item x="468"/>
        <item x="1348"/>
        <item x="1140"/>
        <item x="888"/>
        <item x="593"/>
        <item x="1111"/>
        <item x="1477"/>
        <item x="650"/>
        <item x="806"/>
        <item x="2032"/>
        <item x="762"/>
        <item x="693"/>
        <item x="284"/>
        <item x="1243"/>
        <item x="73"/>
        <item x="1963"/>
        <item x="1575"/>
        <item x="196"/>
        <item x="1682"/>
        <item x="457"/>
        <item x="1042"/>
        <item x="1818"/>
        <item x="1130"/>
        <item x="1191"/>
        <item x="1126"/>
        <item x="169"/>
        <item x="5"/>
        <item x="504"/>
        <item x="13"/>
        <item x="34"/>
        <item x="999"/>
        <item x="1188"/>
        <item x="1789"/>
        <item x="1826"/>
        <item x="409"/>
        <item x="521"/>
        <item x="357"/>
        <item x="2108"/>
        <item x="1503"/>
        <item x="2343"/>
        <item x="1514"/>
        <item x="1615"/>
        <item x="750"/>
        <item x="1334"/>
        <item x="1509"/>
        <item x="970"/>
        <item x="1240"/>
        <item x="845"/>
        <item x="1568"/>
        <item x="441"/>
        <item x="411"/>
        <item x="392"/>
        <item x="15"/>
        <item x="1463"/>
        <item x="2092"/>
        <item x="602"/>
        <item x="1661"/>
        <item x="1290"/>
        <item x="1347"/>
        <item x="1849"/>
        <item x="964"/>
        <item x="2069"/>
        <item x="1835"/>
        <item x="261"/>
        <item x="972"/>
        <item x="685"/>
        <item x="1417"/>
        <item x="857"/>
        <item x="269"/>
        <item x="942"/>
        <item x="317"/>
        <item x="82"/>
        <item x="1936"/>
        <item x="362"/>
        <item x="635"/>
        <item x="1699"/>
        <item x="1048"/>
        <item x="2123"/>
        <item x="552"/>
        <item x="1601"/>
        <item x="1534"/>
        <item x="1178"/>
        <item x="868"/>
        <item x="1888"/>
        <item x="1646"/>
        <item x="1086"/>
        <item x="1680"/>
        <item x="487"/>
        <item x="2345"/>
        <item x="2404"/>
        <item x="2272"/>
        <item x="1866"/>
        <item x="671"/>
        <item x="2254"/>
        <item x="2148"/>
        <item x="2090"/>
        <item x="329"/>
        <item x="1635"/>
        <item x="2395"/>
        <item x="1053"/>
        <item x="780"/>
        <item x="2141"/>
        <item x="1751"/>
        <item x="1045"/>
        <item x="263"/>
        <item x="993"/>
        <item x="1960"/>
        <item x="2091"/>
        <item x="1437"/>
        <item x="1924"/>
        <item x="922"/>
        <item x="783"/>
        <item x="1923"/>
        <item x="2287"/>
        <item x="2291"/>
        <item x="92"/>
        <item x="1757"/>
        <item x="249"/>
        <item x="515"/>
        <item x="941"/>
        <item x="467"/>
        <item x="72"/>
        <item x="164"/>
        <item x="1810"/>
        <item x="2405"/>
        <item x="682"/>
        <item x="1425"/>
        <item x="406"/>
        <item x="2399"/>
        <item x="1553"/>
        <item x="1219"/>
        <item x="1235"/>
        <item x="2288"/>
        <item x="413"/>
        <item x="2237"/>
        <item x="1193"/>
        <item x="336"/>
        <item x="2183"/>
        <item x="639"/>
        <item x="848"/>
        <item x="2301"/>
        <item x="557"/>
        <item x="954"/>
        <item x="165"/>
        <item x="1929"/>
        <item x="1481"/>
        <item x="745"/>
        <item x="175"/>
        <item x="1654"/>
        <item x="1550"/>
        <item x="1801"/>
        <item x="1484"/>
        <item x="1489"/>
        <item x="1485"/>
        <item x="1301"/>
        <item x="1778"/>
        <item x="1777"/>
        <item x="313"/>
        <item x="241"/>
        <item x="1278"/>
        <item x="1528"/>
        <item x="482"/>
        <item x="873"/>
        <item x="884"/>
        <item x="153"/>
        <item x="698"/>
        <item x="2203"/>
        <item x="1036"/>
        <item x="1138"/>
        <item x="1566"/>
        <item x="1774"/>
        <item x="1090"/>
        <item x="63"/>
        <item x="720"/>
        <item x="455"/>
        <item x="1221"/>
        <item x="1001"/>
        <item x="2327"/>
        <item x="869"/>
        <item x="1060"/>
        <item x="185"/>
        <item x="1044"/>
        <item x="1547"/>
        <item x="2296"/>
        <item x="984"/>
        <item x="1021"/>
        <item x="1770"/>
        <item x="641"/>
        <item x="447"/>
        <item x="2338"/>
        <item x="1295"/>
        <item x="1576"/>
        <item x="834"/>
        <item x="292"/>
        <item x="858"/>
        <item x="1636"/>
        <item x="963"/>
        <item x="1363"/>
        <item x="1125"/>
        <item x="909"/>
        <item x="270"/>
        <item x="1521"/>
        <item x="1453"/>
        <item x="2336"/>
        <item x="1372"/>
        <item x="752"/>
        <item x="401"/>
        <item x="1651"/>
        <item x="405"/>
        <item x="2384"/>
        <item x="41"/>
        <item x="422"/>
        <item x="1907"/>
        <item x="1983"/>
        <item x="2121"/>
        <item x="2304"/>
        <item x="1112"/>
        <item x="2014"/>
        <item x="45"/>
        <item x="2230"/>
        <item x="126"/>
        <item x="2400"/>
        <item x="796"/>
        <item x="179"/>
        <item x="1775"/>
        <item x="135"/>
        <item x="878"/>
        <item x="1338"/>
        <item x="342"/>
        <item x="1631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showAll="0">
      <items count="10">
        <item f="1" x="8"/>
        <item x="0"/>
        <item x="3"/>
        <item x="6"/>
        <item x="4"/>
        <item x="1"/>
        <item x="2"/>
        <item x="5"/>
        <item x="7"/>
        <item t="default"/>
      </items>
    </pivotField>
    <pivotField showAll="0">
      <items count="11">
        <item x="8"/>
        <item x="1"/>
        <item x="2"/>
        <item x="7"/>
        <item x="6"/>
        <item x="0"/>
        <item x="3"/>
        <item x="5"/>
        <item x="4"/>
        <item f="1" x="9"/>
        <item t="default"/>
      </items>
    </pivotField>
    <pivotField showAll="0">
      <items count="14">
        <item x="1"/>
        <item x="4"/>
        <item x="7"/>
        <item x="6"/>
        <item x="2"/>
        <item x="3"/>
        <item x="5"/>
        <item x="8"/>
        <item x="0"/>
        <item f="1" x="9"/>
        <item f="1" x="10"/>
        <item f="1" x="11"/>
        <item f="1"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1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rash Number" fld="0" subtotal="count" baseField="2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Between" evalOrder="-1" id="110" name="Date and Time of Crash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E9DFEB-9568-4A19-A8EF-E338693005F2}" name="PivotTable1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>
  <location ref="A3:B15" firstHeaderRow="1" firstDataRow="1" firstDataCol="1"/>
  <pivotFields count="32">
    <pivotField dataField="1" showAll="0"/>
    <pivotField showAll="0">
      <items count="2427">
        <item x="1496"/>
        <item x="1495"/>
        <item x="1313"/>
        <item x="668"/>
        <item x="2027"/>
        <item x="831"/>
        <item x="643"/>
        <item x="49"/>
        <item x="787"/>
        <item x="4"/>
        <item x="1767"/>
        <item x="547"/>
        <item x="1328"/>
        <item x="1906"/>
        <item x="1375"/>
        <item x="1480"/>
        <item x="535"/>
        <item x="709"/>
        <item x="510"/>
        <item x="1710"/>
        <item x="825"/>
        <item x="121"/>
        <item x="1059"/>
        <item x="764"/>
        <item x="2356"/>
        <item x="1783"/>
        <item x="1244"/>
        <item x="1460"/>
        <item x="1869"/>
        <item x="2173"/>
        <item x="1312"/>
        <item x="2113"/>
        <item x="1763"/>
        <item x="159"/>
        <item x="2406"/>
        <item x="2151"/>
        <item x="192"/>
        <item x="522"/>
        <item x="2142"/>
        <item x="1469"/>
        <item x="1814"/>
        <item x="40"/>
        <item x="1904"/>
        <item x="1318"/>
        <item x="900"/>
        <item x="2294"/>
        <item x="314"/>
        <item x="154"/>
        <item x="1762"/>
        <item x="1435"/>
        <item x="2257"/>
        <item x="2127"/>
        <item x="943"/>
        <item x="1976"/>
        <item x="32"/>
        <item x="793"/>
        <item x="2305"/>
        <item x="2201"/>
        <item x="2034"/>
        <item x="1139"/>
        <item x="688"/>
        <item x="1854"/>
        <item x="769"/>
        <item x="600"/>
        <item x="2285"/>
        <item x="2372"/>
        <item x="981"/>
        <item x="1294"/>
        <item x="2110"/>
        <item x="1834"/>
        <item x="1131"/>
        <item x="2236"/>
        <item x="1107"/>
        <item x="551"/>
        <item x="651"/>
        <item x="1382"/>
        <item x="792"/>
        <item x="506"/>
        <item x="577"/>
        <item x="382"/>
        <item x="1471"/>
        <item x="2207"/>
        <item x="2138"/>
        <item x="2307"/>
        <item x="1823"/>
        <item x="71"/>
        <item x="115"/>
        <item x="1689"/>
        <item x="1621"/>
        <item x="628"/>
        <item x="1269"/>
        <item x="1470"/>
        <item x="1809"/>
        <item x="2340"/>
        <item x="772"/>
        <item x="1096"/>
        <item x="2140"/>
        <item x="2249"/>
        <item x="2374"/>
        <item x="1476"/>
        <item x="438"/>
        <item x="1283"/>
        <item x="1158"/>
        <item x="1043"/>
        <item x="1365"/>
        <item x="2157"/>
        <item x="335"/>
        <item x="662"/>
        <item x="1862"/>
        <item x="1291"/>
        <item x="1920"/>
        <item x="283"/>
        <item x="2389"/>
        <item x="886"/>
        <item x="2397"/>
        <item x="1543"/>
        <item x="1797"/>
        <item x="349"/>
        <item x="707"/>
        <item x="1618"/>
        <item x="741"/>
        <item x="1015"/>
        <item x="527"/>
        <item x="808"/>
        <item x="2052"/>
        <item x="737"/>
        <item x="2118"/>
        <item x="1931"/>
        <item x="355"/>
        <item x="739"/>
        <item x="1918"/>
        <item x="2009"/>
        <item x="229"/>
        <item x="83"/>
        <item x="556"/>
        <item x="265"/>
        <item x="676"/>
        <item x="380"/>
        <item x="912"/>
        <item x="995"/>
        <item x="2075"/>
        <item x="494"/>
        <item x="1150"/>
        <item x="1560"/>
        <item x="1159"/>
        <item x="1055"/>
        <item x="1152"/>
        <item x="1645"/>
        <item x="1732"/>
        <item x="2265"/>
        <item x="1760"/>
        <item x="2197"/>
        <item x="1414"/>
        <item x="1397"/>
        <item x="1898"/>
        <item x="850"/>
        <item x="2048"/>
        <item x="1851"/>
        <item x="458"/>
        <item x="425"/>
        <item x="1513"/>
        <item x="141"/>
        <item x="1234"/>
        <item x="1144"/>
        <item x="235"/>
        <item x="2170"/>
        <item x="2"/>
        <item x="1353"/>
        <item x="971"/>
        <item x="1879"/>
        <item x="1696"/>
        <item x="812"/>
        <item x="735"/>
        <item x="2010"/>
        <item x="982"/>
        <item x="1304"/>
        <item x="2402"/>
        <item x="2152"/>
        <item x="65"/>
        <item x="1715"/>
        <item x="621"/>
        <item x="2004"/>
        <item x="1697"/>
        <item x="1766"/>
        <item x="961"/>
        <item x="755"/>
        <item x="1714"/>
        <item x="974"/>
        <item x="240"/>
        <item x="16"/>
        <item x="1860"/>
        <item x="33"/>
        <item x="1458"/>
        <item x="84"/>
        <item x="1833"/>
        <item x="630"/>
        <item x="1467"/>
        <item x="1179"/>
        <item x="2268"/>
        <item x="242"/>
        <item x="1169"/>
        <item x="178"/>
        <item x="484"/>
        <item x="1733"/>
        <item x="905"/>
        <item x="97"/>
        <item x="1670"/>
        <item x="2276"/>
        <item x="1562"/>
        <item x="1493"/>
        <item x="495"/>
        <item x="1896"/>
        <item x="968"/>
        <item x="1666"/>
        <item x="589"/>
        <item x="444"/>
        <item x="354"/>
        <item x="1512"/>
        <item x="350"/>
        <item x="2330"/>
        <item x="721"/>
        <item x="496"/>
        <item x="1343"/>
        <item x="654"/>
        <item x="1349"/>
        <item x="675"/>
        <item x="2013"/>
        <item x="601"/>
        <item x="385"/>
        <item x="2297"/>
        <item x="1451"/>
        <item x="1067"/>
        <item x="1577"/>
        <item x="1761"/>
        <item x="2149"/>
        <item x="1769"/>
        <item x="2030"/>
        <item x="1993"/>
        <item x="2320"/>
        <item x="1327"/>
        <item x="1047"/>
        <item x="867"/>
        <item x="1720"/>
        <item x="1069"/>
        <item x="1771"/>
        <item x="351"/>
        <item x="1237"/>
        <item x="2344"/>
        <item x="1486"/>
        <item x="678"/>
        <item x="914"/>
        <item x="1384"/>
        <item x="2353"/>
        <item x="1473"/>
        <item x="1233"/>
        <item x="1554"/>
        <item x="976"/>
        <item x="433"/>
        <item x="2218"/>
        <item x="1093"/>
        <item x="124"/>
        <item x="844"/>
        <item x="2358"/>
        <item x="176"/>
        <item x="684"/>
        <item x="1840"/>
        <item x="1944"/>
        <item x="2081"/>
        <item x="1852"/>
        <item x="960"/>
        <item x="489"/>
        <item x="77"/>
        <item x="2331"/>
        <item x="1465"/>
        <item x="6"/>
        <item x="2220"/>
        <item x="144"/>
        <item x="384"/>
        <item x="1052"/>
        <item x="303"/>
        <item x="85"/>
        <item x="2008"/>
        <item x="1671"/>
        <item x="937"/>
        <item x="1711"/>
        <item x="1231"/>
        <item x="1588"/>
        <item x="2181"/>
        <item x="1174"/>
        <item x="1114"/>
        <item x="536"/>
        <item x="1168"/>
        <item x="306"/>
        <item x="573"/>
        <item x="729"/>
        <item x="1800"/>
        <item x="594"/>
        <item x="617"/>
        <item x="609"/>
        <item x="782"/>
        <item x="740"/>
        <item x="666"/>
        <item x="2011"/>
        <item x="1590"/>
        <item x="647"/>
        <item x="1238"/>
        <item x="228"/>
        <item x="1830"/>
        <item x="744"/>
        <item x="1632"/>
        <item x="1335"/>
        <item x="1518"/>
        <item x="1277"/>
        <item x="1432"/>
        <item x="1205"/>
        <item x="1606"/>
        <item x="656"/>
        <item x="785"/>
        <item x="1405"/>
        <item x="1393"/>
        <item x="10"/>
        <item x="1381"/>
        <item x="2084"/>
        <item x="1659"/>
        <item x="1225"/>
        <item x="272"/>
        <item x="1118"/>
        <item x="1842"/>
        <item x="860"/>
        <item x="881"/>
        <item x="569"/>
        <item x="1217"/>
        <item x="1280"/>
        <item x="1610"/>
        <item x="768"/>
        <item x="781"/>
        <item x="1938"/>
        <item x="1724"/>
        <item x="1596"/>
        <item x="1006"/>
        <item x="701"/>
        <item x="1186"/>
        <item x="1117"/>
        <item x="1082"/>
        <item x="2260"/>
        <item x="1058"/>
        <item x="470"/>
        <item x="1861"/>
        <item x="1352"/>
        <item x="1648"/>
        <item x="1973"/>
        <item x="2021"/>
        <item x="2001"/>
        <item x="631"/>
        <item x="2424"/>
        <item x="1525"/>
        <item x="1688"/>
        <item x="674"/>
        <item x="9"/>
        <item x="2337"/>
        <item x="2019"/>
        <item x="1540"/>
        <item x="276"/>
        <item x="2135"/>
        <item x="2045"/>
        <item x="481"/>
        <item x="207"/>
        <item x="918"/>
        <item x="1955"/>
        <item x="1071"/>
        <item x="1292"/>
        <item x="2370"/>
        <item x="1582"/>
        <item x="645"/>
        <item x="2172"/>
        <item x="1594"/>
        <item x="1501"/>
        <item x="226"/>
        <item x="37"/>
        <item x="224"/>
        <item x="1245"/>
        <item x="1717"/>
        <item x="1210"/>
        <item x="1147"/>
        <item x="1948"/>
        <item x="542"/>
        <item x="1685"/>
        <item x="20"/>
        <item x="1326"/>
        <item x="461"/>
        <item x="1684"/>
        <item x="1992"/>
        <item x="1925"/>
        <item x="1857"/>
        <item x="1506"/>
        <item x="1964"/>
        <item x="186"/>
        <item x="30"/>
        <item x="96"/>
        <item x="1258"/>
        <item x="1829"/>
        <item x="509"/>
        <item x="1145"/>
        <item x="1247"/>
        <item x="1867"/>
        <item x="1947"/>
        <item x="820"/>
        <item x="1084"/>
        <item x="1791"/>
        <item x="1433"/>
        <item x="595"/>
        <item x="586"/>
        <item x="541"/>
        <item x="2302"/>
        <item x="1124"/>
        <item x="2058"/>
        <item x="1994"/>
        <item x="830"/>
        <item x="2239"/>
        <item x="539"/>
        <item x="1455"/>
        <item x="1181"/>
        <item x="2180"/>
        <item x="2284"/>
        <item x="686"/>
        <item x="788"/>
        <item x="804"/>
        <item x="648"/>
        <item x="890"/>
        <item x="1413"/>
        <item x="21"/>
        <item x="1309"/>
        <item x="734"/>
        <item x="1747"/>
        <item x="775"/>
        <item x="2425"/>
        <item x="1586"/>
        <item x="1702"/>
        <item x="1322"/>
        <item x="1957"/>
        <item x="634"/>
        <item x="1039"/>
        <item x="1390"/>
        <item x="956"/>
        <item x="2164"/>
        <item x="1110"/>
        <item x="978"/>
        <item x="478"/>
        <item x="725"/>
        <item x="1431"/>
        <item x="1342"/>
        <item x="1275"/>
        <item x="1105"/>
        <item x="220"/>
        <item x="1784"/>
        <item x="1768"/>
        <item x="1395"/>
        <item x="1200"/>
        <item x="1311"/>
        <item x="711"/>
        <item x="2325"/>
        <item x="1387"/>
        <item x="2282"/>
        <item x="1889"/>
        <item x="1677"/>
        <item x="1675"/>
        <item x="774"/>
        <item x="2380"/>
        <item x="677"/>
        <item x="2190"/>
        <item x="2145"/>
        <item x="2147"/>
        <item x="476"/>
        <item x="997"/>
        <item x="1743"/>
        <item x="1808"/>
        <item x="1331"/>
        <item x="2109"/>
        <item x="2332"/>
        <item x="36"/>
        <item x="794"/>
        <item x="25"/>
        <item x="1507"/>
        <item x="1984"/>
        <item x="1371"/>
        <item x="1253"/>
        <item x="1794"/>
        <item x="1748"/>
        <item x="1647"/>
        <item x="1014"/>
        <item x="1750"/>
        <item x="2114"/>
        <item x="1287"/>
        <item x="1474"/>
        <item x="214"/>
        <item x="839"/>
        <item x="498"/>
        <item x="580"/>
        <item x="2290"/>
        <item x="1622"/>
        <item x="1531"/>
        <item x="323"/>
        <item x="1307"/>
        <item x="1468"/>
        <item x="2115"/>
        <item x="1985"/>
        <item x="2161"/>
        <item x="442"/>
        <item x="1298"/>
        <item x="415"/>
        <item x="1026"/>
        <item x="1515"/>
        <item x="236"/>
        <item x="994"/>
        <item x="2315"/>
        <item x="1959"/>
        <item x="1742"/>
        <item x="798"/>
        <item x="1505"/>
        <item x="1392"/>
        <item x="1744"/>
        <item x="1421"/>
        <item x="358"/>
        <item x="1798"/>
        <item x="1858"/>
        <item x="894"/>
        <item x="1170"/>
        <item x="1222"/>
        <item x="1637"/>
        <item x="62"/>
        <item x="2166"/>
        <item x="1029"/>
        <item x="95"/>
        <item x="1487"/>
        <item x="400"/>
        <item x="2112"/>
        <item x="1073"/>
        <item x="897"/>
        <item x="473"/>
        <item x="2102"/>
        <item x="193"/>
        <item x="1285"/>
        <item x="2100"/>
        <item x="778"/>
        <item x="339"/>
        <item x="1572"/>
        <item x="43"/>
        <item x="2153"/>
        <item x="1812"/>
        <item x="2365"/>
        <item x="1599"/>
        <item x="347"/>
        <item x="1972"/>
        <item x="334"/>
        <item x="2298"/>
        <item x="795"/>
        <item x="256"/>
        <item x="391"/>
        <item x="584"/>
        <item x="1013"/>
        <item x="2261"/>
        <item x="1882"/>
        <item x="2281"/>
        <item x="1224"/>
        <item x="477"/>
        <item x="513"/>
        <item x="1735"/>
        <item x="2056"/>
        <item x="2217"/>
        <item x="1494"/>
        <item x="53"/>
        <item x="282"/>
        <item x="2391"/>
        <item x="1357"/>
        <item x="525"/>
        <item x="1884"/>
        <item x="367"/>
        <item x="239"/>
        <item x="134"/>
        <item x="1880"/>
        <item x="1305"/>
        <item x="576"/>
        <item x="865"/>
        <item x="66"/>
        <item x="1423"/>
        <item x="213"/>
        <item x="1024"/>
        <item x="1007"/>
        <item x="2020"/>
        <item x="657"/>
        <item x="1965"/>
        <item x="988"/>
        <item x="450"/>
        <item x="225"/>
        <item x="1061"/>
        <item x="420"/>
        <item x="254"/>
        <item x="1602"/>
        <item x="1865"/>
        <item x="1988"/>
        <item x="1251"/>
        <item x="280"/>
        <item x="1201"/>
        <item x="1199"/>
        <item x="297"/>
        <item x="1786"/>
        <item x="1971"/>
        <item x="2350"/>
        <item x="1196"/>
        <item x="1260"/>
        <item x="206"/>
        <item x="1072"/>
        <item x="919"/>
        <item x="1644"/>
        <item x="1182"/>
        <item x="1981"/>
        <item x="359"/>
        <item x="298"/>
        <item x="708"/>
        <item x="1422"/>
        <item x="264"/>
        <item x="1345"/>
        <item x="1623"/>
        <item x="150"/>
        <item x="727"/>
        <item x="1728"/>
        <item x="1315"/>
        <item x="2313"/>
        <item x="2176"/>
        <item x="294"/>
        <item x="904"/>
        <item x="661"/>
        <item x="158"/>
        <item x="3"/>
        <item x="408"/>
        <item x="1450"/>
        <item x="1816"/>
        <item x="1565"/>
        <item x="959"/>
        <item x="1819"/>
        <item x="435"/>
        <item x="451"/>
        <item x="1828"/>
        <item x="130"/>
        <item x="1538"/>
        <item x="849"/>
        <item x="1520"/>
        <item x="2086"/>
        <item x="278"/>
        <item x="633"/>
        <item x="209"/>
        <item x="1982"/>
        <item x="2234"/>
        <item x="1756"/>
        <item x="2299"/>
        <item x="606"/>
        <item x="464"/>
        <item x="2072"/>
        <item x="2130"/>
        <item x="1900"/>
        <item x="308"/>
        <item x="2177"/>
        <item x="503"/>
        <item x="368"/>
        <item x="784"/>
        <item x="1949"/>
        <item x="1229"/>
        <item x="1895"/>
        <item x="1911"/>
        <item x="131"/>
        <item x="1065"/>
        <item x="887"/>
        <item x="776"/>
        <item x="410"/>
        <item x="1945"/>
        <item x="129"/>
        <item x="139"/>
        <item x="1649"/>
        <item x="565"/>
        <item x="2055"/>
        <item x="1886"/>
        <item x="1296"/>
        <item x="1803"/>
        <item x="818"/>
        <item x="1266"/>
        <item x="1970"/>
        <item x="2192"/>
        <item x="2169"/>
        <item x="899"/>
        <item x="1362"/>
        <item x="1752"/>
        <item x="1427"/>
        <item x="187"/>
        <item x="802"/>
        <item x="2000"/>
        <item x="1780"/>
        <item x="828"/>
        <item x="1595"/>
        <item x="1197"/>
        <item x="1137"/>
        <item x="372"/>
        <item x="1530"/>
        <item x="1171"/>
        <item x="2088"/>
        <item x="2053"/>
        <item x="2334"/>
        <item x="829"/>
        <item x="2003"/>
        <item x="1915"/>
        <item x="252"/>
        <item x="1793"/>
        <item x="243"/>
        <item x="1101"/>
        <item x="255"/>
        <item x="1788"/>
        <item x="2022"/>
        <item x="419"/>
        <item x="1149"/>
        <item x="810"/>
        <item x="1192"/>
        <item x="1323"/>
        <item x="102"/>
        <item x="326"/>
        <item x="1910"/>
        <item x="543"/>
        <item x="726"/>
        <item x="1409"/>
        <item x="337"/>
        <item x="1078"/>
        <item x="2219"/>
        <item x="74"/>
        <item x="2355"/>
        <item x="1350"/>
        <item x="1462"/>
        <item x="1498"/>
        <item x="908"/>
        <item x="620"/>
        <item x="840"/>
        <item x="1656"/>
        <item x="1366"/>
        <item x="374"/>
        <item x="490"/>
        <item x="1361"/>
        <item x="2398"/>
        <item x="2309"/>
        <item x="2078"/>
        <item x="986"/>
        <item x="2247"/>
        <item x="1388"/>
        <item x="1978"/>
        <item x="2171"/>
        <item x="2185"/>
        <item x="1163"/>
        <item x="148"/>
        <item x="2038"/>
        <item x="327"/>
        <item x="360"/>
        <item x="2005"/>
        <item x="1344"/>
        <item x="1845"/>
        <item x="1306"/>
        <item x="106"/>
        <item x="665"/>
        <item x="122"/>
        <item x="742"/>
        <item x="1753"/>
        <item x="2167"/>
        <item x="924"/>
        <item x="1930"/>
        <item x="2363"/>
        <item x="1279"/>
        <item x="966"/>
        <item x="1676"/>
        <item x="2367"/>
        <item x="212"/>
        <item x="143"/>
        <item x="421"/>
        <item x="1379"/>
        <item x="640"/>
        <item x="2223"/>
        <item x="1887"/>
        <item x="377"/>
        <item x="1075"/>
        <item x="27"/>
        <item x="1418"/>
        <item x="2252"/>
        <item x="777"/>
        <item x="592"/>
        <item x="1270"/>
        <item x="1008"/>
        <item x="501"/>
        <item x="1713"/>
        <item x="836"/>
        <item x="1407"/>
        <item x="880"/>
        <item x="483"/>
        <item x="472"/>
        <item x="103"/>
        <item x="145"/>
        <item x="183"/>
        <item x="626"/>
        <item x="1956"/>
        <item x="2186"/>
        <item x="1999"/>
        <item x="1723"/>
        <item x="1681"/>
        <item x="1662"/>
        <item x="1289"/>
        <item x="1056"/>
        <item x="915"/>
        <item x="2016"/>
        <item x="369"/>
        <item x="1404"/>
        <item x="1876"/>
        <item x="669"/>
        <item x="1102"/>
        <item x="789"/>
        <item x="199"/>
        <item x="452"/>
        <item x="1704"/>
        <item x="1373"/>
        <item x="50"/>
        <item x="2099"/>
        <item x="2378"/>
        <item x="56"/>
        <item x="1207"/>
        <item x="1157"/>
        <item x="889"/>
        <item x="1020"/>
        <item x="1077"/>
        <item x="2253"/>
        <item x="1624"/>
        <item x="1504"/>
        <item x="1605"/>
        <item x="1030"/>
        <item x="1980"/>
        <item x="553"/>
        <item x="1146"/>
        <item x="397"/>
        <item x="1933"/>
        <item x="1872"/>
        <item x="76"/>
        <item x="568"/>
        <item x="1914"/>
        <item x="1173"/>
        <item x="475"/>
        <item x="578"/>
        <item x="2383"/>
        <item x="1156"/>
        <item x="55"/>
        <item x="1337"/>
        <item x="253"/>
        <item x="1151"/>
        <item x="1968"/>
        <item x="1281"/>
        <item x="1779"/>
        <item x="1360"/>
        <item x="118"/>
        <item x="445"/>
        <item x="546"/>
        <item x="2271"/>
        <item x="184"/>
        <item x="853"/>
        <item x="1745"/>
        <item x="204"/>
        <item x="615"/>
        <item x="70"/>
        <item x="1412"/>
        <item x="864"/>
        <item x="1693"/>
        <item x="89"/>
        <item x="98"/>
        <item x="613"/>
        <item x="731"/>
        <item x="604"/>
        <item x="24"/>
        <item x="955"/>
        <item x="2246"/>
        <item x="2351"/>
        <item x="2178"/>
        <item x="696"/>
        <item x="1765"/>
        <item x="1408"/>
        <item x="1095"/>
        <item x="1134"/>
        <item x="883"/>
        <item x="2329"/>
        <item x="1401"/>
        <item x="2160"/>
        <item x="2047"/>
        <item x="2144"/>
        <item x="1962"/>
        <item x="1204"/>
        <item x="167"/>
        <item x="716"/>
        <item x="2037"/>
        <item x="2064"/>
        <item x="381"/>
        <item x="2354"/>
        <item x="559"/>
        <item x="1734"/>
        <item x="246"/>
        <item x="173"/>
        <item x="412"/>
        <item x="1011"/>
        <item x="1255"/>
        <item x="1018"/>
        <item x="1443"/>
        <item x="1081"/>
        <item x="1967"/>
        <item x="1300"/>
        <item x="885"/>
        <item x="2244"/>
        <item x="407"/>
        <item x="2154"/>
        <item x="1935"/>
        <item x="1002"/>
        <item x="12"/>
        <item x="940"/>
        <item x="1811"/>
        <item x="983"/>
        <item x="427"/>
        <item x="2068"/>
        <item x="2214"/>
        <item x="1180"/>
        <item x="1478"/>
        <item x="1122"/>
        <item x="2323"/>
        <item x="2376"/>
        <item x="1908"/>
        <item x="322"/>
        <item x="567"/>
        <item x="856"/>
        <item x="1195"/>
        <item x="1628"/>
        <item x="564"/>
        <item x="1611"/>
        <item x="664"/>
        <item x="23"/>
        <item x="1612"/>
        <item x="2209"/>
        <item x="156"/>
        <item x="502"/>
        <item x="896"/>
        <item x="2093"/>
        <item x="168"/>
        <item x="863"/>
        <item x="2040"/>
        <item x="608"/>
        <item x="90"/>
        <item x="879"/>
        <item x="2204"/>
        <item x="1926"/>
        <item x="571"/>
        <item x="1497"/>
        <item x="1430"/>
        <item x="2120"/>
        <item x="1795"/>
        <item x="170"/>
        <item x="1143"/>
        <item x="649"/>
        <item x="1452"/>
        <item x="307"/>
        <item x="809"/>
        <item x="1542"/>
        <item x="722"/>
        <item x="429"/>
        <item x="2187"/>
        <item x="2408"/>
        <item x="2057"/>
        <item x="1436"/>
        <item x="1308"/>
        <item x="574"/>
        <item x="2159"/>
        <item x="2175"/>
        <item x="1901"/>
        <item x="1165"/>
        <item x="549"/>
        <item x="398"/>
        <item x="1123"/>
        <item x="1080"/>
        <item x="1288"/>
        <item x="2422"/>
        <item x="1871"/>
        <item x="990"/>
        <item x="1716"/>
        <item x="231"/>
        <item x="1570"/>
        <item x="290"/>
        <item x="1975"/>
        <item x="1773"/>
        <item x="1658"/>
        <item x="1087"/>
        <item x="2289"/>
        <item x="1153"/>
        <item x="732"/>
        <item x="1950"/>
        <item x="771"/>
        <item x="2347"/>
        <item x="2308"/>
        <item x="1741"/>
        <item x="977"/>
        <item x="260"/>
        <item x="957"/>
        <item x="296"/>
        <item x="1212"/>
        <item x="305"/>
        <item x="1574"/>
        <item x="232"/>
        <item x="1411"/>
        <item x="1161"/>
        <item x="1544"/>
        <item x="1264"/>
        <item x="273"/>
        <item x="891"/>
        <item x="1166"/>
        <item x="2131"/>
        <item x="1415"/>
        <item x="947"/>
        <item x="218"/>
        <item x="2229"/>
        <item x="237"/>
        <item x="250"/>
        <item x="842"/>
        <item x="610"/>
        <item x="1838"/>
        <item x="1442"/>
        <item x="1438"/>
        <item x="921"/>
        <item x="1979"/>
        <item x="110"/>
        <item x="2007"/>
        <item x="1806"/>
        <item x="933"/>
        <item x="301"/>
        <item x="2065"/>
        <item x="2300"/>
        <item x="757"/>
        <item x="1600"/>
        <item x="1905"/>
        <item x="855"/>
        <item x="1115"/>
        <item x="558"/>
        <item x="2274"/>
        <item x="2018"/>
        <item x="1402"/>
        <item x="1736"/>
        <item x="561"/>
        <item x="1519"/>
        <item x="1176"/>
        <item x="681"/>
        <item x="1184"/>
        <item x="1859"/>
        <item x="191"/>
        <item x="1092"/>
        <item x="2103"/>
        <item x="39"/>
        <item x="180"/>
        <item x="1990"/>
        <item x="2051"/>
        <item x="717"/>
        <item x="1740"/>
        <item x="1847"/>
        <item x="1333"/>
        <item x="2222"/>
        <item x="492"/>
        <item x="945"/>
        <item x="2189"/>
        <item x="710"/>
        <item x="2280"/>
        <item x="117"/>
        <item x="1187"/>
        <item x="1019"/>
        <item x="1691"/>
        <item x="614"/>
        <item x="2025"/>
        <item x="1609"/>
        <item x="1700"/>
        <item x="1368"/>
        <item x="353"/>
        <item x="969"/>
        <item x="1875"/>
        <item x="1227"/>
        <item x="1336"/>
        <item x="821"/>
        <item x="566"/>
        <item x="846"/>
        <item x="2059"/>
        <item x="259"/>
        <item x="1885"/>
        <item x="1917"/>
        <item x="1805"/>
        <item x="479"/>
        <item x="1961"/>
        <item x="1708"/>
        <item x="529"/>
        <item x="949"/>
        <item x="219"/>
        <item x="1548"/>
        <item x="540"/>
        <item x="520"/>
        <item x="935"/>
        <item x="1272"/>
        <item x="171"/>
        <item x="1492"/>
        <item x="702"/>
        <item x="1672"/>
        <item x="2314"/>
        <item x="454"/>
        <item x="2243"/>
        <item x="312"/>
        <item x="591"/>
        <item x="2357"/>
        <item x="1282"/>
        <item x="1262"/>
        <item x="632"/>
        <item x="1755"/>
        <item x="1625"/>
        <item x="1420"/>
        <item x="936"/>
        <item x="1103"/>
        <item x="2036"/>
        <item x="1268"/>
        <item x="1633"/>
        <item x="2089"/>
        <item x="1571"/>
        <item x="1969"/>
        <item x="1863"/>
        <item x="2318"/>
        <item x="79"/>
        <item x="814"/>
        <item x="302"/>
        <item x="1603"/>
        <item x="766"/>
        <item x="100"/>
        <item x="1359"/>
        <item x="1116"/>
        <item x="2396"/>
        <item x="2017"/>
        <item x="395"/>
        <item x="2362"/>
        <item x="1799"/>
        <item x="2199"/>
        <item x="563"/>
        <item x="379"/>
        <item x="2179"/>
        <item x="1330"/>
        <item x="1663"/>
        <item x="1031"/>
        <item x="1787"/>
        <item x="2133"/>
        <item x="1106"/>
        <item x="1746"/>
        <item x="1261"/>
        <item x="779"/>
        <item x="526"/>
        <item x="221"/>
        <item x="548"/>
        <item x="430"/>
        <item x="1198"/>
        <item x="1870"/>
        <item x="1616"/>
        <item x="2316"/>
        <item x="172"/>
        <item x="2049"/>
        <item x="439"/>
        <item x="1028"/>
        <item x="147"/>
        <item x="2269"/>
        <item x="1063"/>
        <item x="1952"/>
        <item x="823"/>
        <item x="1374"/>
        <item x="1500"/>
        <item x="1038"/>
        <item x="244"/>
        <item x="1050"/>
        <item x="2028"/>
        <item x="2416"/>
        <item x="537"/>
        <item x="582"/>
        <item x="928"/>
        <item x="2364"/>
        <item x="663"/>
        <item x="1943"/>
        <item x="463"/>
        <item x="469"/>
        <item x="1108"/>
        <item x="1954"/>
        <item x="402"/>
        <item x="2407"/>
        <item x="2076"/>
        <item x="759"/>
        <item x="605"/>
        <item x="815"/>
        <item x="128"/>
        <item x="913"/>
        <item x="917"/>
        <item x="544"/>
        <item x="1040"/>
        <item x="1942"/>
        <item x="2137"/>
        <item x="426"/>
        <item x="471"/>
        <item x="2023"/>
        <item x="1466"/>
        <item x="1665"/>
        <item x="958"/>
        <item x="2107"/>
        <item x="2195"/>
        <item x="1817"/>
        <item x="1585"/>
        <item x="1922"/>
        <item x="2205"/>
        <item x="1324"/>
        <item x="512"/>
        <item x="514"/>
        <item x="1754"/>
        <item x="432"/>
        <item x="1068"/>
        <item x="1664"/>
        <item x="946"/>
        <item x="1932"/>
        <item x="1113"/>
        <item x="1556"/>
        <item x="1098"/>
        <item x="2373"/>
        <item x="1257"/>
        <item x="1316"/>
        <item x="189"/>
        <item x="2411"/>
        <item x="345"/>
        <item x="1529"/>
        <item x="1076"/>
        <item x="554"/>
        <item x="222"/>
        <item x="42"/>
        <item x="371"/>
        <item x="692"/>
        <item x="285"/>
        <item x="518"/>
        <item x="2293"/>
        <item x="749"/>
        <item x="1928"/>
        <item x="1776"/>
        <item x="2143"/>
        <item x="403"/>
        <item x="1510"/>
        <item x="1479"/>
        <item x="1239"/>
        <item x="1406"/>
        <item x="1223"/>
        <item x="182"/>
        <item x="137"/>
        <item x="753"/>
        <item x="1796"/>
        <item x="1813"/>
        <item x="2346"/>
        <item x="2119"/>
        <item x="875"/>
        <item x="579"/>
        <item x="1394"/>
        <item x="108"/>
        <item x="791"/>
        <item x="596"/>
        <item x="1329"/>
        <item x="1557"/>
        <item x="2225"/>
        <item x="177"/>
        <item x="572"/>
        <item x="1878"/>
        <item x="1025"/>
        <item x="1097"/>
        <item x="1410"/>
        <item x="511"/>
        <item x="1454"/>
        <item x="1064"/>
        <item x="1164"/>
        <item x="1049"/>
        <item x="2311"/>
        <item x="393"/>
        <item x="2235"/>
        <item x="2379"/>
        <item x="267"/>
        <item x="2063"/>
        <item x="2073"/>
        <item x="1383"/>
        <item x="1921"/>
        <item x="1"/>
        <item x="923"/>
        <item x="892"/>
        <item x="1100"/>
        <item x="2286"/>
        <item x="1386"/>
        <item x="1267"/>
        <item x="507"/>
        <item x="2279"/>
        <item x="1655"/>
        <item x="805"/>
        <item x="149"/>
        <item x="1856"/>
        <item x="22"/>
        <item x="1589"/>
        <item x="588"/>
        <item x="714"/>
        <item x="1416"/>
        <item x="1502"/>
        <item x="1634"/>
        <item x="2202"/>
        <item x="2352"/>
        <item x="1567"/>
        <item x="2371"/>
        <item x="1398"/>
        <item x="1358"/>
        <item x="1190"/>
        <item x="760"/>
        <item x="1652"/>
        <item x="929"/>
        <item x="1629"/>
        <item x="1523"/>
        <item x="431"/>
        <item x="1054"/>
        <item x="642"/>
        <item x="801"/>
        <item x="2386"/>
        <item x="1380"/>
        <item x="320"/>
        <item x="1428"/>
        <item x="1608"/>
        <item x="1690"/>
        <item x="1367"/>
        <item x="706"/>
        <item x="1640"/>
        <item x="1032"/>
        <item x="516"/>
        <item x="1046"/>
        <item x="1546"/>
        <item x="1683"/>
        <item x="629"/>
        <item x="1545"/>
        <item x="388"/>
        <item x="1902"/>
        <item x="898"/>
        <item x="925"/>
        <item x="1370"/>
        <item x="387"/>
        <item x="1364"/>
        <item x="562"/>
        <item x="161"/>
        <item x="146"/>
        <item x="1189"/>
        <item x="343"/>
        <item x="532"/>
        <item x="1855"/>
        <item x="2255"/>
        <item x="655"/>
        <item x="1764"/>
        <item x="1230"/>
        <item x="1694"/>
        <item x="938"/>
        <item x="1351"/>
        <item x="2002"/>
        <item x="519"/>
        <item x="1356"/>
        <item x="1641"/>
        <item x="81"/>
        <item x="2273"/>
        <item x="87"/>
        <item x="1446"/>
        <item x="491"/>
        <item x="758"/>
        <item x="1449"/>
        <item x="1705"/>
        <item x="1642"/>
        <item x="1977"/>
        <item x="416"/>
        <item x="1597"/>
        <item x="7"/>
        <item x="2387"/>
        <item x="660"/>
        <item x="2150"/>
        <item x="1094"/>
        <item x="28"/>
        <item x="2359"/>
        <item x="38"/>
        <item x="1899"/>
        <item x="1016"/>
        <item x="1966"/>
        <item x="2312"/>
        <item x="274"/>
        <item x="1129"/>
        <item x="927"/>
        <item x="625"/>
        <item x="315"/>
        <item x="1303"/>
        <item x="1890"/>
        <item x="2339"/>
        <item x="383"/>
        <item x="530"/>
        <item x="874"/>
        <item x="803"/>
        <item x="2421"/>
        <item x="1439"/>
        <item x="1986"/>
        <item x="1516"/>
        <item x="332"/>
        <item x="523"/>
        <item x="962"/>
        <item x="1325"/>
        <item x="719"/>
        <item x="2194"/>
        <item x="637"/>
        <item x="728"/>
        <item x="1286"/>
        <item x="1263"/>
        <item x="1284"/>
        <item x="1613"/>
        <item x="2212"/>
        <item x="807"/>
        <item x="627"/>
        <item x="2377"/>
        <item x="1583"/>
        <item x="652"/>
        <item x="1912"/>
        <item x="2266"/>
        <item x="1491"/>
        <item x="57"/>
        <item x="1354"/>
        <item x="550"/>
        <item x="1946"/>
        <item x="2156"/>
        <item x="113"/>
        <item x="1836"/>
        <item x="1259"/>
        <item x="2062"/>
        <item x="1846"/>
        <item x="1341"/>
        <item x="1584"/>
        <item x="2227"/>
        <item x="877"/>
        <item x="524"/>
        <item x="1037"/>
        <item x="2245"/>
        <item x="2198"/>
        <item x="1937"/>
        <item x="824"/>
        <item x="790"/>
        <item x="328"/>
        <item x="1522"/>
        <item x="517"/>
        <item x="2310"/>
        <item x="931"/>
        <item x="2111"/>
        <item x="1249"/>
        <item x="730"/>
        <item x="872"/>
        <item x="1167"/>
        <item x="2324"/>
        <item x="1820"/>
        <item x="2210"/>
        <item x="1827"/>
        <item x="751"/>
        <item x="2256"/>
        <item x="1400"/>
        <item x="1119"/>
        <item x="2412"/>
        <item x="736"/>
        <item x="1445"/>
        <item x="289"/>
        <item x="746"/>
        <item x="2046"/>
        <item x="1686"/>
        <item x="1592"/>
        <item x="1559"/>
        <item x="636"/>
        <item x="575"/>
        <item x="1012"/>
        <item x="2283"/>
        <item x="1579"/>
        <item x="316"/>
        <item x="1057"/>
        <item x="1591"/>
        <item x="1619"/>
        <item x="724"/>
        <item x="1657"/>
        <item x="2278"/>
        <item x="281"/>
        <item x="266"/>
        <item x="2116"/>
        <item x="2341"/>
        <item x="1894"/>
        <item x="125"/>
        <item x="673"/>
        <item x="989"/>
        <item x="2106"/>
        <item x="1456"/>
        <item x="331"/>
        <item x="1154"/>
        <item x="1533"/>
        <item x="1346"/>
        <item x="1709"/>
        <item x="1142"/>
        <item x="2270"/>
        <item x="1120"/>
        <item x="2077"/>
        <item x="619"/>
        <item x="365"/>
        <item x="811"/>
        <item x="17"/>
        <item x="198"/>
        <item x="738"/>
        <item x="459"/>
        <item x="2333"/>
        <item x="1707"/>
        <item x="1136"/>
        <item x="705"/>
        <item x="623"/>
        <item x="2349"/>
        <item x="827"/>
        <item x="1511"/>
        <item x="1206"/>
        <item x="1639"/>
        <item x="152"/>
        <item x="1630"/>
        <item x="1236"/>
        <item x="797"/>
        <item x="622"/>
        <item x="1940"/>
        <item x="876"/>
        <item x="761"/>
        <item x="975"/>
        <item x="446"/>
        <item x="1391"/>
        <item x="1739"/>
        <item x="1934"/>
        <item x="786"/>
        <item x="1051"/>
        <item x="599"/>
        <item x="1807"/>
        <item x="1831"/>
        <item x="1162"/>
        <item x="1127"/>
        <item x="1482"/>
        <item x="1552"/>
        <item x="2263"/>
        <item x="1461"/>
        <item x="987"/>
        <item x="1706"/>
        <item x="1429"/>
        <item x="123"/>
        <item x="418"/>
        <item x="691"/>
        <item x="1488"/>
        <item x="233"/>
        <item x="1209"/>
        <item x="1135"/>
        <item x="1598"/>
        <item x="1389"/>
        <item x="2388"/>
        <item x="723"/>
        <item x="2082"/>
        <item x="31"/>
        <item x="356"/>
        <item x="2097"/>
        <item x="378"/>
        <item x="733"/>
        <item x="2231"/>
        <item x="871"/>
        <item x="2071"/>
        <item x="624"/>
        <item x="94"/>
        <item x="2054"/>
        <item x="248"/>
        <item x="2132"/>
        <item x="2128"/>
        <item x="690"/>
        <item x="1003"/>
        <item x="1749"/>
        <item x="346"/>
        <item x="991"/>
        <item x="2134"/>
        <item x="2096"/>
        <item x="1183"/>
        <item x="1132"/>
        <item x="318"/>
        <item x="105"/>
        <item x="767"/>
        <item x="1426"/>
        <item x="1669"/>
        <item x="0"/>
        <item x="1211"/>
        <item x="166"/>
        <item x="2226"/>
        <item x="160"/>
        <item x="700"/>
        <item x="2074"/>
        <item x="1580"/>
        <item x="754"/>
        <item x="689"/>
        <item x="370"/>
        <item x="1951"/>
        <item x="268"/>
        <item x="2369"/>
        <item x="497"/>
        <item x="1667"/>
        <item x="51"/>
        <item x="1457"/>
        <item x="838"/>
        <item x="694"/>
        <item x="1997"/>
        <item x="679"/>
        <item x="1782"/>
        <item x="704"/>
        <item x="2006"/>
        <item x="1385"/>
        <item x="680"/>
        <item x="2066"/>
        <item x="1218"/>
        <item x="2238"/>
        <item x="1913"/>
        <item x="107"/>
        <item x="295"/>
        <item x="1271"/>
        <item x="2414"/>
        <item x="389"/>
        <item x="1248"/>
        <item x="2213"/>
        <item x="466"/>
        <item x="813"/>
        <item x="2319"/>
        <item x="488"/>
        <item x="8"/>
        <item x="531"/>
        <item x="423"/>
        <item x="205"/>
        <item x="2085"/>
        <item x="1881"/>
        <item x="1650"/>
        <item x="866"/>
        <item x="462"/>
        <item x="2079"/>
        <item x="112"/>
        <item x="607"/>
        <item x="1627"/>
        <item x="404"/>
        <item x="2394"/>
        <item x="78"/>
        <item x="258"/>
        <item x="1832"/>
        <item x="434"/>
        <item x="832"/>
        <item x="2215"/>
        <item x="852"/>
        <item x="174"/>
        <item x="2174"/>
        <item x="2026"/>
        <item x="1215"/>
        <item x="2168"/>
        <item x="1079"/>
        <item x="293"/>
        <item x="190"/>
        <item x="2295"/>
        <item x="2264"/>
        <item x="916"/>
        <item x="500"/>
        <item x="1444"/>
        <item x="1177"/>
        <item x="1737"/>
        <item x="1698"/>
        <item x="109"/>
        <item x="1804"/>
        <item x="770"/>
        <item x="1692"/>
        <item x="2224"/>
        <item x="271"/>
        <item x="215"/>
        <item x="1216"/>
        <item x="590"/>
        <item x="1674"/>
        <item x="2105"/>
        <item x="1228"/>
        <item x="1897"/>
        <item x="2098"/>
        <item x="217"/>
        <item x="1194"/>
        <item x="992"/>
        <item x="2139"/>
        <item x="1276"/>
        <item x="2188"/>
        <item x="1339"/>
        <item x="1314"/>
        <item x="299"/>
        <item x="1660"/>
        <item x="2360"/>
        <item x="1033"/>
        <item x="2410"/>
        <item x="1953"/>
        <item x="2417"/>
        <item x="1226"/>
        <item x="1434"/>
        <item x="670"/>
        <item x="944"/>
        <item x="1355"/>
        <item x="748"/>
        <item x="555"/>
        <item x="1091"/>
        <item x="800"/>
        <item x="474"/>
        <item x="60"/>
        <item x="375"/>
        <item x="344"/>
        <item x="19"/>
        <item x="453"/>
        <item x="449"/>
        <item x="1581"/>
        <item x="505"/>
        <item x="1022"/>
        <item x="138"/>
        <item x="1701"/>
        <item x="1419"/>
        <item x="996"/>
        <item x="227"/>
        <item x="203"/>
        <item x="1539"/>
        <item x="1587"/>
        <item x="1041"/>
        <item x="1727"/>
        <item x="1133"/>
        <item x="2146"/>
        <item x="2413"/>
        <item x="208"/>
        <item x="683"/>
        <item x="287"/>
        <item x="1441"/>
        <item x="2035"/>
        <item x="257"/>
        <item x="155"/>
        <item x="1252"/>
        <item x="1121"/>
        <item x="2136"/>
        <item x="195"/>
        <item x="2182"/>
        <item x="486"/>
        <item x="11"/>
        <item x="54"/>
        <item x="88"/>
        <item x="1825"/>
        <item x="1815"/>
        <item x="906"/>
        <item x="2155"/>
        <item x="1891"/>
        <item x="1302"/>
        <item x="64"/>
        <item x="304"/>
        <item x="91"/>
        <item x="1009"/>
        <item x="1319"/>
        <item x="911"/>
        <item x="2042"/>
        <item x="1721"/>
        <item x="1617"/>
        <item x="2277"/>
        <item x="932"/>
        <item x="1573"/>
        <item x="1208"/>
        <item x="1508"/>
        <item x="1172"/>
        <item x="456"/>
        <item x="1074"/>
        <item x="965"/>
        <item x="901"/>
        <item x="672"/>
        <item x="618"/>
        <item x="998"/>
        <item x="826"/>
        <item x="837"/>
        <item x="587"/>
        <item x="291"/>
        <item x="712"/>
        <item x="616"/>
        <item x="2126"/>
        <item x="1175"/>
        <item x="2251"/>
        <item x="1027"/>
        <item x="223"/>
        <item x="1254"/>
        <item x="200"/>
        <item x="1792"/>
        <item x="376"/>
        <item x="279"/>
        <item x="1083"/>
        <item x="47"/>
        <item x="2292"/>
        <item x="2012"/>
        <item x="2033"/>
        <item x="48"/>
        <item x="1561"/>
        <item x="1729"/>
        <item x="1536"/>
        <item x="1070"/>
        <item x="1472"/>
        <item x="142"/>
        <item x="1399"/>
        <item x="1958"/>
        <item x="1464"/>
        <item x="1718"/>
        <item x="2262"/>
        <item x="1781"/>
        <item x="127"/>
        <item x="847"/>
        <item x="948"/>
        <item x="585"/>
        <item x="603"/>
        <item x="2306"/>
        <item x="1527"/>
        <item x="2029"/>
        <item x="251"/>
        <item x="437"/>
        <item x="1549"/>
        <item x="2200"/>
        <item x="1578"/>
        <item x="1868"/>
        <item x="1563"/>
        <item x="1730"/>
        <item x="1614"/>
        <item x="1035"/>
        <item x="480"/>
        <item x="528"/>
        <item x="216"/>
        <item x="980"/>
        <item x="718"/>
        <item x="2348"/>
        <item x="934"/>
        <item x="1790"/>
        <item x="2221"/>
        <item x="2043"/>
        <item x="687"/>
        <item x="870"/>
        <item x="460"/>
        <item x="340"/>
        <item x="2361"/>
        <item x="414"/>
        <item x="930"/>
        <item x="300"/>
        <item x="2303"/>
        <item x="765"/>
        <item x="799"/>
        <item x="330"/>
        <item x="1220"/>
        <item x="1250"/>
        <item x="2375"/>
        <item x="2258"/>
        <item x="181"/>
        <item x="2317"/>
        <item x="80"/>
        <item x="2385"/>
        <item x="1203"/>
        <item x="262"/>
        <item x="2415"/>
        <item x="2242"/>
        <item x="1903"/>
        <item x="2165"/>
        <item x="1448"/>
        <item x="1517"/>
        <item x="1974"/>
        <item x="638"/>
        <item x="1772"/>
        <item x="1202"/>
        <item x="59"/>
        <item x="485"/>
        <item x="1604"/>
        <item x="201"/>
        <item x="1638"/>
        <item x="2382"/>
        <item x="2094"/>
        <item x="1731"/>
        <item x="598"/>
        <item x="310"/>
        <item x="386"/>
        <item x="2393"/>
        <item x="140"/>
        <item x="1843"/>
        <item x="1541"/>
        <item x="1537"/>
        <item x="1141"/>
        <item x="1877"/>
        <item x="119"/>
        <item x="114"/>
        <item x="197"/>
        <item x="926"/>
        <item x="910"/>
        <item x="1837"/>
        <item x="2024"/>
        <item x="1673"/>
        <item x="238"/>
        <item x="86"/>
        <item x="390"/>
        <item x="2039"/>
        <item x="2392"/>
        <item x="1759"/>
        <item x="859"/>
        <item x="862"/>
        <item x="1377"/>
        <item x="1099"/>
        <item x="1821"/>
        <item x="1535"/>
        <item x="1010"/>
        <item x="2211"/>
        <item x="756"/>
        <item x="286"/>
        <item x="188"/>
        <item x="1424"/>
        <item x="2031"/>
        <item x="2241"/>
        <item x="417"/>
        <item x="903"/>
        <item x="211"/>
        <item x="2368"/>
        <item x="843"/>
        <item x="116"/>
        <item x="2193"/>
        <item x="2191"/>
        <item x="1403"/>
        <item x="763"/>
        <item x="1892"/>
        <item x="1712"/>
        <item x="1256"/>
        <item x="2259"/>
        <item x="2206"/>
        <item x="428"/>
        <item x="851"/>
        <item x="2328"/>
        <item x="1883"/>
        <item x="534"/>
        <item x="35"/>
        <item x="1293"/>
        <item x="597"/>
        <item x="104"/>
        <item x="1089"/>
        <item x="163"/>
        <item x="1919"/>
        <item x="1551"/>
        <item x="101"/>
        <item x="2228"/>
        <item x="861"/>
        <item x="1668"/>
        <item x="967"/>
        <item x="1564"/>
        <item x="14"/>
        <item x="985"/>
        <item x="1848"/>
        <item x="133"/>
        <item x="1214"/>
        <item x="773"/>
        <item x="822"/>
        <item x="1998"/>
        <item x="1679"/>
        <item x="151"/>
        <item x="2216"/>
        <item x="1321"/>
        <item x="973"/>
        <item x="817"/>
        <item x="363"/>
        <item x="1569"/>
        <item x="646"/>
        <item x="1128"/>
        <item x="1378"/>
        <item x="1440"/>
        <item x="2232"/>
        <item x="2070"/>
        <item x="1593"/>
        <item x="288"/>
        <item x="1376"/>
        <item x="26"/>
        <item x="2419"/>
        <item x="75"/>
        <item x="1687"/>
        <item x="1874"/>
        <item x="2095"/>
        <item x="2124"/>
        <item x="1396"/>
        <item x="311"/>
        <item x="465"/>
        <item x="1678"/>
        <item x="366"/>
        <item x="920"/>
        <item x="275"/>
        <item x="2015"/>
        <item x="247"/>
        <item x="399"/>
        <item x="819"/>
        <item x="2401"/>
        <item x="1824"/>
        <item x="1850"/>
        <item x="854"/>
        <item x="2381"/>
        <item x="1265"/>
        <item x="2129"/>
        <item x="319"/>
        <item x="1853"/>
        <item x="653"/>
        <item x="338"/>
        <item x="581"/>
        <item x="69"/>
        <item x="833"/>
        <item x="2044"/>
        <item x="2248"/>
        <item x="162"/>
        <item x="893"/>
        <item x="1558"/>
        <item x="1941"/>
        <item x="816"/>
        <item x="1034"/>
        <item x="950"/>
        <item x="2322"/>
        <item x="2326"/>
        <item x="747"/>
        <item x="1844"/>
        <item x="2162"/>
        <item x="1939"/>
        <item x="1526"/>
        <item x="333"/>
        <item x="277"/>
        <item x="443"/>
        <item x="2366"/>
        <item x="2158"/>
        <item x="508"/>
        <item x="99"/>
        <item x="939"/>
        <item x="611"/>
        <item x="2403"/>
        <item x="424"/>
        <item x="202"/>
        <item x="907"/>
        <item x="2122"/>
        <item x="2275"/>
        <item x="2104"/>
        <item x="157"/>
        <item x="1738"/>
        <item x="1155"/>
        <item x="61"/>
        <item x="234"/>
        <item x="2409"/>
        <item x="1297"/>
        <item x="902"/>
        <item x="1299"/>
        <item x="1987"/>
        <item x="325"/>
        <item x="1066"/>
        <item x="743"/>
        <item x="1088"/>
        <item x="1023"/>
        <item x="882"/>
        <item x="1160"/>
        <item x="396"/>
        <item x="699"/>
        <item x="1839"/>
        <item x="341"/>
        <item x="1317"/>
        <item x="1864"/>
        <item x="440"/>
        <item x="348"/>
        <item x="210"/>
        <item x="1332"/>
        <item x="1991"/>
        <item x="1726"/>
        <item x="18"/>
        <item x="68"/>
        <item x="136"/>
        <item x="394"/>
        <item x="493"/>
        <item x="953"/>
        <item x="2208"/>
        <item x="2390"/>
        <item x="538"/>
        <item x="1916"/>
        <item x="2342"/>
        <item x="1000"/>
        <item x="324"/>
        <item x="44"/>
        <item x="1725"/>
        <item x="120"/>
        <item x="1246"/>
        <item x="1873"/>
        <item x="1995"/>
        <item x="436"/>
        <item x="1062"/>
        <item x="1490"/>
        <item x="1005"/>
        <item x="1232"/>
        <item x="1213"/>
        <item x="132"/>
        <item x="1722"/>
        <item x="560"/>
        <item x="2067"/>
        <item x="715"/>
        <item x="93"/>
        <item x="1274"/>
        <item x="667"/>
        <item x="1695"/>
        <item x="1909"/>
        <item x="951"/>
        <item x="1524"/>
        <item x="952"/>
        <item x="1273"/>
        <item x="2240"/>
        <item x="2101"/>
        <item x="1802"/>
        <item x="2423"/>
        <item x="2250"/>
        <item x="1483"/>
        <item x="1626"/>
        <item x="52"/>
        <item x="46"/>
        <item x="1242"/>
        <item x="1643"/>
        <item x="658"/>
        <item x="1475"/>
        <item x="67"/>
        <item x="2163"/>
        <item x="1148"/>
        <item x="2184"/>
        <item x="835"/>
        <item x="352"/>
        <item x="697"/>
        <item x="1822"/>
        <item x="1607"/>
        <item x="1703"/>
        <item x="2233"/>
        <item x="1785"/>
        <item x="2335"/>
        <item x="1447"/>
        <item x="713"/>
        <item x="309"/>
        <item x="1241"/>
        <item x="545"/>
        <item x="1369"/>
        <item x="1085"/>
        <item x="29"/>
        <item x="2196"/>
        <item x="1758"/>
        <item x="2117"/>
        <item x="1459"/>
        <item x="644"/>
        <item x="841"/>
        <item x="1340"/>
        <item x="321"/>
        <item x="230"/>
        <item x="2087"/>
        <item x="2083"/>
        <item x="2050"/>
        <item x="1499"/>
        <item x="1927"/>
        <item x="1320"/>
        <item x="1996"/>
        <item x="1017"/>
        <item x="1653"/>
        <item x="2060"/>
        <item x="695"/>
        <item x="245"/>
        <item x="448"/>
        <item x="2041"/>
        <item x="1620"/>
        <item x="659"/>
        <item x="1841"/>
        <item x="1109"/>
        <item x="1004"/>
        <item x="1310"/>
        <item x="2420"/>
        <item x="1104"/>
        <item x="895"/>
        <item x="2267"/>
        <item x="2061"/>
        <item x="1989"/>
        <item x="1893"/>
        <item x="1532"/>
        <item x="583"/>
        <item x="2418"/>
        <item x="1719"/>
        <item x="373"/>
        <item x="703"/>
        <item x="2321"/>
        <item x="1555"/>
        <item x="2125"/>
        <item x="533"/>
        <item x="194"/>
        <item x="499"/>
        <item x="2080"/>
        <item x="111"/>
        <item x="364"/>
        <item x="1185"/>
        <item x="570"/>
        <item x="58"/>
        <item x="361"/>
        <item x="612"/>
        <item x="979"/>
        <item x="468"/>
        <item x="1348"/>
        <item x="1140"/>
        <item x="888"/>
        <item x="593"/>
        <item x="1111"/>
        <item x="1477"/>
        <item x="650"/>
        <item x="806"/>
        <item x="2032"/>
        <item x="762"/>
        <item x="693"/>
        <item x="284"/>
        <item x="1243"/>
        <item x="73"/>
        <item x="1963"/>
        <item x="1575"/>
        <item x="196"/>
        <item x="1682"/>
        <item x="457"/>
        <item x="1042"/>
        <item x="1818"/>
        <item x="1130"/>
        <item x="1191"/>
        <item x="1126"/>
        <item x="169"/>
        <item x="5"/>
        <item x="504"/>
        <item x="13"/>
        <item x="34"/>
        <item x="999"/>
        <item x="1188"/>
        <item x="1789"/>
        <item x="1826"/>
        <item x="409"/>
        <item x="521"/>
        <item x="357"/>
        <item x="2108"/>
        <item x="1503"/>
        <item x="2343"/>
        <item x="1514"/>
        <item x="1615"/>
        <item x="750"/>
        <item x="1334"/>
        <item x="1509"/>
        <item x="970"/>
        <item x="1240"/>
        <item x="845"/>
        <item x="1568"/>
        <item x="441"/>
        <item x="411"/>
        <item x="392"/>
        <item x="15"/>
        <item x="1463"/>
        <item x="2092"/>
        <item x="602"/>
        <item x="1661"/>
        <item x="1290"/>
        <item x="1347"/>
        <item x="1849"/>
        <item x="964"/>
        <item x="2069"/>
        <item x="1835"/>
        <item x="261"/>
        <item x="972"/>
        <item x="685"/>
        <item x="1417"/>
        <item x="857"/>
        <item x="269"/>
        <item x="942"/>
        <item x="317"/>
        <item x="82"/>
        <item x="1936"/>
        <item x="362"/>
        <item x="635"/>
        <item x="1699"/>
        <item x="1048"/>
        <item x="2123"/>
        <item x="552"/>
        <item x="1601"/>
        <item x="1534"/>
        <item x="1178"/>
        <item x="868"/>
        <item x="1888"/>
        <item x="1646"/>
        <item x="1086"/>
        <item x="1680"/>
        <item x="487"/>
        <item x="2345"/>
        <item x="2404"/>
        <item x="2272"/>
        <item x="1866"/>
        <item x="671"/>
        <item x="2254"/>
        <item x="2148"/>
        <item x="2090"/>
        <item x="329"/>
        <item x="1635"/>
        <item x="2395"/>
        <item x="1053"/>
        <item x="780"/>
        <item x="2141"/>
        <item x="1751"/>
        <item x="1045"/>
        <item x="263"/>
        <item x="993"/>
        <item x="1960"/>
        <item x="2091"/>
        <item x="1437"/>
        <item x="1924"/>
        <item x="922"/>
        <item x="783"/>
        <item x="1923"/>
        <item x="2287"/>
        <item x="2291"/>
        <item x="92"/>
        <item x="1757"/>
        <item x="249"/>
        <item x="515"/>
        <item x="941"/>
        <item x="467"/>
        <item x="72"/>
        <item x="164"/>
        <item x="1810"/>
        <item x="2405"/>
        <item x="682"/>
        <item x="1425"/>
        <item x="406"/>
        <item x="2399"/>
        <item x="1553"/>
        <item x="1219"/>
        <item x="1235"/>
        <item x="2288"/>
        <item x="413"/>
        <item x="2237"/>
        <item x="1193"/>
        <item x="336"/>
        <item x="2183"/>
        <item x="639"/>
        <item x="848"/>
        <item x="2301"/>
        <item x="557"/>
        <item x="954"/>
        <item x="165"/>
        <item x="1929"/>
        <item x="1481"/>
        <item x="745"/>
        <item x="175"/>
        <item x="1654"/>
        <item x="1550"/>
        <item x="1801"/>
        <item x="1484"/>
        <item x="1489"/>
        <item x="1485"/>
        <item x="1301"/>
        <item x="1778"/>
        <item x="1777"/>
        <item x="313"/>
        <item x="241"/>
        <item x="1278"/>
        <item x="1528"/>
        <item x="482"/>
        <item x="873"/>
        <item x="884"/>
        <item x="153"/>
        <item x="698"/>
        <item x="2203"/>
        <item x="1036"/>
        <item x="1138"/>
        <item x="1566"/>
        <item x="1774"/>
        <item x="1090"/>
        <item x="63"/>
        <item x="720"/>
        <item x="455"/>
        <item x="1221"/>
        <item x="1001"/>
        <item x="2327"/>
        <item x="869"/>
        <item x="1060"/>
        <item x="185"/>
        <item x="1044"/>
        <item x="1547"/>
        <item x="2296"/>
        <item x="984"/>
        <item x="1021"/>
        <item x="1770"/>
        <item x="641"/>
        <item x="447"/>
        <item x="2338"/>
        <item x="1295"/>
        <item x="1576"/>
        <item x="834"/>
        <item x="292"/>
        <item x="858"/>
        <item x="1636"/>
        <item x="963"/>
        <item x="1363"/>
        <item x="1125"/>
        <item x="909"/>
        <item x="270"/>
        <item x="1521"/>
        <item x="1453"/>
        <item x="2336"/>
        <item x="1372"/>
        <item x="752"/>
        <item x="401"/>
        <item x="1651"/>
        <item x="405"/>
        <item x="2384"/>
        <item x="41"/>
        <item x="422"/>
        <item x="1907"/>
        <item x="1983"/>
        <item x="2121"/>
        <item x="2304"/>
        <item x="1112"/>
        <item x="2014"/>
        <item x="45"/>
        <item x="2230"/>
        <item x="126"/>
        <item x="2400"/>
        <item x="796"/>
        <item x="179"/>
        <item x="1775"/>
        <item x="135"/>
        <item x="878"/>
        <item x="1338"/>
        <item x="342"/>
        <item x="1631"/>
        <item t="default"/>
      </items>
    </pivotField>
    <pivotField showAll="0"/>
    <pivotField showAll="0"/>
    <pivotField showAll="0">
      <items count="10">
        <item f="1" x="8"/>
        <item x="0"/>
        <item x="3"/>
        <item x="6"/>
        <item x="4"/>
        <item x="1"/>
        <item x="2"/>
        <item x="5"/>
        <item x="7"/>
        <item t="default"/>
      </items>
    </pivotField>
    <pivotField showAll="0">
      <items count="11">
        <item x="8"/>
        <item x="1"/>
        <item x="2"/>
        <item x="7"/>
        <item x="6"/>
        <item x="0"/>
        <item x="3"/>
        <item x="5"/>
        <item x="4"/>
        <item f="1" x="9"/>
        <item t="default"/>
      </items>
    </pivotField>
    <pivotField axis="axisRow" showAll="0">
      <items count="14">
        <item x="1"/>
        <item x="4"/>
        <item x="7"/>
        <item x="6"/>
        <item x="2"/>
        <item x="3"/>
        <item x="5"/>
        <item x="8"/>
        <item x="0"/>
        <item f="1" x="9"/>
        <item f="1" x="10"/>
        <item f="1" x="11"/>
        <item f="1"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1" showAll="0"/>
  </pivotFields>
  <rowFields count="1">
    <field x="6"/>
  </rowFields>
  <rowItems count="12">
    <i>
      <x/>
    </i>
    <i>
      <x v="1"/>
    </i>
    <i>
      <x v="2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Crash Number" fld="0" subtotal="count" baseField="6" baseItem="0"/>
  </dataFields>
  <pivotTableStyleInfo name="PivotStyleLight16" showRowHeaders="1" showColHeaders="1" showRowStripes="0" showColStripes="0" showLastColumn="1"/>
  <filters count="1">
    <filter fld="1" type="dateBetween" evalOrder="-1" id="111" name="Date and Time of Crash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36EBC5-146A-4902-A049-C9DBC1C911C3}" name="PivotTable4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>
  <location ref="A3:B12" firstHeaderRow="1" firstDataRow="1" firstDataCol="1"/>
  <pivotFields count="32">
    <pivotField dataField="1" showAll="0"/>
    <pivotField showAll="0">
      <items count="2427">
        <item x="1496"/>
        <item x="1495"/>
        <item x="1313"/>
        <item x="668"/>
        <item x="2027"/>
        <item x="831"/>
        <item x="643"/>
        <item x="49"/>
        <item x="787"/>
        <item x="4"/>
        <item x="1767"/>
        <item x="547"/>
        <item x="1328"/>
        <item x="1906"/>
        <item x="1375"/>
        <item x="1480"/>
        <item x="535"/>
        <item x="709"/>
        <item x="510"/>
        <item x="1710"/>
        <item x="825"/>
        <item x="121"/>
        <item x="1059"/>
        <item x="764"/>
        <item x="2356"/>
        <item x="1783"/>
        <item x="1244"/>
        <item x="1460"/>
        <item x="1869"/>
        <item x="2173"/>
        <item x="1312"/>
        <item x="2113"/>
        <item x="1763"/>
        <item x="159"/>
        <item x="2406"/>
        <item x="2151"/>
        <item x="192"/>
        <item x="522"/>
        <item x="2142"/>
        <item x="1469"/>
        <item x="1814"/>
        <item x="40"/>
        <item x="1904"/>
        <item x="1318"/>
        <item x="900"/>
        <item x="2294"/>
        <item x="314"/>
        <item x="154"/>
        <item x="1762"/>
        <item x="1435"/>
        <item x="2257"/>
        <item x="2127"/>
        <item x="943"/>
        <item x="1976"/>
        <item x="32"/>
        <item x="793"/>
        <item x="2305"/>
        <item x="2201"/>
        <item x="2034"/>
        <item x="1139"/>
        <item x="688"/>
        <item x="1854"/>
        <item x="769"/>
        <item x="600"/>
        <item x="2285"/>
        <item x="2372"/>
        <item x="981"/>
        <item x="1294"/>
        <item x="2110"/>
        <item x="1834"/>
        <item x="1131"/>
        <item x="2236"/>
        <item x="1107"/>
        <item x="551"/>
        <item x="651"/>
        <item x="1382"/>
        <item x="792"/>
        <item x="506"/>
        <item x="577"/>
        <item x="382"/>
        <item x="1471"/>
        <item x="2207"/>
        <item x="2138"/>
        <item x="2307"/>
        <item x="1823"/>
        <item x="71"/>
        <item x="115"/>
        <item x="1689"/>
        <item x="1621"/>
        <item x="628"/>
        <item x="1269"/>
        <item x="1470"/>
        <item x="1809"/>
        <item x="2340"/>
        <item x="772"/>
        <item x="1096"/>
        <item x="2140"/>
        <item x="2249"/>
        <item x="2374"/>
        <item x="1476"/>
        <item x="438"/>
        <item x="1283"/>
        <item x="1158"/>
        <item x="1043"/>
        <item x="1365"/>
        <item x="2157"/>
        <item x="335"/>
        <item x="662"/>
        <item x="1862"/>
        <item x="1291"/>
        <item x="1920"/>
        <item x="283"/>
        <item x="2389"/>
        <item x="886"/>
        <item x="2397"/>
        <item x="1543"/>
        <item x="1797"/>
        <item x="349"/>
        <item x="707"/>
        <item x="1618"/>
        <item x="741"/>
        <item x="1015"/>
        <item x="527"/>
        <item x="808"/>
        <item x="2052"/>
        <item x="737"/>
        <item x="2118"/>
        <item x="1931"/>
        <item x="355"/>
        <item x="739"/>
        <item x="1918"/>
        <item x="2009"/>
        <item x="229"/>
        <item x="83"/>
        <item x="556"/>
        <item x="265"/>
        <item x="676"/>
        <item x="380"/>
        <item x="912"/>
        <item x="995"/>
        <item x="2075"/>
        <item x="494"/>
        <item x="1150"/>
        <item x="1560"/>
        <item x="1159"/>
        <item x="1055"/>
        <item x="1152"/>
        <item x="1645"/>
        <item x="1732"/>
        <item x="2265"/>
        <item x="1760"/>
        <item x="2197"/>
        <item x="1414"/>
        <item x="1397"/>
        <item x="1898"/>
        <item x="850"/>
        <item x="2048"/>
        <item x="1851"/>
        <item x="458"/>
        <item x="425"/>
        <item x="1513"/>
        <item x="141"/>
        <item x="1234"/>
        <item x="1144"/>
        <item x="235"/>
        <item x="2170"/>
        <item x="2"/>
        <item x="1353"/>
        <item x="971"/>
        <item x="1879"/>
        <item x="1696"/>
        <item x="812"/>
        <item x="735"/>
        <item x="2010"/>
        <item x="982"/>
        <item x="1304"/>
        <item x="2402"/>
        <item x="2152"/>
        <item x="65"/>
        <item x="1715"/>
        <item x="621"/>
        <item x="2004"/>
        <item x="1697"/>
        <item x="1766"/>
        <item x="961"/>
        <item x="755"/>
        <item x="1714"/>
        <item x="974"/>
        <item x="240"/>
        <item x="16"/>
        <item x="1860"/>
        <item x="33"/>
        <item x="1458"/>
        <item x="84"/>
        <item x="1833"/>
        <item x="630"/>
        <item x="1467"/>
        <item x="1179"/>
        <item x="2268"/>
        <item x="242"/>
        <item x="1169"/>
        <item x="178"/>
        <item x="484"/>
        <item x="1733"/>
        <item x="905"/>
        <item x="97"/>
        <item x="1670"/>
        <item x="2276"/>
        <item x="1562"/>
        <item x="1493"/>
        <item x="495"/>
        <item x="1896"/>
        <item x="968"/>
        <item x="1666"/>
        <item x="589"/>
        <item x="444"/>
        <item x="354"/>
        <item x="1512"/>
        <item x="350"/>
        <item x="2330"/>
        <item x="721"/>
        <item x="496"/>
        <item x="1343"/>
        <item x="654"/>
        <item x="1349"/>
        <item x="675"/>
        <item x="2013"/>
        <item x="601"/>
        <item x="385"/>
        <item x="2297"/>
        <item x="1451"/>
        <item x="1067"/>
        <item x="1577"/>
        <item x="1761"/>
        <item x="2149"/>
        <item x="1769"/>
        <item x="2030"/>
        <item x="1993"/>
        <item x="2320"/>
        <item x="1327"/>
        <item x="1047"/>
        <item x="867"/>
        <item x="1720"/>
        <item x="1069"/>
        <item x="1771"/>
        <item x="351"/>
        <item x="1237"/>
        <item x="2344"/>
        <item x="1486"/>
        <item x="678"/>
        <item x="914"/>
        <item x="1384"/>
        <item x="2353"/>
        <item x="1473"/>
        <item x="1233"/>
        <item x="1554"/>
        <item x="976"/>
        <item x="433"/>
        <item x="2218"/>
        <item x="1093"/>
        <item x="124"/>
        <item x="844"/>
        <item x="2358"/>
        <item x="176"/>
        <item x="684"/>
        <item x="1840"/>
        <item x="1944"/>
        <item x="2081"/>
        <item x="1852"/>
        <item x="960"/>
        <item x="489"/>
        <item x="77"/>
        <item x="2331"/>
        <item x="1465"/>
        <item x="6"/>
        <item x="2220"/>
        <item x="144"/>
        <item x="384"/>
        <item x="1052"/>
        <item x="303"/>
        <item x="85"/>
        <item x="2008"/>
        <item x="1671"/>
        <item x="937"/>
        <item x="1711"/>
        <item x="1231"/>
        <item x="1588"/>
        <item x="2181"/>
        <item x="1174"/>
        <item x="1114"/>
        <item x="536"/>
        <item x="1168"/>
        <item x="306"/>
        <item x="573"/>
        <item x="729"/>
        <item x="1800"/>
        <item x="594"/>
        <item x="617"/>
        <item x="609"/>
        <item x="782"/>
        <item x="740"/>
        <item x="666"/>
        <item x="2011"/>
        <item x="1590"/>
        <item x="647"/>
        <item x="1238"/>
        <item x="228"/>
        <item x="1830"/>
        <item x="744"/>
        <item x="1632"/>
        <item x="1335"/>
        <item x="1518"/>
        <item x="1277"/>
        <item x="1432"/>
        <item x="1205"/>
        <item x="1606"/>
        <item x="656"/>
        <item x="785"/>
        <item x="1405"/>
        <item x="1393"/>
        <item x="10"/>
        <item x="1381"/>
        <item x="2084"/>
        <item x="1659"/>
        <item x="1225"/>
        <item x="272"/>
        <item x="1118"/>
        <item x="1842"/>
        <item x="860"/>
        <item x="881"/>
        <item x="569"/>
        <item x="1217"/>
        <item x="1280"/>
        <item x="1610"/>
        <item x="768"/>
        <item x="781"/>
        <item x="1938"/>
        <item x="1724"/>
        <item x="1596"/>
        <item x="1006"/>
        <item x="701"/>
        <item x="1186"/>
        <item x="1117"/>
        <item x="1082"/>
        <item x="2260"/>
        <item x="1058"/>
        <item x="470"/>
        <item x="1861"/>
        <item x="1352"/>
        <item x="1648"/>
        <item x="1973"/>
        <item x="2021"/>
        <item x="2001"/>
        <item x="631"/>
        <item x="2424"/>
        <item x="1525"/>
        <item x="1688"/>
        <item x="674"/>
        <item x="9"/>
        <item x="2337"/>
        <item x="2019"/>
        <item x="1540"/>
        <item x="276"/>
        <item x="2135"/>
        <item x="2045"/>
        <item x="481"/>
        <item x="207"/>
        <item x="918"/>
        <item x="1955"/>
        <item x="1071"/>
        <item x="1292"/>
        <item x="2370"/>
        <item x="1582"/>
        <item x="645"/>
        <item x="2172"/>
        <item x="1594"/>
        <item x="1501"/>
        <item x="226"/>
        <item x="37"/>
        <item x="224"/>
        <item x="1245"/>
        <item x="1717"/>
        <item x="1210"/>
        <item x="1147"/>
        <item x="1948"/>
        <item x="542"/>
        <item x="1685"/>
        <item x="20"/>
        <item x="1326"/>
        <item x="461"/>
        <item x="1684"/>
        <item x="1992"/>
        <item x="1925"/>
        <item x="1857"/>
        <item x="1506"/>
        <item x="1964"/>
        <item x="186"/>
        <item x="30"/>
        <item x="96"/>
        <item x="1258"/>
        <item x="1829"/>
        <item x="509"/>
        <item x="1145"/>
        <item x="1247"/>
        <item x="1867"/>
        <item x="1947"/>
        <item x="820"/>
        <item x="1084"/>
        <item x="1791"/>
        <item x="1433"/>
        <item x="595"/>
        <item x="586"/>
        <item x="541"/>
        <item x="2302"/>
        <item x="1124"/>
        <item x="2058"/>
        <item x="1994"/>
        <item x="830"/>
        <item x="2239"/>
        <item x="539"/>
        <item x="1455"/>
        <item x="1181"/>
        <item x="2180"/>
        <item x="2284"/>
        <item x="686"/>
        <item x="788"/>
        <item x="804"/>
        <item x="648"/>
        <item x="890"/>
        <item x="1413"/>
        <item x="21"/>
        <item x="1309"/>
        <item x="734"/>
        <item x="1747"/>
        <item x="775"/>
        <item x="2425"/>
        <item x="1586"/>
        <item x="1702"/>
        <item x="1322"/>
        <item x="1957"/>
        <item x="634"/>
        <item x="1039"/>
        <item x="1390"/>
        <item x="956"/>
        <item x="2164"/>
        <item x="1110"/>
        <item x="978"/>
        <item x="478"/>
        <item x="725"/>
        <item x="1431"/>
        <item x="1342"/>
        <item x="1275"/>
        <item x="1105"/>
        <item x="220"/>
        <item x="1784"/>
        <item x="1768"/>
        <item x="1395"/>
        <item x="1200"/>
        <item x="1311"/>
        <item x="711"/>
        <item x="2325"/>
        <item x="1387"/>
        <item x="2282"/>
        <item x="1889"/>
        <item x="1677"/>
        <item x="1675"/>
        <item x="774"/>
        <item x="2380"/>
        <item x="677"/>
        <item x="2190"/>
        <item x="2145"/>
        <item x="2147"/>
        <item x="476"/>
        <item x="997"/>
        <item x="1743"/>
        <item x="1808"/>
        <item x="1331"/>
        <item x="2109"/>
        <item x="2332"/>
        <item x="36"/>
        <item x="794"/>
        <item x="25"/>
        <item x="1507"/>
        <item x="1984"/>
        <item x="1371"/>
        <item x="1253"/>
        <item x="1794"/>
        <item x="1748"/>
        <item x="1647"/>
        <item x="1014"/>
        <item x="1750"/>
        <item x="2114"/>
        <item x="1287"/>
        <item x="1474"/>
        <item x="214"/>
        <item x="839"/>
        <item x="498"/>
        <item x="580"/>
        <item x="2290"/>
        <item x="1622"/>
        <item x="1531"/>
        <item x="323"/>
        <item x="1307"/>
        <item x="1468"/>
        <item x="2115"/>
        <item x="1985"/>
        <item x="2161"/>
        <item x="442"/>
        <item x="1298"/>
        <item x="415"/>
        <item x="1026"/>
        <item x="1515"/>
        <item x="236"/>
        <item x="994"/>
        <item x="2315"/>
        <item x="1959"/>
        <item x="1742"/>
        <item x="798"/>
        <item x="1505"/>
        <item x="1392"/>
        <item x="1744"/>
        <item x="1421"/>
        <item x="358"/>
        <item x="1798"/>
        <item x="1858"/>
        <item x="894"/>
        <item x="1170"/>
        <item x="1222"/>
        <item x="1637"/>
        <item x="62"/>
        <item x="2166"/>
        <item x="1029"/>
        <item x="95"/>
        <item x="1487"/>
        <item x="400"/>
        <item x="2112"/>
        <item x="1073"/>
        <item x="897"/>
        <item x="473"/>
        <item x="2102"/>
        <item x="193"/>
        <item x="1285"/>
        <item x="2100"/>
        <item x="778"/>
        <item x="339"/>
        <item x="1572"/>
        <item x="43"/>
        <item x="2153"/>
        <item x="1812"/>
        <item x="2365"/>
        <item x="1599"/>
        <item x="347"/>
        <item x="1972"/>
        <item x="334"/>
        <item x="2298"/>
        <item x="795"/>
        <item x="256"/>
        <item x="391"/>
        <item x="584"/>
        <item x="1013"/>
        <item x="2261"/>
        <item x="1882"/>
        <item x="2281"/>
        <item x="1224"/>
        <item x="477"/>
        <item x="513"/>
        <item x="1735"/>
        <item x="2056"/>
        <item x="2217"/>
        <item x="1494"/>
        <item x="53"/>
        <item x="282"/>
        <item x="2391"/>
        <item x="1357"/>
        <item x="525"/>
        <item x="1884"/>
        <item x="367"/>
        <item x="239"/>
        <item x="134"/>
        <item x="1880"/>
        <item x="1305"/>
        <item x="576"/>
        <item x="865"/>
        <item x="66"/>
        <item x="1423"/>
        <item x="213"/>
        <item x="1024"/>
        <item x="1007"/>
        <item x="2020"/>
        <item x="657"/>
        <item x="1965"/>
        <item x="988"/>
        <item x="450"/>
        <item x="225"/>
        <item x="1061"/>
        <item x="420"/>
        <item x="254"/>
        <item x="1602"/>
        <item x="1865"/>
        <item x="1988"/>
        <item x="1251"/>
        <item x="280"/>
        <item x="1201"/>
        <item x="1199"/>
        <item x="297"/>
        <item x="1786"/>
        <item x="1971"/>
        <item x="2350"/>
        <item x="1196"/>
        <item x="1260"/>
        <item x="206"/>
        <item x="1072"/>
        <item x="919"/>
        <item x="1644"/>
        <item x="1182"/>
        <item x="1981"/>
        <item x="359"/>
        <item x="298"/>
        <item x="708"/>
        <item x="1422"/>
        <item x="264"/>
        <item x="1345"/>
        <item x="1623"/>
        <item x="150"/>
        <item x="727"/>
        <item x="1728"/>
        <item x="1315"/>
        <item x="2313"/>
        <item x="2176"/>
        <item x="294"/>
        <item x="904"/>
        <item x="661"/>
        <item x="158"/>
        <item x="3"/>
        <item x="408"/>
        <item x="1450"/>
        <item x="1816"/>
        <item x="1565"/>
        <item x="959"/>
        <item x="1819"/>
        <item x="435"/>
        <item x="451"/>
        <item x="1828"/>
        <item x="130"/>
        <item x="1538"/>
        <item x="849"/>
        <item x="1520"/>
        <item x="2086"/>
        <item x="278"/>
        <item x="633"/>
        <item x="209"/>
        <item x="1982"/>
        <item x="2234"/>
        <item x="1756"/>
        <item x="2299"/>
        <item x="606"/>
        <item x="464"/>
        <item x="2072"/>
        <item x="2130"/>
        <item x="1900"/>
        <item x="308"/>
        <item x="2177"/>
        <item x="503"/>
        <item x="368"/>
        <item x="784"/>
        <item x="1949"/>
        <item x="1229"/>
        <item x="1895"/>
        <item x="1911"/>
        <item x="131"/>
        <item x="1065"/>
        <item x="887"/>
        <item x="776"/>
        <item x="410"/>
        <item x="1945"/>
        <item x="129"/>
        <item x="139"/>
        <item x="1649"/>
        <item x="565"/>
        <item x="2055"/>
        <item x="1886"/>
        <item x="1296"/>
        <item x="1803"/>
        <item x="818"/>
        <item x="1266"/>
        <item x="1970"/>
        <item x="2192"/>
        <item x="2169"/>
        <item x="899"/>
        <item x="1362"/>
        <item x="1752"/>
        <item x="1427"/>
        <item x="187"/>
        <item x="802"/>
        <item x="2000"/>
        <item x="1780"/>
        <item x="828"/>
        <item x="1595"/>
        <item x="1197"/>
        <item x="1137"/>
        <item x="372"/>
        <item x="1530"/>
        <item x="1171"/>
        <item x="2088"/>
        <item x="2053"/>
        <item x="2334"/>
        <item x="829"/>
        <item x="2003"/>
        <item x="1915"/>
        <item x="252"/>
        <item x="1793"/>
        <item x="243"/>
        <item x="1101"/>
        <item x="255"/>
        <item x="1788"/>
        <item x="2022"/>
        <item x="419"/>
        <item x="1149"/>
        <item x="810"/>
        <item x="1192"/>
        <item x="1323"/>
        <item x="102"/>
        <item x="326"/>
        <item x="1910"/>
        <item x="543"/>
        <item x="726"/>
        <item x="1409"/>
        <item x="337"/>
        <item x="1078"/>
        <item x="2219"/>
        <item x="74"/>
        <item x="2355"/>
        <item x="1350"/>
        <item x="1462"/>
        <item x="1498"/>
        <item x="908"/>
        <item x="620"/>
        <item x="840"/>
        <item x="1656"/>
        <item x="1366"/>
        <item x="374"/>
        <item x="490"/>
        <item x="1361"/>
        <item x="2398"/>
        <item x="2309"/>
        <item x="2078"/>
        <item x="986"/>
        <item x="2247"/>
        <item x="1388"/>
        <item x="1978"/>
        <item x="2171"/>
        <item x="2185"/>
        <item x="1163"/>
        <item x="148"/>
        <item x="2038"/>
        <item x="327"/>
        <item x="360"/>
        <item x="2005"/>
        <item x="1344"/>
        <item x="1845"/>
        <item x="1306"/>
        <item x="106"/>
        <item x="665"/>
        <item x="122"/>
        <item x="742"/>
        <item x="1753"/>
        <item x="2167"/>
        <item x="924"/>
        <item x="1930"/>
        <item x="2363"/>
        <item x="1279"/>
        <item x="966"/>
        <item x="1676"/>
        <item x="2367"/>
        <item x="212"/>
        <item x="143"/>
        <item x="421"/>
        <item x="1379"/>
        <item x="640"/>
        <item x="2223"/>
        <item x="1887"/>
        <item x="377"/>
        <item x="1075"/>
        <item x="27"/>
        <item x="1418"/>
        <item x="2252"/>
        <item x="777"/>
        <item x="592"/>
        <item x="1270"/>
        <item x="1008"/>
        <item x="501"/>
        <item x="1713"/>
        <item x="836"/>
        <item x="1407"/>
        <item x="880"/>
        <item x="483"/>
        <item x="472"/>
        <item x="103"/>
        <item x="145"/>
        <item x="183"/>
        <item x="626"/>
        <item x="1956"/>
        <item x="2186"/>
        <item x="1999"/>
        <item x="1723"/>
        <item x="1681"/>
        <item x="1662"/>
        <item x="1289"/>
        <item x="1056"/>
        <item x="915"/>
        <item x="2016"/>
        <item x="369"/>
        <item x="1404"/>
        <item x="1876"/>
        <item x="669"/>
        <item x="1102"/>
        <item x="789"/>
        <item x="199"/>
        <item x="452"/>
        <item x="1704"/>
        <item x="1373"/>
        <item x="50"/>
        <item x="2099"/>
        <item x="2378"/>
        <item x="56"/>
        <item x="1207"/>
        <item x="1157"/>
        <item x="889"/>
        <item x="1020"/>
        <item x="1077"/>
        <item x="2253"/>
        <item x="1624"/>
        <item x="1504"/>
        <item x="1605"/>
        <item x="1030"/>
        <item x="1980"/>
        <item x="553"/>
        <item x="1146"/>
        <item x="397"/>
        <item x="1933"/>
        <item x="1872"/>
        <item x="76"/>
        <item x="568"/>
        <item x="1914"/>
        <item x="1173"/>
        <item x="475"/>
        <item x="578"/>
        <item x="2383"/>
        <item x="1156"/>
        <item x="55"/>
        <item x="1337"/>
        <item x="253"/>
        <item x="1151"/>
        <item x="1968"/>
        <item x="1281"/>
        <item x="1779"/>
        <item x="1360"/>
        <item x="118"/>
        <item x="445"/>
        <item x="546"/>
        <item x="2271"/>
        <item x="184"/>
        <item x="853"/>
        <item x="1745"/>
        <item x="204"/>
        <item x="615"/>
        <item x="70"/>
        <item x="1412"/>
        <item x="864"/>
        <item x="1693"/>
        <item x="89"/>
        <item x="98"/>
        <item x="613"/>
        <item x="731"/>
        <item x="604"/>
        <item x="24"/>
        <item x="955"/>
        <item x="2246"/>
        <item x="2351"/>
        <item x="2178"/>
        <item x="696"/>
        <item x="1765"/>
        <item x="1408"/>
        <item x="1095"/>
        <item x="1134"/>
        <item x="883"/>
        <item x="2329"/>
        <item x="1401"/>
        <item x="2160"/>
        <item x="2047"/>
        <item x="2144"/>
        <item x="1962"/>
        <item x="1204"/>
        <item x="167"/>
        <item x="716"/>
        <item x="2037"/>
        <item x="2064"/>
        <item x="381"/>
        <item x="2354"/>
        <item x="559"/>
        <item x="1734"/>
        <item x="246"/>
        <item x="173"/>
        <item x="412"/>
        <item x="1011"/>
        <item x="1255"/>
        <item x="1018"/>
        <item x="1443"/>
        <item x="1081"/>
        <item x="1967"/>
        <item x="1300"/>
        <item x="885"/>
        <item x="2244"/>
        <item x="407"/>
        <item x="2154"/>
        <item x="1935"/>
        <item x="1002"/>
        <item x="12"/>
        <item x="940"/>
        <item x="1811"/>
        <item x="983"/>
        <item x="427"/>
        <item x="2068"/>
        <item x="2214"/>
        <item x="1180"/>
        <item x="1478"/>
        <item x="1122"/>
        <item x="2323"/>
        <item x="2376"/>
        <item x="1908"/>
        <item x="322"/>
        <item x="567"/>
        <item x="856"/>
        <item x="1195"/>
        <item x="1628"/>
        <item x="564"/>
        <item x="1611"/>
        <item x="664"/>
        <item x="23"/>
        <item x="1612"/>
        <item x="2209"/>
        <item x="156"/>
        <item x="502"/>
        <item x="896"/>
        <item x="2093"/>
        <item x="168"/>
        <item x="863"/>
        <item x="2040"/>
        <item x="608"/>
        <item x="90"/>
        <item x="879"/>
        <item x="2204"/>
        <item x="1926"/>
        <item x="571"/>
        <item x="1497"/>
        <item x="1430"/>
        <item x="2120"/>
        <item x="1795"/>
        <item x="170"/>
        <item x="1143"/>
        <item x="649"/>
        <item x="1452"/>
        <item x="307"/>
        <item x="809"/>
        <item x="1542"/>
        <item x="722"/>
        <item x="429"/>
        <item x="2187"/>
        <item x="2408"/>
        <item x="2057"/>
        <item x="1436"/>
        <item x="1308"/>
        <item x="574"/>
        <item x="2159"/>
        <item x="2175"/>
        <item x="1901"/>
        <item x="1165"/>
        <item x="549"/>
        <item x="398"/>
        <item x="1123"/>
        <item x="1080"/>
        <item x="1288"/>
        <item x="2422"/>
        <item x="1871"/>
        <item x="990"/>
        <item x="1716"/>
        <item x="231"/>
        <item x="1570"/>
        <item x="290"/>
        <item x="1975"/>
        <item x="1773"/>
        <item x="1658"/>
        <item x="1087"/>
        <item x="2289"/>
        <item x="1153"/>
        <item x="732"/>
        <item x="1950"/>
        <item x="771"/>
        <item x="2347"/>
        <item x="2308"/>
        <item x="1741"/>
        <item x="977"/>
        <item x="260"/>
        <item x="957"/>
        <item x="296"/>
        <item x="1212"/>
        <item x="305"/>
        <item x="1574"/>
        <item x="232"/>
        <item x="1411"/>
        <item x="1161"/>
        <item x="1544"/>
        <item x="1264"/>
        <item x="273"/>
        <item x="891"/>
        <item x="1166"/>
        <item x="2131"/>
        <item x="1415"/>
        <item x="947"/>
        <item x="218"/>
        <item x="2229"/>
        <item x="237"/>
        <item x="250"/>
        <item x="842"/>
        <item x="610"/>
        <item x="1838"/>
        <item x="1442"/>
        <item x="1438"/>
        <item x="921"/>
        <item x="1979"/>
        <item x="110"/>
        <item x="2007"/>
        <item x="1806"/>
        <item x="933"/>
        <item x="301"/>
        <item x="2065"/>
        <item x="2300"/>
        <item x="757"/>
        <item x="1600"/>
        <item x="1905"/>
        <item x="855"/>
        <item x="1115"/>
        <item x="558"/>
        <item x="2274"/>
        <item x="2018"/>
        <item x="1402"/>
        <item x="1736"/>
        <item x="561"/>
        <item x="1519"/>
        <item x="1176"/>
        <item x="681"/>
        <item x="1184"/>
        <item x="1859"/>
        <item x="191"/>
        <item x="1092"/>
        <item x="2103"/>
        <item x="39"/>
        <item x="180"/>
        <item x="1990"/>
        <item x="2051"/>
        <item x="717"/>
        <item x="1740"/>
        <item x="1847"/>
        <item x="1333"/>
        <item x="2222"/>
        <item x="492"/>
        <item x="945"/>
        <item x="2189"/>
        <item x="710"/>
        <item x="2280"/>
        <item x="117"/>
        <item x="1187"/>
        <item x="1019"/>
        <item x="1691"/>
        <item x="614"/>
        <item x="2025"/>
        <item x="1609"/>
        <item x="1700"/>
        <item x="1368"/>
        <item x="353"/>
        <item x="969"/>
        <item x="1875"/>
        <item x="1227"/>
        <item x="1336"/>
        <item x="821"/>
        <item x="566"/>
        <item x="846"/>
        <item x="2059"/>
        <item x="259"/>
        <item x="1885"/>
        <item x="1917"/>
        <item x="1805"/>
        <item x="479"/>
        <item x="1961"/>
        <item x="1708"/>
        <item x="529"/>
        <item x="949"/>
        <item x="219"/>
        <item x="1548"/>
        <item x="540"/>
        <item x="520"/>
        <item x="935"/>
        <item x="1272"/>
        <item x="171"/>
        <item x="1492"/>
        <item x="702"/>
        <item x="1672"/>
        <item x="2314"/>
        <item x="454"/>
        <item x="2243"/>
        <item x="312"/>
        <item x="591"/>
        <item x="2357"/>
        <item x="1282"/>
        <item x="1262"/>
        <item x="632"/>
        <item x="1755"/>
        <item x="1625"/>
        <item x="1420"/>
        <item x="936"/>
        <item x="1103"/>
        <item x="2036"/>
        <item x="1268"/>
        <item x="1633"/>
        <item x="2089"/>
        <item x="1571"/>
        <item x="1969"/>
        <item x="1863"/>
        <item x="2318"/>
        <item x="79"/>
        <item x="814"/>
        <item x="302"/>
        <item x="1603"/>
        <item x="766"/>
        <item x="100"/>
        <item x="1359"/>
        <item x="1116"/>
        <item x="2396"/>
        <item x="2017"/>
        <item x="395"/>
        <item x="2362"/>
        <item x="1799"/>
        <item x="2199"/>
        <item x="563"/>
        <item x="379"/>
        <item x="2179"/>
        <item x="1330"/>
        <item x="1663"/>
        <item x="1031"/>
        <item x="1787"/>
        <item x="2133"/>
        <item x="1106"/>
        <item x="1746"/>
        <item x="1261"/>
        <item x="779"/>
        <item x="526"/>
        <item x="221"/>
        <item x="548"/>
        <item x="430"/>
        <item x="1198"/>
        <item x="1870"/>
        <item x="1616"/>
        <item x="2316"/>
        <item x="172"/>
        <item x="2049"/>
        <item x="439"/>
        <item x="1028"/>
        <item x="147"/>
        <item x="2269"/>
        <item x="1063"/>
        <item x="1952"/>
        <item x="823"/>
        <item x="1374"/>
        <item x="1500"/>
        <item x="1038"/>
        <item x="244"/>
        <item x="1050"/>
        <item x="2028"/>
        <item x="2416"/>
        <item x="537"/>
        <item x="582"/>
        <item x="928"/>
        <item x="2364"/>
        <item x="663"/>
        <item x="1943"/>
        <item x="463"/>
        <item x="469"/>
        <item x="1108"/>
        <item x="1954"/>
        <item x="402"/>
        <item x="2407"/>
        <item x="2076"/>
        <item x="759"/>
        <item x="605"/>
        <item x="815"/>
        <item x="128"/>
        <item x="913"/>
        <item x="917"/>
        <item x="544"/>
        <item x="1040"/>
        <item x="1942"/>
        <item x="2137"/>
        <item x="426"/>
        <item x="471"/>
        <item x="2023"/>
        <item x="1466"/>
        <item x="1665"/>
        <item x="958"/>
        <item x="2107"/>
        <item x="2195"/>
        <item x="1817"/>
        <item x="1585"/>
        <item x="1922"/>
        <item x="2205"/>
        <item x="1324"/>
        <item x="512"/>
        <item x="514"/>
        <item x="1754"/>
        <item x="432"/>
        <item x="1068"/>
        <item x="1664"/>
        <item x="946"/>
        <item x="1932"/>
        <item x="1113"/>
        <item x="1556"/>
        <item x="1098"/>
        <item x="2373"/>
        <item x="1257"/>
        <item x="1316"/>
        <item x="189"/>
        <item x="2411"/>
        <item x="345"/>
        <item x="1529"/>
        <item x="1076"/>
        <item x="554"/>
        <item x="222"/>
        <item x="42"/>
        <item x="371"/>
        <item x="692"/>
        <item x="285"/>
        <item x="518"/>
        <item x="2293"/>
        <item x="749"/>
        <item x="1928"/>
        <item x="1776"/>
        <item x="2143"/>
        <item x="403"/>
        <item x="1510"/>
        <item x="1479"/>
        <item x="1239"/>
        <item x="1406"/>
        <item x="1223"/>
        <item x="182"/>
        <item x="137"/>
        <item x="753"/>
        <item x="1796"/>
        <item x="1813"/>
        <item x="2346"/>
        <item x="2119"/>
        <item x="875"/>
        <item x="579"/>
        <item x="1394"/>
        <item x="108"/>
        <item x="791"/>
        <item x="596"/>
        <item x="1329"/>
        <item x="1557"/>
        <item x="2225"/>
        <item x="177"/>
        <item x="572"/>
        <item x="1878"/>
        <item x="1025"/>
        <item x="1097"/>
        <item x="1410"/>
        <item x="511"/>
        <item x="1454"/>
        <item x="1064"/>
        <item x="1164"/>
        <item x="1049"/>
        <item x="2311"/>
        <item x="393"/>
        <item x="2235"/>
        <item x="2379"/>
        <item x="267"/>
        <item x="2063"/>
        <item x="2073"/>
        <item x="1383"/>
        <item x="1921"/>
        <item x="1"/>
        <item x="923"/>
        <item x="892"/>
        <item x="1100"/>
        <item x="2286"/>
        <item x="1386"/>
        <item x="1267"/>
        <item x="507"/>
        <item x="2279"/>
        <item x="1655"/>
        <item x="805"/>
        <item x="149"/>
        <item x="1856"/>
        <item x="22"/>
        <item x="1589"/>
        <item x="588"/>
        <item x="714"/>
        <item x="1416"/>
        <item x="1502"/>
        <item x="1634"/>
        <item x="2202"/>
        <item x="2352"/>
        <item x="1567"/>
        <item x="2371"/>
        <item x="1398"/>
        <item x="1358"/>
        <item x="1190"/>
        <item x="760"/>
        <item x="1652"/>
        <item x="929"/>
        <item x="1629"/>
        <item x="1523"/>
        <item x="431"/>
        <item x="1054"/>
        <item x="642"/>
        <item x="801"/>
        <item x="2386"/>
        <item x="1380"/>
        <item x="320"/>
        <item x="1428"/>
        <item x="1608"/>
        <item x="1690"/>
        <item x="1367"/>
        <item x="706"/>
        <item x="1640"/>
        <item x="1032"/>
        <item x="516"/>
        <item x="1046"/>
        <item x="1546"/>
        <item x="1683"/>
        <item x="629"/>
        <item x="1545"/>
        <item x="388"/>
        <item x="1902"/>
        <item x="898"/>
        <item x="925"/>
        <item x="1370"/>
        <item x="387"/>
        <item x="1364"/>
        <item x="562"/>
        <item x="161"/>
        <item x="146"/>
        <item x="1189"/>
        <item x="343"/>
        <item x="532"/>
        <item x="1855"/>
        <item x="2255"/>
        <item x="655"/>
        <item x="1764"/>
        <item x="1230"/>
        <item x="1694"/>
        <item x="938"/>
        <item x="1351"/>
        <item x="2002"/>
        <item x="519"/>
        <item x="1356"/>
        <item x="1641"/>
        <item x="81"/>
        <item x="2273"/>
        <item x="87"/>
        <item x="1446"/>
        <item x="491"/>
        <item x="758"/>
        <item x="1449"/>
        <item x="1705"/>
        <item x="1642"/>
        <item x="1977"/>
        <item x="416"/>
        <item x="1597"/>
        <item x="7"/>
        <item x="2387"/>
        <item x="660"/>
        <item x="2150"/>
        <item x="1094"/>
        <item x="28"/>
        <item x="2359"/>
        <item x="38"/>
        <item x="1899"/>
        <item x="1016"/>
        <item x="1966"/>
        <item x="2312"/>
        <item x="274"/>
        <item x="1129"/>
        <item x="927"/>
        <item x="625"/>
        <item x="315"/>
        <item x="1303"/>
        <item x="1890"/>
        <item x="2339"/>
        <item x="383"/>
        <item x="530"/>
        <item x="874"/>
        <item x="803"/>
        <item x="2421"/>
        <item x="1439"/>
        <item x="1986"/>
        <item x="1516"/>
        <item x="332"/>
        <item x="523"/>
        <item x="962"/>
        <item x="1325"/>
        <item x="719"/>
        <item x="2194"/>
        <item x="637"/>
        <item x="728"/>
        <item x="1286"/>
        <item x="1263"/>
        <item x="1284"/>
        <item x="1613"/>
        <item x="2212"/>
        <item x="807"/>
        <item x="627"/>
        <item x="2377"/>
        <item x="1583"/>
        <item x="652"/>
        <item x="1912"/>
        <item x="2266"/>
        <item x="1491"/>
        <item x="57"/>
        <item x="1354"/>
        <item x="550"/>
        <item x="1946"/>
        <item x="2156"/>
        <item x="113"/>
        <item x="1836"/>
        <item x="1259"/>
        <item x="2062"/>
        <item x="1846"/>
        <item x="1341"/>
        <item x="1584"/>
        <item x="2227"/>
        <item x="877"/>
        <item x="524"/>
        <item x="1037"/>
        <item x="2245"/>
        <item x="2198"/>
        <item x="1937"/>
        <item x="824"/>
        <item x="790"/>
        <item x="328"/>
        <item x="1522"/>
        <item x="517"/>
        <item x="2310"/>
        <item x="931"/>
        <item x="2111"/>
        <item x="1249"/>
        <item x="730"/>
        <item x="872"/>
        <item x="1167"/>
        <item x="2324"/>
        <item x="1820"/>
        <item x="2210"/>
        <item x="1827"/>
        <item x="751"/>
        <item x="2256"/>
        <item x="1400"/>
        <item x="1119"/>
        <item x="2412"/>
        <item x="736"/>
        <item x="1445"/>
        <item x="289"/>
        <item x="746"/>
        <item x="2046"/>
        <item x="1686"/>
        <item x="1592"/>
        <item x="1559"/>
        <item x="636"/>
        <item x="575"/>
        <item x="1012"/>
        <item x="2283"/>
        <item x="1579"/>
        <item x="316"/>
        <item x="1057"/>
        <item x="1591"/>
        <item x="1619"/>
        <item x="724"/>
        <item x="1657"/>
        <item x="2278"/>
        <item x="281"/>
        <item x="266"/>
        <item x="2116"/>
        <item x="2341"/>
        <item x="1894"/>
        <item x="125"/>
        <item x="673"/>
        <item x="989"/>
        <item x="2106"/>
        <item x="1456"/>
        <item x="331"/>
        <item x="1154"/>
        <item x="1533"/>
        <item x="1346"/>
        <item x="1709"/>
        <item x="1142"/>
        <item x="2270"/>
        <item x="1120"/>
        <item x="2077"/>
        <item x="619"/>
        <item x="365"/>
        <item x="811"/>
        <item x="17"/>
        <item x="198"/>
        <item x="738"/>
        <item x="459"/>
        <item x="2333"/>
        <item x="1707"/>
        <item x="1136"/>
        <item x="705"/>
        <item x="623"/>
        <item x="2349"/>
        <item x="827"/>
        <item x="1511"/>
        <item x="1206"/>
        <item x="1639"/>
        <item x="152"/>
        <item x="1630"/>
        <item x="1236"/>
        <item x="797"/>
        <item x="622"/>
        <item x="1940"/>
        <item x="876"/>
        <item x="761"/>
        <item x="975"/>
        <item x="446"/>
        <item x="1391"/>
        <item x="1739"/>
        <item x="1934"/>
        <item x="786"/>
        <item x="1051"/>
        <item x="599"/>
        <item x="1807"/>
        <item x="1831"/>
        <item x="1162"/>
        <item x="1127"/>
        <item x="1482"/>
        <item x="1552"/>
        <item x="2263"/>
        <item x="1461"/>
        <item x="987"/>
        <item x="1706"/>
        <item x="1429"/>
        <item x="123"/>
        <item x="418"/>
        <item x="691"/>
        <item x="1488"/>
        <item x="233"/>
        <item x="1209"/>
        <item x="1135"/>
        <item x="1598"/>
        <item x="1389"/>
        <item x="2388"/>
        <item x="723"/>
        <item x="2082"/>
        <item x="31"/>
        <item x="356"/>
        <item x="2097"/>
        <item x="378"/>
        <item x="733"/>
        <item x="2231"/>
        <item x="871"/>
        <item x="2071"/>
        <item x="624"/>
        <item x="94"/>
        <item x="2054"/>
        <item x="248"/>
        <item x="2132"/>
        <item x="2128"/>
        <item x="690"/>
        <item x="1003"/>
        <item x="1749"/>
        <item x="346"/>
        <item x="991"/>
        <item x="2134"/>
        <item x="2096"/>
        <item x="1183"/>
        <item x="1132"/>
        <item x="318"/>
        <item x="105"/>
        <item x="767"/>
        <item x="1426"/>
        <item x="1669"/>
        <item x="0"/>
        <item x="1211"/>
        <item x="166"/>
        <item x="2226"/>
        <item x="160"/>
        <item x="700"/>
        <item x="2074"/>
        <item x="1580"/>
        <item x="754"/>
        <item x="689"/>
        <item x="370"/>
        <item x="1951"/>
        <item x="268"/>
        <item x="2369"/>
        <item x="497"/>
        <item x="1667"/>
        <item x="51"/>
        <item x="1457"/>
        <item x="838"/>
        <item x="694"/>
        <item x="1997"/>
        <item x="679"/>
        <item x="1782"/>
        <item x="704"/>
        <item x="2006"/>
        <item x="1385"/>
        <item x="680"/>
        <item x="2066"/>
        <item x="1218"/>
        <item x="2238"/>
        <item x="1913"/>
        <item x="107"/>
        <item x="295"/>
        <item x="1271"/>
        <item x="2414"/>
        <item x="389"/>
        <item x="1248"/>
        <item x="2213"/>
        <item x="466"/>
        <item x="813"/>
        <item x="2319"/>
        <item x="488"/>
        <item x="8"/>
        <item x="531"/>
        <item x="423"/>
        <item x="205"/>
        <item x="2085"/>
        <item x="1881"/>
        <item x="1650"/>
        <item x="866"/>
        <item x="462"/>
        <item x="2079"/>
        <item x="112"/>
        <item x="607"/>
        <item x="1627"/>
        <item x="404"/>
        <item x="2394"/>
        <item x="78"/>
        <item x="258"/>
        <item x="1832"/>
        <item x="434"/>
        <item x="832"/>
        <item x="2215"/>
        <item x="852"/>
        <item x="174"/>
        <item x="2174"/>
        <item x="2026"/>
        <item x="1215"/>
        <item x="2168"/>
        <item x="1079"/>
        <item x="293"/>
        <item x="190"/>
        <item x="2295"/>
        <item x="2264"/>
        <item x="916"/>
        <item x="500"/>
        <item x="1444"/>
        <item x="1177"/>
        <item x="1737"/>
        <item x="1698"/>
        <item x="109"/>
        <item x="1804"/>
        <item x="770"/>
        <item x="1692"/>
        <item x="2224"/>
        <item x="271"/>
        <item x="215"/>
        <item x="1216"/>
        <item x="590"/>
        <item x="1674"/>
        <item x="2105"/>
        <item x="1228"/>
        <item x="1897"/>
        <item x="2098"/>
        <item x="217"/>
        <item x="1194"/>
        <item x="992"/>
        <item x="2139"/>
        <item x="1276"/>
        <item x="2188"/>
        <item x="1339"/>
        <item x="1314"/>
        <item x="299"/>
        <item x="1660"/>
        <item x="2360"/>
        <item x="1033"/>
        <item x="2410"/>
        <item x="1953"/>
        <item x="2417"/>
        <item x="1226"/>
        <item x="1434"/>
        <item x="670"/>
        <item x="944"/>
        <item x="1355"/>
        <item x="748"/>
        <item x="555"/>
        <item x="1091"/>
        <item x="800"/>
        <item x="474"/>
        <item x="60"/>
        <item x="375"/>
        <item x="344"/>
        <item x="19"/>
        <item x="453"/>
        <item x="449"/>
        <item x="1581"/>
        <item x="505"/>
        <item x="1022"/>
        <item x="138"/>
        <item x="1701"/>
        <item x="1419"/>
        <item x="996"/>
        <item x="227"/>
        <item x="203"/>
        <item x="1539"/>
        <item x="1587"/>
        <item x="1041"/>
        <item x="1727"/>
        <item x="1133"/>
        <item x="2146"/>
        <item x="2413"/>
        <item x="208"/>
        <item x="683"/>
        <item x="287"/>
        <item x="1441"/>
        <item x="2035"/>
        <item x="257"/>
        <item x="155"/>
        <item x="1252"/>
        <item x="1121"/>
        <item x="2136"/>
        <item x="195"/>
        <item x="2182"/>
        <item x="486"/>
        <item x="11"/>
        <item x="54"/>
        <item x="88"/>
        <item x="1825"/>
        <item x="1815"/>
        <item x="906"/>
        <item x="2155"/>
        <item x="1891"/>
        <item x="1302"/>
        <item x="64"/>
        <item x="304"/>
        <item x="91"/>
        <item x="1009"/>
        <item x="1319"/>
        <item x="911"/>
        <item x="2042"/>
        <item x="1721"/>
        <item x="1617"/>
        <item x="2277"/>
        <item x="932"/>
        <item x="1573"/>
        <item x="1208"/>
        <item x="1508"/>
        <item x="1172"/>
        <item x="456"/>
        <item x="1074"/>
        <item x="965"/>
        <item x="901"/>
        <item x="672"/>
        <item x="618"/>
        <item x="998"/>
        <item x="826"/>
        <item x="837"/>
        <item x="587"/>
        <item x="291"/>
        <item x="712"/>
        <item x="616"/>
        <item x="2126"/>
        <item x="1175"/>
        <item x="2251"/>
        <item x="1027"/>
        <item x="223"/>
        <item x="1254"/>
        <item x="200"/>
        <item x="1792"/>
        <item x="376"/>
        <item x="279"/>
        <item x="1083"/>
        <item x="47"/>
        <item x="2292"/>
        <item x="2012"/>
        <item x="2033"/>
        <item x="48"/>
        <item x="1561"/>
        <item x="1729"/>
        <item x="1536"/>
        <item x="1070"/>
        <item x="1472"/>
        <item x="142"/>
        <item x="1399"/>
        <item x="1958"/>
        <item x="1464"/>
        <item x="1718"/>
        <item x="2262"/>
        <item x="1781"/>
        <item x="127"/>
        <item x="847"/>
        <item x="948"/>
        <item x="585"/>
        <item x="603"/>
        <item x="2306"/>
        <item x="1527"/>
        <item x="2029"/>
        <item x="251"/>
        <item x="437"/>
        <item x="1549"/>
        <item x="2200"/>
        <item x="1578"/>
        <item x="1868"/>
        <item x="1563"/>
        <item x="1730"/>
        <item x="1614"/>
        <item x="1035"/>
        <item x="480"/>
        <item x="528"/>
        <item x="216"/>
        <item x="980"/>
        <item x="718"/>
        <item x="2348"/>
        <item x="934"/>
        <item x="1790"/>
        <item x="2221"/>
        <item x="2043"/>
        <item x="687"/>
        <item x="870"/>
        <item x="460"/>
        <item x="340"/>
        <item x="2361"/>
        <item x="414"/>
        <item x="930"/>
        <item x="300"/>
        <item x="2303"/>
        <item x="765"/>
        <item x="799"/>
        <item x="330"/>
        <item x="1220"/>
        <item x="1250"/>
        <item x="2375"/>
        <item x="2258"/>
        <item x="181"/>
        <item x="2317"/>
        <item x="80"/>
        <item x="2385"/>
        <item x="1203"/>
        <item x="262"/>
        <item x="2415"/>
        <item x="2242"/>
        <item x="1903"/>
        <item x="2165"/>
        <item x="1448"/>
        <item x="1517"/>
        <item x="1974"/>
        <item x="638"/>
        <item x="1772"/>
        <item x="1202"/>
        <item x="59"/>
        <item x="485"/>
        <item x="1604"/>
        <item x="201"/>
        <item x="1638"/>
        <item x="2382"/>
        <item x="2094"/>
        <item x="1731"/>
        <item x="598"/>
        <item x="310"/>
        <item x="386"/>
        <item x="2393"/>
        <item x="140"/>
        <item x="1843"/>
        <item x="1541"/>
        <item x="1537"/>
        <item x="1141"/>
        <item x="1877"/>
        <item x="119"/>
        <item x="114"/>
        <item x="197"/>
        <item x="926"/>
        <item x="910"/>
        <item x="1837"/>
        <item x="2024"/>
        <item x="1673"/>
        <item x="238"/>
        <item x="86"/>
        <item x="390"/>
        <item x="2039"/>
        <item x="2392"/>
        <item x="1759"/>
        <item x="859"/>
        <item x="862"/>
        <item x="1377"/>
        <item x="1099"/>
        <item x="1821"/>
        <item x="1535"/>
        <item x="1010"/>
        <item x="2211"/>
        <item x="756"/>
        <item x="286"/>
        <item x="188"/>
        <item x="1424"/>
        <item x="2031"/>
        <item x="2241"/>
        <item x="417"/>
        <item x="903"/>
        <item x="211"/>
        <item x="2368"/>
        <item x="843"/>
        <item x="116"/>
        <item x="2193"/>
        <item x="2191"/>
        <item x="1403"/>
        <item x="763"/>
        <item x="1892"/>
        <item x="1712"/>
        <item x="1256"/>
        <item x="2259"/>
        <item x="2206"/>
        <item x="428"/>
        <item x="851"/>
        <item x="2328"/>
        <item x="1883"/>
        <item x="534"/>
        <item x="35"/>
        <item x="1293"/>
        <item x="597"/>
        <item x="104"/>
        <item x="1089"/>
        <item x="163"/>
        <item x="1919"/>
        <item x="1551"/>
        <item x="101"/>
        <item x="2228"/>
        <item x="861"/>
        <item x="1668"/>
        <item x="967"/>
        <item x="1564"/>
        <item x="14"/>
        <item x="985"/>
        <item x="1848"/>
        <item x="133"/>
        <item x="1214"/>
        <item x="773"/>
        <item x="822"/>
        <item x="1998"/>
        <item x="1679"/>
        <item x="151"/>
        <item x="2216"/>
        <item x="1321"/>
        <item x="973"/>
        <item x="817"/>
        <item x="363"/>
        <item x="1569"/>
        <item x="646"/>
        <item x="1128"/>
        <item x="1378"/>
        <item x="1440"/>
        <item x="2232"/>
        <item x="2070"/>
        <item x="1593"/>
        <item x="288"/>
        <item x="1376"/>
        <item x="26"/>
        <item x="2419"/>
        <item x="75"/>
        <item x="1687"/>
        <item x="1874"/>
        <item x="2095"/>
        <item x="2124"/>
        <item x="1396"/>
        <item x="311"/>
        <item x="465"/>
        <item x="1678"/>
        <item x="366"/>
        <item x="920"/>
        <item x="275"/>
        <item x="2015"/>
        <item x="247"/>
        <item x="399"/>
        <item x="819"/>
        <item x="2401"/>
        <item x="1824"/>
        <item x="1850"/>
        <item x="854"/>
        <item x="2381"/>
        <item x="1265"/>
        <item x="2129"/>
        <item x="319"/>
        <item x="1853"/>
        <item x="653"/>
        <item x="338"/>
        <item x="581"/>
        <item x="69"/>
        <item x="833"/>
        <item x="2044"/>
        <item x="2248"/>
        <item x="162"/>
        <item x="893"/>
        <item x="1558"/>
        <item x="1941"/>
        <item x="816"/>
        <item x="1034"/>
        <item x="950"/>
        <item x="2322"/>
        <item x="2326"/>
        <item x="747"/>
        <item x="1844"/>
        <item x="2162"/>
        <item x="1939"/>
        <item x="1526"/>
        <item x="333"/>
        <item x="277"/>
        <item x="443"/>
        <item x="2366"/>
        <item x="2158"/>
        <item x="508"/>
        <item x="99"/>
        <item x="939"/>
        <item x="611"/>
        <item x="2403"/>
        <item x="424"/>
        <item x="202"/>
        <item x="907"/>
        <item x="2122"/>
        <item x="2275"/>
        <item x="2104"/>
        <item x="157"/>
        <item x="1738"/>
        <item x="1155"/>
        <item x="61"/>
        <item x="234"/>
        <item x="2409"/>
        <item x="1297"/>
        <item x="902"/>
        <item x="1299"/>
        <item x="1987"/>
        <item x="325"/>
        <item x="1066"/>
        <item x="743"/>
        <item x="1088"/>
        <item x="1023"/>
        <item x="882"/>
        <item x="1160"/>
        <item x="396"/>
        <item x="699"/>
        <item x="1839"/>
        <item x="341"/>
        <item x="1317"/>
        <item x="1864"/>
        <item x="440"/>
        <item x="348"/>
        <item x="210"/>
        <item x="1332"/>
        <item x="1991"/>
        <item x="1726"/>
        <item x="18"/>
        <item x="68"/>
        <item x="136"/>
        <item x="394"/>
        <item x="493"/>
        <item x="953"/>
        <item x="2208"/>
        <item x="2390"/>
        <item x="538"/>
        <item x="1916"/>
        <item x="2342"/>
        <item x="1000"/>
        <item x="324"/>
        <item x="44"/>
        <item x="1725"/>
        <item x="120"/>
        <item x="1246"/>
        <item x="1873"/>
        <item x="1995"/>
        <item x="436"/>
        <item x="1062"/>
        <item x="1490"/>
        <item x="1005"/>
        <item x="1232"/>
        <item x="1213"/>
        <item x="132"/>
        <item x="1722"/>
        <item x="560"/>
        <item x="2067"/>
        <item x="715"/>
        <item x="93"/>
        <item x="1274"/>
        <item x="667"/>
        <item x="1695"/>
        <item x="1909"/>
        <item x="951"/>
        <item x="1524"/>
        <item x="952"/>
        <item x="1273"/>
        <item x="2240"/>
        <item x="2101"/>
        <item x="1802"/>
        <item x="2423"/>
        <item x="2250"/>
        <item x="1483"/>
        <item x="1626"/>
        <item x="52"/>
        <item x="46"/>
        <item x="1242"/>
        <item x="1643"/>
        <item x="658"/>
        <item x="1475"/>
        <item x="67"/>
        <item x="2163"/>
        <item x="1148"/>
        <item x="2184"/>
        <item x="835"/>
        <item x="352"/>
        <item x="697"/>
        <item x="1822"/>
        <item x="1607"/>
        <item x="1703"/>
        <item x="2233"/>
        <item x="1785"/>
        <item x="2335"/>
        <item x="1447"/>
        <item x="713"/>
        <item x="309"/>
        <item x="1241"/>
        <item x="545"/>
        <item x="1369"/>
        <item x="1085"/>
        <item x="29"/>
        <item x="2196"/>
        <item x="1758"/>
        <item x="2117"/>
        <item x="1459"/>
        <item x="644"/>
        <item x="841"/>
        <item x="1340"/>
        <item x="321"/>
        <item x="230"/>
        <item x="2087"/>
        <item x="2083"/>
        <item x="2050"/>
        <item x="1499"/>
        <item x="1927"/>
        <item x="1320"/>
        <item x="1996"/>
        <item x="1017"/>
        <item x="1653"/>
        <item x="2060"/>
        <item x="695"/>
        <item x="245"/>
        <item x="448"/>
        <item x="2041"/>
        <item x="1620"/>
        <item x="659"/>
        <item x="1841"/>
        <item x="1109"/>
        <item x="1004"/>
        <item x="1310"/>
        <item x="2420"/>
        <item x="1104"/>
        <item x="895"/>
        <item x="2267"/>
        <item x="2061"/>
        <item x="1989"/>
        <item x="1893"/>
        <item x="1532"/>
        <item x="583"/>
        <item x="2418"/>
        <item x="1719"/>
        <item x="373"/>
        <item x="703"/>
        <item x="2321"/>
        <item x="1555"/>
        <item x="2125"/>
        <item x="533"/>
        <item x="194"/>
        <item x="499"/>
        <item x="2080"/>
        <item x="111"/>
        <item x="364"/>
        <item x="1185"/>
        <item x="570"/>
        <item x="58"/>
        <item x="361"/>
        <item x="612"/>
        <item x="979"/>
        <item x="468"/>
        <item x="1348"/>
        <item x="1140"/>
        <item x="888"/>
        <item x="593"/>
        <item x="1111"/>
        <item x="1477"/>
        <item x="650"/>
        <item x="806"/>
        <item x="2032"/>
        <item x="762"/>
        <item x="693"/>
        <item x="284"/>
        <item x="1243"/>
        <item x="73"/>
        <item x="1963"/>
        <item x="1575"/>
        <item x="196"/>
        <item x="1682"/>
        <item x="457"/>
        <item x="1042"/>
        <item x="1818"/>
        <item x="1130"/>
        <item x="1191"/>
        <item x="1126"/>
        <item x="169"/>
        <item x="5"/>
        <item x="504"/>
        <item x="13"/>
        <item x="34"/>
        <item x="999"/>
        <item x="1188"/>
        <item x="1789"/>
        <item x="1826"/>
        <item x="409"/>
        <item x="521"/>
        <item x="357"/>
        <item x="2108"/>
        <item x="1503"/>
        <item x="2343"/>
        <item x="1514"/>
        <item x="1615"/>
        <item x="750"/>
        <item x="1334"/>
        <item x="1509"/>
        <item x="970"/>
        <item x="1240"/>
        <item x="845"/>
        <item x="1568"/>
        <item x="441"/>
        <item x="411"/>
        <item x="392"/>
        <item x="15"/>
        <item x="1463"/>
        <item x="2092"/>
        <item x="602"/>
        <item x="1661"/>
        <item x="1290"/>
        <item x="1347"/>
        <item x="1849"/>
        <item x="964"/>
        <item x="2069"/>
        <item x="1835"/>
        <item x="261"/>
        <item x="972"/>
        <item x="685"/>
        <item x="1417"/>
        <item x="857"/>
        <item x="269"/>
        <item x="942"/>
        <item x="317"/>
        <item x="82"/>
        <item x="1936"/>
        <item x="362"/>
        <item x="635"/>
        <item x="1699"/>
        <item x="1048"/>
        <item x="2123"/>
        <item x="552"/>
        <item x="1601"/>
        <item x="1534"/>
        <item x="1178"/>
        <item x="868"/>
        <item x="1888"/>
        <item x="1646"/>
        <item x="1086"/>
        <item x="1680"/>
        <item x="487"/>
        <item x="2345"/>
        <item x="2404"/>
        <item x="2272"/>
        <item x="1866"/>
        <item x="671"/>
        <item x="2254"/>
        <item x="2148"/>
        <item x="2090"/>
        <item x="329"/>
        <item x="1635"/>
        <item x="2395"/>
        <item x="1053"/>
        <item x="780"/>
        <item x="2141"/>
        <item x="1751"/>
        <item x="1045"/>
        <item x="263"/>
        <item x="993"/>
        <item x="1960"/>
        <item x="2091"/>
        <item x="1437"/>
        <item x="1924"/>
        <item x="922"/>
        <item x="783"/>
        <item x="1923"/>
        <item x="2287"/>
        <item x="2291"/>
        <item x="92"/>
        <item x="1757"/>
        <item x="249"/>
        <item x="515"/>
        <item x="941"/>
        <item x="467"/>
        <item x="72"/>
        <item x="164"/>
        <item x="1810"/>
        <item x="2405"/>
        <item x="682"/>
        <item x="1425"/>
        <item x="406"/>
        <item x="2399"/>
        <item x="1553"/>
        <item x="1219"/>
        <item x="1235"/>
        <item x="2288"/>
        <item x="413"/>
        <item x="2237"/>
        <item x="1193"/>
        <item x="336"/>
        <item x="2183"/>
        <item x="639"/>
        <item x="848"/>
        <item x="2301"/>
        <item x="557"/>
        <item x="954"/>
        <item x="165"/>
        <item x="1929"/>
        <item x="1481"/>
        <item x="745"/>
        <item x="175"/>
        <item x="1654"/>
        <item x="1550"/>
        <item x="1801"/>
        <item x="1484"/>
        <item x="1489"/>
        <item x="1485"/>
        <item x="1301"/>
        <item x="1778"/>
        <item x="1777"/>
        <item x="313"/>
        <item x="241"/>
        <item x="1278"/>
        <item x="1528"/>
        <item x="482"/>
        <item x="873"/>
        <item x="884"/>
        <item x="153"/>
        <item x="698"/>
        <item x="2203"/>
        <item x="1036"/>
        <item x="1138"/>
        <item x="1566"/>
        <item x="1774"/>
        <item x="1090"/>
        <item x="63"/>
        <item x="720"/>
        <item x="455"/>
        <item x="1221"/>
        <item x="1001"/>
        <item x="2327"/>
        <item x="869"/>
        <item x="1060"/>
        <item x="185"/>
        <item x="1044"/>
        <item x="1547"/>
        <item x="2296"/>
        <item x="984"/>
        <item x="1021"/>
        <item x="1770"/>
        <item x="641"/>
        <item x="447"/>
        <item x="2338"/>
        <item x="1295"/>
        <item x="1576"/>
        <item x="834"/>
        <item x="292"/>
        <item x="858"/>
        <item x="1636"/>
        <item x="963"/>
        <item x="1363"/>
        <item x="1125"/>
        <item x="909"/>
        <item x="270"/>
        <item x="1521"/>
        <item x="1453"/>
        <item x="2336"/>
        <item x="1372"/>
        <item x="752"/>
        <item x="401"/>
        <item x="1651"/>
        <item x="405"/>
        <item x="2384"/>
        <item x="41"/>
        <item x="422"/>
        <item x="1907"/>
        <item x="1983"/>
        <item x="2121"/>
        <item x="2304"/>
        <item x="1112"/>
        <item x="2014"/>
        <item x="45"/>
        <item x="2230"/>
        <item x="126"/>
        <item x="2400"/>
        <item x="796"/>
        <item x="179"/>
        <item x="1775"/>
        <item x="135"/>
        <item x="878"/>
        <item x="1338"/>
        <item x="342"/>
        <item x="1631"/>
        <item t="default"/>
      </items>
    </pivotField>
    <pivotField showAll="0"/>
    <pivotField showAll="0"/>
    <pivotField showAll="0">
      <items count="10">
        <item f="1" x="8"/>
        <item x="0"/>
        <item x="3"/>
        <item x="6"/>
        <item x="4"/>
        <item x="1"/>
        <item x="2"/>
        <item x="5"/>
        <item x="7"/>
        <item t="default"/>
      </items>
    </pivotField>
    <pivotField axis="axisRow" showAll="0">
      <items count="11">
        <item x="8"/>
        <item x="1"/>
        <item x="2"/>
        <item x="7"/>
        <item x="6"/>
        <item x="0"/>
        <item x="3"/>
        <item x="5"/>
        <item x="4"/>
        <item f="1" x="9"/>
        <item t="default"/>
      </items>
    </pivotField>
    <pivotField showAll="0">
      <items count="14">
        <item x="1"/>
        <item x="4"/>
        <item f="1" x="9"/>
        <item x="7"/>
        <item f="1" x="11"/>
        <item f="1" x="12"/>
        <item x="6"/>
        <item x="2"/>
        <item x="3"/>
        <item x="5"/>
        <item x="8"/>
        <item x="0"/>
        <item f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1" showAll="0"/>
  </pivotFields>
  <rowFields count="1">
    <field x="5"/>
  </rowFields>
  <rowItems count="9"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Crash Number" fld="0" subtotal="count" baseField="0" baseItem="0"/>
  </dataFields>
  <pivotTableStyleInfo name="PivotStyleLight16" showRowHeaders="1" showColHeaders="1" showRowStripes="0" showColStripes="0" showLastColumn="1"/>
  <filters count="1">
    <filter fld="1" type="dateBetween" evalOrder="-1" id="111" name="Date and Time of Crash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74349-02B1-4662-ACB9-DEAA3076DE45}" name="PivotTable9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6">
  <location ref="A3:B12" firstHeaderRow="1" firstDataRow="1" firstDataCol="1"/>
  <pivotFields count="32">
    <pivotField dataField="1" showAll="0"/>
    <pivotField showAll="0">
      <items count="2427">
        <item x="1496"/>
        <item x="1495"/>
        <item x="1313"/>
        <item x="668"/>
        <item x="2027"/>
        <item x="831"/>
        <item x="643"/>
        <item x="49"/>
        <item x="787"/>
        <item x="4"/>
        <item x="1767"/>
        <item x="547"/>
        <item x="1328"/>
        <item x="1906"/>
        <item x="1375"/>
        <item x="1480"/>
        <item x="535"/>
        <item x="709"/>
        <item x="510"/>
        <item x="1710"/>
        <item x="825"/>
        <item x="121"/>
        <item x="1059"/>
        <item x="764"/>
        <item x="2356"/>
        <item x="1783"/>
        <item x="1244"/>
        <item x="1460"/>
        <item x="1869"/>
        <item x="2173"/>
        <item x="1312"/>
        <item x="2113"/>
        <item x="1763"/>
        <item x="159"/>
        <item x="2406"/>
        <item x="2151"/>
        <item x="192"/>
        <item x="522"/>
        <item x="2142"/>
        <item x="1469"/>
        <item x="1814"/>
        <item x="40"/>
        <item x="1904"/>
        <item x="1318"/>
        <item x="900"/>
        <item x="2294"/>
        <item x="314"/>
        <item x="154"/>
        <item x="1762"/>
        <item x="1435"/>
        <item x="2257"/>
        <item x="2127"/>
        <item x="943"/>
        <item x="1976"/>
        <item x="32"/>
        <item x="793"/>
        <item x="2305"/>
        <item x="2201"/>
        <item x="2034"/>
        <item x="1139"/>
        <item x="688"/>
        <item x="1854"/>
        <item x="769"/>
        <item x="600"/>
        <item x="2285"/>
        <item x="2372"/>
        <item x="981"/>
        <item x="1294"/>
        <item x="2110"/>
        <item x="1834"/>
        <item x="1131"/>
        <item x="2236"/>
        <item x="1107"/>
        <item x="551"/>
        <item x="651"/>
        <item x="1382"/>
        <item x="792"/>
        <item x="506"/>
        <item x="577"/>
        <item x="382"/>
        <item x="1471"/>
        <item x="2207"/>
        <item x="2138"/>
        <item x="2307"/>
        <item x="1823"/>
        <item x="71"/>
        <item x="115"/>
        <item x="1689"/>
        <item x="1621"/>
        <item x="628"/>
        <item x="1269"/>
        <item x="1470"/>
        <item x="1809"/>
        <item x="2340"/>
        <item x="772"/>
        <item x="1096"/>
        <item x="2140"/>
        <item x="2249"/>
        <item x="2374"/>
        <item x="1476"/>
        <item x="438"/>
        <item x="1283"/>
        <item x="1158"/>
        <item x="1043"/>
        <item x="1365"/>
        <item x="2157"/>
        <item x="335"/>
        <item x="662"/>
        <item x="1862"/>
        <item x="1291"/>
        <item x="1920"/>
        <item x="283"/>
        <item x="2389"/>
        <item x="886"/>
        <item x="2397"/>
        <item x="1543"/>
        <item x="1797"/>
        <item x="349"/>
        <item x="707"/>
        <item x="1618"/>
        <item x="741"/>
        <item x="1015"/>
        <item x="527"/>
        <item x="808"/>
        <item x="2052"/>
        <item x="737"/>
        <item x="2118"/>
        <item x="1931"/>
        <item x="355"/>
        <item x="739"/>
        <item x="1918"/>
        <item x="2009"/>
        <item x="229"/>
        <item x="83"/>
        <item x="556"/>
        <item x="265"/>
        <item x="676"/>
        <item x="380"/>
        <item x="912"/>
        <item x="995"/>
        <item x="2075"/>
        <item x="494"/>
        <item x="1150"/>
        <item x="1560"/>
        <item x="1159"/>
        <item x="1055"/>
        <item x="1152"/>
        <item x="1645"/>
        <item x="1732"/>
        <item x="2265"/>
        <item x="1760"/>
        <item x="2197"/>
        <item x="1414"/>
        <item x="1397"/>
        <item x="1898"/>
        <item x="850"/>
        <item x="2048"/>
        <item x="1851"/>
        <item x="458"/>
        <item x="425"/>
        <item x="1513"/>
        <item x="141"/>
        <item x="1234"/>
        <item x="1144"/>
        <item x="235"/>
        <item x="2170"/>
        <item x="2"/>
        <item x="1353"/>
        <item x="971"/>
        <item x="1879"/>
        <item x="1696"/>
        <item x="812"/>
        <item x="735"/>
        <item x="2010"/>
        <item x="982"/>
        <item x="1304"/>
        <item x="2402"/>
        <item x="2152"/>
        <item x="65"/>
        <item x="1715"/>
        <item x="621"/>
        <item x="2004"/>
        <item x="1697"/>
        <item x="1766"/>
        <item x="961"/>
        <item x="755"/>
        <item x="1714"/>
        <item x="974"/>
        <item x="240"/>
        <item x="16"/>
        <item x="1860"/>
        <item x="33"/>
        <item x="1458"/>
        <item x="84"/>
        <item x="1833"/>
        <item x="630"/>
        <item x="1467"/>
        <item x="1179"/>
        <item x="2268"/>
        <item x="242"/>
        <item x="1169"/>
        <item x="178"/>
        <item x="484"/>
        <item x="1733"/>
        <item x="905"/>
        <item x="97"/>
        <item x="1670"/>
        <item x="2276"/>
        <item x="1562"/>
        <item x="1493"/>
        <item x="495"/>
        <item x="1896"/>
        <item x="968"/>
        <item x="1666"/>
        <item x="589"/>
        <item x="444"/>
        <item x="354"/>
        <item x="1512"/>
        <item x="350"/>
        <item x="2330"/>
        <item x="721"/>
        <item x="496"/>
        <item x="1343"/>
        <item x="654"/>
        <item x="1349"/>
        <item x="675"/>
        <item x="2013"/>
        <item x="601"/>
        <item x="385"/>
        <item x="2297"/>
        <item x="1451"/>
        <item x="1067"/>
        <item x="1577"/>
        <item x="1761"/>
        <item x="2149"/>
        <item x="1769"/>
        <item x="2030"/>
        <item x="1993"/>
        <item x="2320"/>
        <item x="1327"/>
        <item x="1047"/>
        <item x="867"/>
        <item x="1720"/>
        <item x="1069"/>
        <item x="1771"/>
        <item x="351"/>
        <item x="1237"/>
        <item x="2344"/>
        <item x="1486"/>
        <item x="678"/>
        <item x="914"/>
        <item x="1384"/>
        <item x="2353"/>
        <item x="1473"/>
        <item x="1233"/>
        <item x="1554"/>
        <item x="976"/>
        <item x="433"/>
        <item x="2218"/>
        <item x="1093"/>
        <item x="124"/>
        <item x="844"/>
        <item x="2358"/>
        <item x="176"/>
        <item x="684"/>
        <item x="1840"/>
        <item x="1944"/>
        <item x="2081"/>
        <item x="1852"/>
        <item x="960"/>
        <item x="489"/>
        <item x="77"/>
        <item x="2331"/>
        <item x="1465"/>
        <item x="6"/>
        <item x="2220"/>
        <item x="144"/>
        <item x="384"/>
        <item x="1052"/>
        <item x="303"/>
        <item x="85"/>
        <item x="2008"/>
        <item x="1671"/>
        <item x="937"/>
        <item x="1711"/>
        <item x="1231"/>
        <item x="1588"/>
        <item x="2181"/>
        <item x="1174"/>
        <item x="1114"/>
        <item x="536"/>
        <item x="1168"/>
        <item x="306"/>
        <item x="573"/>
        <item x="729"/>
        <item x="1800"/>
        <item x="594"/>
        <item x="617"/>
        <item x="609"/>
        <item x="782"/>
        <item x="740"/>
        <item x="666"/>
        <item x="2011"/>
        <item x="1590"/>
        <item x="647"/>
        <item x="1238"/>
        <item x="228"/>
        <item x="1830"/>
        <item x="744"/>
        <item x="1632"/>
        <item x="1335"/>
        <item x="1518"/>
        <item x="1277"/>
        <item x="1432"/>
        <item x="1205"/>
        <item x="1606"/>
        <item x="656"/>
        <item x="785"/>
        <item x="1405"/>
        <item x="1393"/>
        <item x="10"/>
        <item x="1381"/>
        <item x="2084"/>
        <item x="1659"/>
        <item x="1225"/>
        <item x="272"/>
        <item x="1118"/>
        <item x="1842"/>
        <item x="860"/>
        <item x="881"/>
        <item x="569"/>
        <item x="1217"/>
        <item x="1280"/>
        <item x="1610"/>
        <item x="768"/>
        <item x="781"/>
        <item x="1938"/>
        <item x="1724"/>
        <item x="1596"/>
        <item x="1006"/>
        <item x="701"/>
        <item x="1186"/>
        <item x="1117"/>
        <item x="1082"/>
        <item x="2260"/>
        <item x="1058"/>
        <item x="470"/>
        <item x="1861"/>
        <item x="1352"/>
        <item x="1648"/>
        <item x="1973"/>
        <item x="2021"/>
        <item x="2001"/>
        <item x="631"/>
        <item x="2424"/>
        <item x="1525"/>
        <item x="1688"/>
        <item x="674"/>
        <item x="9"/>
        <item x="2337"/>
        <item x="2019"/>
        <item x="1540"/>
        <item x="276"/>
        <item x="2135"/>
        <item x="2045"/>
        <item x="481"/>
        <item x="207"/>
        <item x="918"/>
        <item x="1955"/>
        <item x="1071"/>
        <item x="1292"/>
        <item x="2370"/>
        <item x="1582"/>
        <item x="645"/>
        <item x="2172"/>
        <item x="1594"/>
        <item x="1501"/>
        <item x="226"/>
        <item x="37"/>
        <item x="224"/>
        <item x="1245"/>
        <item x="1717"/>
        <item x="1210"/>
        <item x="1147"/>
        <item x="1948"/>
        <item x="542"/>
        <item x="1685"/>
        <item x="20"/>
        <item x="1326"/>
        <item x="461"/>
        <item x="1684"/>
        <item x="1992"/>
        <item x="1925"/>
        <item x="1857"/>
        <item x="1506"/>
        <item x="1964"/>
        <item x="186"/>
        <item x="30"/>
        <item x="96"/>
        <item x="1258"/>
        <item x="1829"/>
        <item x="509"/>
        <item x="1145"/>
        <item x="1247"/>
        <item x="1867"/>
        <item x="1947"/>
        <item x="820"/>
        <item x="1084"/>
        <item x="1791"/>
        <item x="1433"/>
        <item x="595"/>
        <item x="586"/>
        <item x="541"/>
        <item x="2302"/>
        <item x="1124"/>
        <item x="2058"/>
        <item x="1994"/>
        <item x="830"/>
        <item x="2239"/>
        <item x="539"/>
        <item x="1455"/>
        <item x="1181"/>
        <item x="2180"/>
        <item x="2284"/>
        <item x="686"/>
        <item x="788"/>
        <item x="804"/>
        <item x="648"/>
        <item x="890"/>
        <item x="1413"/>
        <item x="21"/>
        <item x="1309"/>
        <item x="734"/>
        <item x="1747"/>
        <item x="775"/>
        <item x="2425"/>
        <item x="1586"/>
        <item x="1702"/>
        <item x="1322"/>
        <item x="1957"/>
        <item x="634"/>
        <item x="1039"/>
        <item x="1390"/>
        <item x="956"/>
        <item x="2164"/>
        <item x="1110"/>
        <item x="978"/>
        <item x="478"/>
        <item x="725"/>
        <item x="1431"/>
        <item x="1342"/>
        <item x="1275"/>
        <item x="1105"/>
        <item x="220"/>
        <item x="1784"/>
        <item x="1768"/>
        <item x="1395"/>
        <item x="1200"/>
        <item x="1311"/>
        <item x="711"/>
        <item x="2325"/>
        <item x="1387"/>
        <item x="2282"/>
        <item x="1889"/>
        <item x="1677"/>
        <item x="1675"/>
        <item x="774"/>
        <item x="2380"/>
        <item x="677"/>
        <item x="2190"/>
        <item x="2145"/>
        <item x="2147"/>
        <item x="476"/>
        <item x="997"/>
        <item x="1743"/>
        <item x="1808"/>
        <item x="1331"/>
        <item x="2109"/>
        <item x="2332"/>
        <item x="36"/>
        <item x="794"/>
        <item x="25"/>
        <item x="1507"/>
        <item x="1984"/>
        <item x="1371"/>
        <item x="1253"/>
        <item x="1794"/>
        <item x="1748"/>
        <item x="1647"/>
        <item x="1014"/>
        <item x="1750"/>
        <item x="2114"/>
        <item x="1287"/>
        <item x="1474"/>
        <item x="214"/>
        <item x="839"/>
        <item x="498"/>
        <item x="580"/>
        <item x="2290"/>
        <item x="1622"/>
        <item x="1531"/>
        <item x="323"/>
        <item x="1307"/>
        <item x="1468"/>
        <item x="2115"/>
        <item x="1985"/>
        <item x="2161"/>
        <item x="442"/>
        <item x="1298"/>
        <item x="415"/>
        <item x="1026"/>
        <item x="1515"/>
        <item x="236"/>
        <item x="994"/>
        <item x="2315"/>
        <item x="1959"/>
        <item x="1742"/>
        <item x="798"/>
        <item x="1505"/>
        <item x="1392"/>
        <item x="1744"/>
        <item x="1421"/>
        <item x="358"/>
        <item x="1798"/>
        <item x="1858"/>
        <item x="894"/>
        <item x="1170"/>
        <item x="1222"/>
        <item x="1637"/>
        <item x="62"/>
        <item x="2166"/>
        <item x="1029"/>
        <item x="95"/>
        <item x="1487"/>
        <item x="400"/>
        <item x="2112"/>
        <item x="1073"/>
        <item x="897"/>
        <item x="473"/>
        <item x="2102"/>
        <item x="193"/>
        <item x="1285"/>
        <item x="2100"/>
        <item x="778"/>
        <item x="339"/>
        <item x="1572"/>
        <item x="43"/>
        <item x="2153"/>
        <item x="1812"/>
        <item x="2365"/>
        <item x="1599"/>
        <item x="347"/>
        <item x="1972"/>
        <item x="334"/>
        <item x="2298"/>
        <item x="795"/>
        <item x="256"/>
        <item x="391"/>
        <item x="584"/>
        <item x="1013"/>
        <item x="2261"/>
        <item x="1882"/>
        <item x="2281"/>
        <item x="1224"/>
        <item x="477"/>
        <item x="513"/>
        <item x="1735"/>
        <item x="2056"/>
        <item x="2217"/>
        <item x="1494"/>
        <item x="53"/>
        <item x="282"/>
        <item x="2391"/>
        <item x="1357"/>
        <item x="525"/>
        <item x="1884"/>
        <item x="367"/>
        <item x="239"/>
        <item x="134"/>
        <item x="1880"/>
        <item x="1305"/>
        <item x="576"/>
        <item x="865"/>
        <item x="66"/>
        <item x="1423"/>
        <item x="213"/>
        <item x="1024"/>
        <item x="1007"/>
        <item x="2020"/>
        <item x="657"/>
        <item x="1965"/>
        <item x="988"/>
        <item x="450"/>
        <item x="225"/>
        <item x="1061"/>
        <item x="420"/>
        <item x="254"/>
        <item x="1602"/>
        <item x="1865"/>
        <item x="1988"/>
        <item x="1251"/>
        <item x="280"/>
        <item x="1201"/>
        <item x="1199"/>
        <item x="297"/>
        <item x="1786"/>
        <item x="1971"/>
        <item x="2350"/>
        <item x="1196"/>
        <item x="1260"/>
        <item x="206"/>
        <item x="1072"/>
        <item x="919"/>
        <item x="1644"/>
        <item x="1182"/>
        <item x="1981"/>
        <item x="359"/>
        <item x="298"/>
        <item x="708"/>
        <item x="1422"/>
        <item x="264"/>
        <item x="1345"/>
        <item x="1623"/>
        <item x="150"/>
        <item x="727"/>
        <item x="1728"/>
        <item x="1315"/>
        <item x="2313"/>
        <item x="2176"/>
        <item x="294"/>
        <item x="904"/>
        <item x="661"/>
        <item x="158"/>
        <item x="3"/>
        <item x="408"/>
        <item x="1450"/>
        <item x="1816"/>
        <item x="1565"/>
        <item x="959"/>
        <item x="1819"/>
        <item x="435"/>
        <item x="451"/>
        <item x="1828"/>
        <item x="130"/>
        <item x="1538"/>
        <item x="849"/>
        <item x="1520"/>
        <item x="2086"/>
        <item x="278"/>
        <item x="633"/>
        <item x="209"/>
        <item x="1982"/>
        <item x="2234"/>
        <item x="1756"/>
        <item x="2299"/>
        <item x="606"/>
        <item x="464"/>
        <item x="2072"/>
        <item x="2130"/>
        <item x="1900"/>
        <item x="308"/>
        <item x="2177"/>
        <item x="503"/>
        <item x="368"/>
        <item x="784"/>
        <item x="1949"/>
        <item x="1229"/>
        <item x="1895"/>
        <item x="1911"/>
        <item x="131"/>
        <item x="1065"/>
        <item x="887"/>
        <item x="776"/>
        <item x="410"/>
        <item x="1945"/>
        <item x="129"/>
        <item x="139"/>
        <item x="1649"/>
        <item x="565"/>
        <item x="2055"/>
        <item x="1886"/>
        <item x="1296"/>
        <item x="1803"/>
        <item x="818"/>
        <item x="1266"/>
        <item x="1970"/>
        <item x="2192"/>
        <item x="2169"/>
        <item x="899"/>
        <item x="1362"/>
        <item x="1752"/>
        <item x="1427"/>
        <item x="187"/>
        <item x="802"/>
        <item x="2000"/>
        <item x="1780"/>
        <item x="828"/>
        <item x="1595"/>
        <item x="1197"/>
        <item x="1137"/>
        <item x="372"/>
        <item x="1530"/>
        <item x="1171"/>
        <item x="2088"/>
        <item x="2053"/>
        <item x="2334"/>
        <item x="829"/>
        <item x="2003"/>
        <item x="1915"/>
        <item x="252"/>
        <item x="1793"/>
        <item x="243"/>
        <item x="1101"/>
        <item x="255"/>
        <item x="1788"/>
        <item x="2022"/>
        <item x="419"/>
        <item x="1149"/>
        <item x="810"/>
        <item x="1192"/>
        <item x="1323"/>
        <item x="102"/>
        <item x="326"/>
        <item x="1910"/>
        <item x="543"/>
        <item x="726"/>
        <item x="1409"/>
        <item x="337"/>
        <item x="1078"/>
        <item x="2219"/>
        <item x="74"/>
        <item x="2355"/>
        <item x="1350"/>
        <item x="1462"/>
        <item x="1498"/>
        <item x="908"/>
        <item x="620"/>
        <item x="840"/>
        <item x="1656"/>
        <item x="1366"/>
        <item x="374"/>
        <item x="490"/>
        <item x="1361"/>
        <item x="2398"/>
        <item x="2309"/>
        <item x="2078"/>
        <item x="986"/>
        <item x="2247"/>
        <item x="1388"/>
        <item x="1978"/>
        <item x="2171"/>
        <item x="2185"/>
        <item x="1163"/>
        <item x="148"/>
        <item x="2038"/>
        <item x="327"/>
        <item x="360"/>
        <item x="2005"/>
        <item x="1344"/>
        <item x="1845"/>
        <item x="1306"/>
        <item x="106"/>
        <item x="665"/>
        <item x="122"/>
        <item x="742"/>
        <item x="1753"/>
        <item x="2167"/>
        <item x="924"/>
        <item x="1930"/>
        <item x="2363"/>
        <item x="1279"/>
        <item x="966"/>
        <item x="1676"/>
        <item x="2367"/>
        <item x="212"/>
        <item x="143"/>
        <item x="421"/>
        <item x="1379"/>
        <item x="640"/>
        <item x="2223"/>
        <item x="1887"/>
        <item x="377"/>
        <item x="1075"/>
        <item x="27"/>
        <item x="1418"/>
        <item x="2252"/>
        <item x="777"/>
        <item x="592"/>
        <item x="1270"/>
        <item x="1008"/>
        <item x="501"/>
        <item x="1713"/>
        <item x="836"/>
        <item x="1407"/>
        <item x="880"/>
        <item x="483"/>
        <item x="472"/>
        <item x="103"/>
        <item x="145"/>
        <item x="183"/>
        <item x="626"/>
        <item x="1956"/>
        <item x="2186"/>
        <item x="1999"/>
        <item x="1723"/>
        <item x="1681"/>
        <item x="1662"/>
        <item x="1289"/>
        <item x="1056"/>
        <item x="915"/>
        <item x="2016"/>
        <item x="369"/>
        <item x="1404"/>
        <item x="1876"/>
        <item x="669"/>
        <item x="1102"/>
        <item x="789"/>
        <item x="199"/>
        <item x="452"/>
        <item x="1704"/>
        <item x="1373"/>
        <item x="50"/>
        <item x="2099"/>
        <item x="2378"/>
        <item x="56"/>
        <item x="1207"/>
        <item x="1157"/>
        <item x="889"/>
        <item x="1020"/>
        <item x="1077"/>
        <item x="2253"/>
        <item x="1624"/>
        <item x="1504"/>
        <item x="1605"/>
        <item x="1030"/>
        <item x="1980"/>
        <item x="553"/>
        <item x="1146"/>
        <item x="397"/>
        <item x="1933"/>
        <item x="1872"/>
        <item x="76"/>
        <item x="568"/>
        <item x="1914"/>
        <item x="1173"/>
        <item x="475"/>
        <item x="578"/>
        <item x="2383"/>
        <item x="1156"/>
        <item x="55"/>
        <item x="1337"/>
        <item x="253"/>
        <item x="1151"/>
        <item x="1968"/>
        <item x="1281"/>
        <item x="1779"/>
        <item x="1360"/>
        <item x="118"/>
        <item x="445"/>
        <item x="546"/>
        <item x="2271"/>
        <item x="184"/>
        <item x="853"/>
        <item x="1745"/>
        <item x="204"/>
        <item x="615"/>
        <item x="70"/>
        <item x="1412"/>
        <item x="864"/>
        <item x="1693"/>
        <item x="89"/>
        <item x="98"/>
        <item x="613"/>
        <item x="731"/>
        <item x="604"/>
        <item x="24"/>
        <item x="955"/>
        <item x="2246"/>
        <item x="2351"/>
        <item x="2178"/>
        <item x="696"/>
        <item x="1765"/>
        <item x="1408"/>
        <item x="1095"/>
        <item x="1134"/>
        <item x="883"/>
        <item x="2329"/>
        <item x="1401"/>
        <item x="2160"/>
        <item x="2047"/>
        <item x="2144"/>
        <item x="1962"/>
        <item x="1204"/>
        <item x="167"/>
        <item x="716"/>
        <item x="2037"/>
        <item x="2064"/>
        <item x="381"/>
        <item x="2354"/>
        <item x="559"/>
        <item x="1734"/>
        <item x="246"/>
        <item x="173"/>
        <item x="412"/>
        <item x="1011"/>
        <item x="1255"/>
        <item x="1018"/>
        <item x="1443"/>
        <item x="1081"/>
        <item x="1967"/>
        <item x="1300"/>
        <item x="885"/>
        <item x="2244"/>
        <item x="407"/>
        <item x="2154"/>
        <item x="1935"/>
        <item x="1002"/>
        <item x="12"/>
        <item x="940"/>
        <item x="1811"/>
        <item x="983"/>
        <item x="427"/>
        <item x="2068"/>
        <item x="2214"/>
        <item x="1180"/>
        <item x="1478"/>
        <item x="1122"/>
        <item x="2323"/>
        <item x="2376"/>
        <item x="1908"/>
        <item x="322"/>
        <item x="567"/>
        <item x="856"/>
        <item x="1195"/>
        <item x="1628"/>
        <item x="564"/>
        <item x="1611"/>
        <item x="664"/>
        <item x="23"/>
        <item x="1612"/>
        <item x="2209"/>
        <item x="156"/>
        <item x="502"/>
        <item x="896"/>
        <item x="2093"/>
        <item x="168"/>
        <item x="863"/>
        <item x="2040"/>
        <item x="608"/>
        <item x="90"/>
        <item x="879"/>
        <item x="2204"/>
        <item x="1926"/>
        <item x="571"/>
        <item x="1497"/>
        <item x="1430"/>
        <item x="2120"/>
        <item x="1795"/>
        <item x="170"/>
        <item x="1143"/>
        <item x="649"/>
        <item x="1452"/>
        <item x="307"/>
        <item x="809"/>
        <item x="1542"/>
        <item x="722"/>
        <item x="429"/>
        <item x="2187"/>
        <item x="2408"/>
        <item x="2057"/>
        <item x="1436"/>
        <item x="1308"/>
        <item x="574"/>
        <item x="2159"/>
        <item x="2175"/>
        <item x="1901"/>
        <item x="1165"/>
        <item x="549"/>
        <item x="398"/>
        <item x="1123"/>
        <item x="1080"/>
        <item x="1288"/>
        <item x="2422"/>
        <item x="1871"/>
        <item x="990"/>
        <item x="1716"/>
        <item x="231"/>
        <item x="1570"/>
        <item x="290"/>
        <item x="1975"/>
        <item x="1773"/>
        <item x="1658"/>
        <item x="1087"/>
        <item x="2289"/>
        <item x="1153"/>
        <item x="732"/>
        <item x="1950"/>
        <item x="771"/>
        <item x="2347"/>
        <item x="2308"/>
        <item x="1741"/>
        <item x="977"/>
        <item x="260"/>
        <item x="957"/>
        <item x="296"/>
        <item x="1212"/>
        <item x="305"/>
        <item x="1574"/>
        <item x="232"/>
        <item x="1411"/>
        <item x="1161"/>
        <item x="1544"/>
        <item x="1264"/>
        <item x="273"/>
        <item x="891"/>
        <item x="1166"/>
        <item x="2131"/>
        <item x="1415"/>
        <item x="947"/>
        <item x="218"/>
        <item x="2229"/>
        <item x="237"/>
        <item x="250"/>
        <item x="842"/>
        <item x="610"/>
        <item x="1838"/>
        <item x="1442"/>
        <item x="1438"/>
        <item x="921"/>
        <item x="1979"/>
        <item x="110"/>
        <item x="2007"/>
        <item x="1806"/>
        <item x="933"/>
        <item x="301"/>
        <item x="2065"/>
        <item x="2300"/>
        <item x="757"/>
        <item x="1600"/>
        <item x="1905"/>
        <item x="855"/>
        <item x="1115"/>
        <item x="558"/>
        <item x="2274"/>
        <item x="2018"/>
        <item x="1402"/>
        <item x="1736"/>
        <item x="561"/>
        <item x="1519"/>
        <item x="1176"/>
        <item x="681"/>
        <item x="1184"/>
        <item x="1859"/>
        <item x="191"/>
        <item x="1092"/>
        <item x="2103"/>
        <item x="39"/>
        <item x="180"/>
        <item x="1990"/>
        <item x="2051"/>
        <item x="717"/>
        <item x="1740"/>
        <item x="1847"/>
        <item x="1333"/>
        <item x="2222"/>
        <item x="492"/>
        <item x="945"/>
        <item x="2189"/>
        <item x="710"/>
        <item x="2280"/>
        <item x="117"/>
        <item x="1187"/>
        <item x="1019"/>
        <item x="1691"/>
        <item x="614"/>
        <item x="2025"/>
        <item x="1609"/>
        <item x="1700"/>
        <item x="1368"/>
        <item x="353"/>
        <item x="969"/>
        <item x="1875"/>
        <item x="1227"/>
        <item x="1336"/>
        <item x="821"/>
        <item x="566"/>
        <item x="846"/>
        <item x="2059"/>
        <item x="259"/>
        <item x="1885"/>
        <item x="1917"/>
        <item x="1805"/>
        <item x="479"/>
        <item x="1961"/>
        <item x="1708"/>
        <item x="529"/>
        <item x="949"/>
        <item x="219"/>
        <item x="1548"/>
        <item x="540"/>
        <item x="520"/>
        <item x="935"/>
        <item x="1272"/>
        <item x="171"/>
        <item x="1492"/>
        <item x="702"/>
        <item x="1672"/>
        <item x="2314"/>
        <item x="454"/>
        <item x="2243"/>
        <item x="312"/>
        <item x="591"/>
        <item x="2357"/>
        <item x="1282"/>
        <item x="1262"/>
        <item x="632"/>
        <item x="1755"/>
        <item x="1625"/>
        <item x="1420"/>
        <item x="936"/>
        <item x="1103"/>
        <item x="2036"/>
        <item x="1268"/>
        <item x="1633"/>
        <item x="2089"/>
        <item x="1571"/>
        <item x="1969"/>
        <item x="1863"/>
        <item x="2318"/>
        <item x="79"/>
        <item x="814"/>
        <item x="302"/>
        <item x="1603"/>
        <item x="766"/>
        <item x="100"/>
        <item x="1359"/>
        <item x="1116"/>
        <item x="2396"/>
        <item x="2017"/>
        <item x="395"/>
        <item x="2362"/>
        <item x="1799"/>
        <item x="2199"/>
        <item x="563"/>
        <item x="379"/>
        <item x="2179"/>
        <item x="1330"/>
        <item x="1663"/>
        <item x="1031"/>
        <item x="1787"/>
        <item x="2133"/>
        <item x="1106"/>
        <item x="1746"/>
        <item x="1261"/>
        <item x="779"/>
        <item x="526"/>
        <item x="221"/>
        <item x="548"/>
        <item x="430"/>
        <item x="1198"/>
        <item x="1870"/>
        <item x="1616"/>
        <item x="2316"/>
        <item x="172"/>
        <item x="2049"/>
        <item x="439"/>
        <item x="1028"/>
        <item x="147"/>
        <item x="2269"/>
        <item x="1063"/>
        <item x="1952"/>
        <item x="823"/>
        <item x="1374"/>
        <item x="1500"/>
        <item x="1038"/>
        <item x="244"/>
        <item x="1050"/>
        <item x="2028"/>
        <item x="2416"/>
        <item x="537"/>
        <item x="582"/>
        <item x="928"/>
        <item x="2364"/>
        <item x="663"/>
        <item x="1943"/>
        <item x="463"/>
        <item x="469"/>
        <item x="1108"/>
        <item x="1954"/>
        <item x="402"/>
        <item x="2407"/>
        <item x="2076"/>
        <item x="759"/>
        <item x="605"/>
        <item x="815"/>
        <item x="128"/>
        <item x="913"/>
        <item x="917"/>
        <item x="544"/>
        <item x="1040"/>
        <item x="1942"/>
        <item x="2137"/>
        <item x="426"/>
        <item x="471"/>
        <item x="2023"/>
        <item x="1466"/>
        <item x="1665"/>
        <item x="958"/>
        <item x="2107"/>
        <item x="2195"/>
        <item x="1817"/>
        <item x="1585"/>
        <item x="1922"/>
        <item x="2205"/>
        <item x="1324"/>
        <item x="512"/>
        <item x="514"/>
        <item x="1754"/>
        <item x="432"/>
        <item x="1068"/>
        <item x="1664"/>
        <item x="946"/>
        <item x="1932"/>
        <item x="1113"/>
        <item x="1556"/>
        <item x="1098"/>
        <item x="2373"/>
        <item x="1257"/>
        <item x="1316"/>
        <item x="189"/>
        <item x="2411"/>
        <item x="345"/>
        <item x="1529"/>
        <item x="1076"/>
        <item x="554"/>
        <item x="222"/>
        <item x="42"/>
        <item x="371"/>
        <item x="692"/>
        <item x="285"/>
        <item x="518"/>
        <item x="2293"/>
        <item x="749"/>
        <item x="1928"/>
        <item x="1776"/>
        <item x="2143"/>
        <item x="403"/>
        <item x="1510"/>
        <item x="1479"/>
        <item x="1239"/>
        <item x="1406"/>
        <item x="1223"/>
        <item x="182"/>
        <item x="137"/>
        <item x="753"/>
        <item x="1796"/>
        <item x="1813"/>
        <item x="2346"/>
        <item x="2119"/>
        <item x="875"/>
        <item x="579"/>
        <item x="1394"/>
        <item x="108"/>
        <item x="791"/>
        <item x="596"/>
        <item x="1329"/>
        <item x="1557"/>
        <item x="2225"/>
        <item x="177"/>
        <item x="572"/>
        <item x="1878"/>
        <item x="1025"/>
        <item x="1097"/>
        <item x="1410"/>
        <item x="511"/>
        <item x="1454"/>
        <item x="1064"/>
        <item x="1164"/>
        <item x="1049"/>
        <item x="2311"/>
        <item x="393"/>
        <item x="2235"/>
        <item x="2379"/>
        <item x="267"/>
        <item x="2063"/>
        <item x="2073"/>
        <item x="1383"/>
        <item x="1921"/>
        <item x="1"/>
        <item x="923"/>
        <item x="892"/>
        <item x="1100"/>
        <item x="2286"/>
        <item x="1386"/>
        <item x="1267"/>
        <item x="507"/>
        <item x="2279"/>
        <item x="1655"/>
        <item x="805"/>
        <item x="149"/>
        <item x="1856"/>
        <item x="22"/>
        <item x="1589"/>
        <item x="588"/>
        <item x="714"/>
        <item x="1416"/>
        <item x="1502"/>
        <item x="1634"/>
        <item x="2202"/>
        <item x="2352"/>
        <item x="1567"/>
        <item x="2371"/>
        <item x="1398"/>
        <item x="1358"/>
        <item x="1190"/>
        <item x="760"/>
        <item x="1652"/>
        <item x="929"/>
        <item x="1629"/>
        <item x="1523"/>
        <item x="431"/>
        <item x="1054"/>
        <item x="642"/>
        <item x="801"/>
        <item x="2386"/>
        <item x="1380"/>
        <item x="320"/>
        <item x="1428"/>
        <item x="1608"/>
        <item x="1690"/>
        <item x="1367"/>
        <item x="706"/>
        <item x="1640"/>
        <item x="1032"/>
        <item x="516"/>
        <item x="1046"/>
        <item x="1546"/>
        <item x="1683"/>
        <item x="629"/>
        <item x="1545"/>
        <item x="388"/>
        <item x="1902"/>
        <item x="898"/>
        <item x="925"/>
        <item x="1370"/>
        <item x="387"/>
        <item x="1364"/>
        <item x="562"/>
        <item x="161"/>
        <item x="146"/>
        <item x="1189"/>
        <item x="343"/>
        <item x="532"/>
        <item x="1855"/>
        <item x="2255"/>
        <item x="655"/>
        <item x="1764"/>
        <item x="1230"/>
        <item x="1694"/>
        <item x="938"/>
        <item x="1351"/>
        <item x="2002"/>
        <item x="519"/>
        <item x="1356"/>
        <item x="1641"/>
        <item x="81"/>
        <item x="2273"/>
        <item x="87"/>
        <item x="1446"/>
        <item x="491"/>
        <item x="758"/>
        <item x="1449"/>
        <item x="1705"/>
        <item x="1642"/>
        <item x="1977"/>
        <item x="416"/>
        <item x="1597"/>
        <item x="7"/>
        <item x="2387"/>
        <item x="660"/>
        <item x="2150"/>
        <item x="1094"/>
        <item x="28"/>
        <item x="2359"/>
        <item x="38"/>
        <item x="1899"/>
        <item x="1016"/>
        <item x="1966"/>
        <item x="2312"/>
        <item x="274"/>
        <item x="1129"/>
        <item x="927"/>
        <item x="625"/>
        <item x="315"/>
        <item x="1303"/>
        <item x="1890"/>
        <item x="2339"/>
        <item x="383"/>
        <item x="530"/>
        <item x="874"/>
        <item x="803"/>
        <item x="2421"/>
        <item x="1439"/>
        <item x="1986"/>
        <item x="1516"/>
        <item x="332"/>
        <item x="523"/>
        <item x="962"/>
        <item x="1325"/>
        <item x="719"/>
        <item x="2194"/>
        <item x="637"/>
        <item x="728"/>
        <item x="1286"/>
        <item x="1263"/>
        <item x="1284"/>
        <item x="1613"/>
        <item x="2212"/>
        <item x="807"/>
        <item x="627"/>
        <item x="2377"/>
        <item x="1583"/>
        <item x="652"/>
        <item x="1912"/>
        <item x="2266"/>
        <item x="1491"/>
        <item x="57"/>
        <item x="1354"/>
        <item x="550"/>
        <item x="1946"/>
        <item x="2156"/>
        <item x="113"/>
        <item x="1836"/>
        <item x="1259"/>
        <item x="2062"/>
        <item x="1846"/>
        <item x="1341"/>
        <item x="1584"/>
        <item x="2227"/>
        <item x="877"/>
        <item x="524"/>
        <item x="1037"/>
        <item x="2245"/>
        <item x="2198"/>
        <item x="1937"/>
        <item x="824"/>
        <item x="790"/>
        <item x="328"/>
        <item x="1522"/>
        <item x="517"/>
        <item x="2310"/>
        <item x="931"/>
        <item x="2111"/>
        <item x="1249"/>
        <item x="730"/>
        <item x="872"/>
        <item x="1167"/>
        <item x="2324"/>
        <item x="1820"/>
        <item x="2210"/>
        <item x="1827"/>
        <item x="751"/>
        <item x="2256"/>
        <item x="1400"/>
        <item x="1119"/>
        <item x="2412"/>
        <item x="736"/>
        <item x="1445"/>
        <item x="289"/>
        <item x="746"/>
        <item x="2046"/>
        <item x="1686"/>
        <item x="1592"/>
        <item x="1559"/>
        <item x="636"/>
        <item x="575"/>
        <item x="1012"/>
        <item x="2283"/>
        <item x="1579"/>
        <item x="316"/>
        <item x="1057"/>
        <item x="1591"/>
        <item x="1619"/>
        <item x="724"/>
        <item x="1657"/>
        <item x="2278"/>
        <item x="281"/>
        <item x="266"/>
        <item x="2116"/>
        <item x="2341"/>
        <item x="1894"/>
        <item x="125"/>
        <item x="673"/>
        <item x="989"/>
        <item x="2106"/>
        <item x="1456"/>
        <item x="331"/>
        <item x="1154"/>
        <item x="1533"/>
        <item x="1346"/>
        <item x="1709"/>
        <item x="1142"/>
        <item x="2270"/>
        <item x="1120"/>
        <item x="2077"/>
        <item x="619"/>
        <item x="365"/>
        <item x="811"/>
        <item x="17"/>
        <item x="198"/>
        <item x="738"/>
        <item x="459"/>
        <item x="2333"/>
        <item x="1707"/>
        <item x="1136"/>
        <item x="705"/>
        <item x="623"/>
        <item x="2349"/>
        <item x="827"/>
        <item x="1511"/>
        <item x="1206"/>
        <item x="1639"/>
        <item x="152"/>
        <item x="1630"/>
        <item x="1236"/>
        <item x="797"/>
        <item x="622"/>
        <item x="1940"/>
        <item x="876"/>
        <item x="761"/>
        <item x="975"/>
        <item x="446"/>
        <item x="1391"/>
        <item x="1739"/>
        <item x="1934"/>
        <item x="786"/>
        <item x="1051"/>
        <item x="599"/>
        <item x="1807"/>
        <item x="1831"/>
        <item x="1162"/>
        <item x="1127"/>
        <item x="1482"/>
        <item x="1552"/>
        <item x="2263"/>
        <item x="1461"/>
        <item x="987"/>
        <item x="1706"/>
        <item x="1429"/>
        <item x="123"/>
        <item x="418"/>
        <item x="691"/>
        <item x="1488"/>
        <item x="233"/>
        <item x="1209"/>
        <item x="1135"/>
        <item x="1598"/>
        <item x="1389"/>
        <item x="2388"/>
        <item x="723"/>
        <item x="2082"/>
        <item x="31"/>
        <item x="356"/>
        <item x="2097"/>
        <item x="378"/>
        <item x="733"/>
        <item x="2231"/>
        <item x="871"/>
        <item x="2071"/>
        <item x="624"/>
        <item x="94"/>
        <item x="2054"/>
        <item x="248"/>
        <item x="2132"/>
        <item x="2128"/>
        <item x="690"/>
        <item x="1003"/>
        <item x="1749"/>
        <item x="346"/>
        <item x="991"/>
        <item x="2134"/>
        <item x="2096"/>
        <item x="1183"/>
        <item x="1132"/>
        <item x="318"/>
        <item x="105"/>
        <item x="767"/>
        <item x="1426"/>
        <item x="1669"/>
        <item x="0"/>
        <item x="1211"/>
        <item x="166"/>
        <item x="2226"/>
        <item x="160"/>
        <item x="700"/>
        <item x="2074"/>
        <item x="1580"/>
        <item x="754"/>
        <item x="689"/>
        <item x="370"/>
        <item x="1951"/>
        <item x="268"/>
        <item x="2369"/>
        <item x="497"/>
        <item x="1667"/>
        <item x="51"/>
        <item x="1457"/>
        <item x="838"/>
        <item x="694"/>
        <item x="1997"/>
        <item x="679"/>
        <item x="1782"/>
        <item x="704"/>
        <item x="2006"/>
        <item x="1385"/>
        <item x="680"/>
        <item x="2066"/>
        <item x="1218"/>
        <item x="2238"/>
        <item x="1913"/>
        <item x="107"/>
        <item x="295"/>
        <item x="1271"/>
        <item x="2414"/>
        <item x="389"/>
        <item x="1248"/>
        <item x="2213"/>
        <item x="466"/>
        <item x="813"/>
        <item x="2319"/>
        <item x="488"/>
        <item x="8"/>
        <item x="531"/>
        <item x="423"/>
        <item x="205"/>
        <item x="2085"/>
        <item x="1881"/>
        <item x="1650"/>
        <item x="866"/>
        <item x="462"/>
        <item x="2079"/>
        <item x="112"/>
        <item x="607"/>
        <item x="1627"/>
        <item x="404"/>
        <item x="2394"/>
        <item x="78"/>
        <item x="258"/>
        <item x="1832"/>
        <item x="434"/>
        <item x="832"/>
        <item x="2215"/>
        <item x="852"/>
        <item x="174"/>
        <item x="2174"/>
        <item x="2026"/>
        <item x="1215"/>
        <item x="2168"/>
        <item x="1079"/>
        <item x="293"/>
        <item x="190"/>
        <item x="2295"/>
        <item x="2264"/>
        <item x="916"/>
        <item x="500"/>
        <item x="1444"/>
        <item x="1177"/>
        <item x="1737"/>
        <item x="1698"/>
        <item x="109"/>
        <item x="1804"/>
        <item x="770"/>
        <item x="1692"/>
        <item x="2224"/>
        <item x="271"/>
        <item x="215"/>
        <item x="1216"/>
        <item x="590"/>
        <item x="1674"/>
        <item x="2105"/>
        <item x="1228"/>
        <item x="1897"/>
        <item x="2098"/>
        <item x="217"/>
        <item x="1194"/>
        <item x="992"/>
        <item x="2139"/>
        <item x="1276"/>
        <item x="2188"/>
        <item x="1339"/>
        <item x="1314"/>
        <item x="299"/>
        <item x="1660"/>
        <item x="2360"/>
        <item x="1033"/>
        <item x="2410"/>
        <item x="1953"/>
        <item x="2417"/>
        <item x="1226"/>
        <item x="1434"/>
        <item x="670"/>
        <item x="944"/>
        <item x="1355"/>
        <item x="748"/>
        <item x="555"/>
        <item x="1091"/>
        <item x="800"/>
        <item x="474"/>
        <item x="60"/>
        <item x="375"/>
        <item x="344"/>
        <item x="19"/>
        <item x="453"/>
        <item x="449"/>
        <item x="1581"/>
        <item x="505"/>
        <item x="1022"/>
        <item x="138"/>
        <item x="1701"/>
        <item x="1419"/>
        <item x="996"/>
        <item x="227"/>
        <item x="203"/>
        <item x="1539"/>
        <item x="1587"/>
        <item x="1041"/>
        <item x="1727"/>
        <item x="1133"/>
        <item x="2146"/>
        <item x="2413"/>
        <item x="208"/>
        <item x="683"/>
        <item x="287"/>
        <item x="1441"/>
        <item x="2035"/>
        <item x="257"/>
        <item x="155"/>
        <item x="1252"/>
        <item x="1121"/>
        <item x="2136"/>
        <item x="195"/>
        <item x="2182"/>
        <item x="486"/>
        <item x="11"/>
        <item x="54"/>
        <item x="88"/>
        <item x="1825"/>
        <item x="1815"/>
        <item x="906"/>
        <item x="2155"/>
        <item x="1891"/>
        <item x="1302"/>
        <item x="64"/>
        <item x="304"/>
        <item x="91"/>
        <item x="1009"/>
        <item x="1319"/>
        <item x="911"/>
        <item x="2042"/>
        <item x="1721"/>
        <item x="1617"/>
        <item x="2277"/>
        <item x="932"/>
        <item x="1573"/>
        <item x="1208"/>
        <item x="1508"/>
        <item x="1172"/>
        <item x="456"/>
        <item x="1074"/>
        <item x="965"/>
        <item x="901"/>
        <item x="672"/>
        <item x="618"/>
        <item x="998"/>
        <item x="826"/>
        <item x="837"/>
        <item x="587"/>
        <item x="291"/>
        <item x="712"/>
        <item x="616"/>
        <item x="2126"/>
        <item x="1175"/>
        <item x="2251"/>
        <item x="1027"/>
        <item x="223"/>
        <item x="1254"/>
        <item x="200"/>
        <item x="1792"/>
        <item x="376"/>
        <item x="279"/>
        <item x="1083"/>
        <item x="47"/>
        <item x="2292"/>
        <item x="2012"/>
        <item x="2033"/>
        <item x="48"/>
        <item x="1561"/>
        <item x="1729"/>
        <item x="1536"/>
        <item x="1070"/>
        <item x="1472"/>
        <item x="142"/>
        <item x="1399"/>
        <item x="1958"/>
        <item x="1464"/>
        <item x="1718"/>
        <item x="2262"/>
        <item x="1781"/>
        <item x="127"/>
        <item x="847"/>
        <item x="948"/>
        <item x="585"/>
        <item x="603"/>
        <item x="2306"/>
        <item x="1527"/>
        <item x="2029"/>
        <item x="251"/>
        <item x="437"/>
        <item x="1549"/>
        <item x="2200"/>
        <item x="1578"/>
        <item x="1868"/>
        <item x="1563"/>
        <item x="1730"/>
        <item x="1614"/>
        <item x="1035"/>
        <item x="480"/>
        <item x="528"/>
        <item x="216"/>
        <item x="980"/>
        <item x="718"/>
        <item x="2348"/>
        <item x="934"/>
        <item x="1790"/>
        <item x="2221"/>
        <item x="2043"/>
        <item x="687"/>
        <item x="870"/>
        <item x="460"/>
        <item x="340"/>
        <item x="2361"/>
        <item x="414"/>
        <item x="930"/>
        <item x="300"/>
        <item x="2303"/>
        <item x="765"/>
        <item x="799"/>
        <item x="330"/>
        <item x="1220"/>
        <item x="1250"/>
        <item x="2375"/>
        <item x="2258"/>
        <item x="181"/>
        <item x="2317"/>
        <item x="80"/>
        <item x="2385"/>
        <item x="1203"/>
        <item x="262"/>
        <item x="2415"/>
        <item x="2242"/>
        <item x="1903"/>
        <item x="2165"/>
        <item x="1448"/>
        <item x="1517"/>
        <item x="1974"/>
        <item x="638"/>
        <item x="1772"/>
        <item x="1202"/>
        <item x="59"/>
        <item x="485"/>
        <item x="1604"/>
        <item x="201"/>
        <item x="1638"/>
        <item x="2382"/>
        <item x="2094"/>
        <item x="1731"/>
        <item x="598"/>
        <item x="310"/>
        <item x="386"/>
        <item x="2393"/>
        <item x="140"/>
        <item x="1843"/>
        <item x="1541"/>
        <item x="1537"/>
        <item x="1141"/>
        <item x="1877"/>
        <item x="119"/>
        <item x="114"/>
        <item x="197"/>
        <item x="926"/>
        <item x="910"/>
        <item x="1837"/>
        <item x="2024"/>
        <item x="1673"/>
        <item x="238"/>
        <item x="86"/>
        <item x="390"/>
        <item x="2039"/>
        <item x="2392"/>
        <item x="1759"/>
        <item x="859"/>
        <item x="862"/>
        <item x="1377"/>
        <item x="1099"/>
        <item x="1821"/>
        <item x="1535"/>
        <item x="1010"/>
        <item x="2211"/>
        <item x="756"/>
        <item x="286"/>
        <item x="188"/>
        <item x="1424"/>
        <item x="2031"/>
        <item x="2241"/>
        <item x="417"/>
        <item x="903"/>
        <item x="211"/>
        <item x="2368"/>
        <item x="843"/>
        <item x="116"/>
        <item x="2193"/>
        <item x="2191"/>
        <item x="1403"/>
        <item x="763"/>
        <item x="1892"/>
        <item x="1712"/>
        <item x="1256"/>
        <item x="2259"/>
        <item x="2206"/>
        <item x="428"/>
        <item x="851"/>
        <item x="2328"/>
        <item x="1883"/>
        <item x="534"/>
        <item x="35"/>
        <item x="1293"/>
        <item x="597"/>
        <item x="104"/>
        <item x="1089"/>
        <item x="163"/>
        <item x="1919"/>
        <item x="1551"/>
        <item x="101"/>
        <item x="2228"/>
        <item x="861"/>
        <item x="1668"/>
        <item x="967"/>
        <item x="1564"/>
        <item x="14"/>
        <item x="985"/>
        <item x="1848"/>
        <item x="133"/>
        <item x="1214"/>
        <item x="773"/>
        <item x="822"/>
        <item x="1998"/>
        <item x="1679"/>
        <item x="151"/>
        <item x="2216"/>
        <item x="1321"/>
        <item x="973"/>
        <item x="817"/>
        <item x="363"/>
        <item x="1569"/>
        <item x="646"/>
        <item x="1128"/>
        <item x="1378"/>
        <item x="1440"/>
        <item x="2232"/>
        <item x="2070"/>
        <item x="1593"/>
        <item x="288"/>
        <item x="1376"/>
        <item x="26"/>
        <item x="2419"/>
        <item x="75"/>
        <item x="1687"/>
        <item x="1874"/>
        <item x="2095"/>
        <item x="2124"/>
        <item x="1396"/>
        <item x="311"/>
        <item x="465"/>
        <item x="1678"/>
        <item x="366"/>
        <item x="920"/>
        <item x="275"/>
        <item x="2015"/>
        <item x="247"/>
        <item x="399"/>
        <item x="819"/>
        <item x="2401"/>
        <item x="1824"/>
        <item x="1850"/>
        <item x="854"/>
        <item x="2381"/>
        <item x="1265"/>
        <item x="2129"/>
        <item x="319"/>
        <item x="1853"/>
        <item x="653"/>
        <item x="338"/>
        <item x="581"/>
        <item x="69"/>
        <item x="833"/>
        <item x="2044"/>
        <item x="2248"/>
        <item x="162"/>
        <item x="893"/>
        <item x="1558"/>
        <item x="1941"/>
        <item x="816"/>
        <item x="1034"/>
        <item x="950"/>
        <item x="2322"/>
        <item x="2326"/>
        <item x="747"/>
        <item x="1844"/>
        <item x="2162"/>
        <item x="1939"/>
        <item x="1526"/>
        <item x="333"/>
        <item x="277"/>
        <item x="443"/>
        <item x="2366"/>
        <item x="2158"/>
        <item x="508"/>
        <item x="99"/>
        <item x="939"/>
        <item x="611"/>
        <item x="2403"/>
        <item x="424"/>
        <item x="202"/>
        <item x="907"/>
        <item x="2122"/>
        <item x="2275"/>
        <item x="2104"/>
        <item x="157"/>
        <item x="1738"/>
        <item x="1155"/>
        <item x="61"/>
        <item x="234"/>
        <item x="2409"/>
        <item x="1297"/>
        <item x="902"/>
        <item x="1299"/>
        <item x="1987"/>
        <item x="325"/>
        <item x="1066"/>
        <item x="743"/>
        <item x="1088"/>
        <item x="1023"/>
        <item x="882"/>
        <item x="1160"/>
        <item x="396"/>
        <item x="699"/>
        <item x="1839"/>
        <item x="341"/>
        <item x="1317"/>
        <item x="1864"/>
        <item x="440"/>
        <item x="348"/>
        <item x="210"/>
        <item x="1332"/>
        <item x="1991"/>
        <item x="1726"/>
        <item x="18"/>
        <item x="68"/>
        <item x="136"/>
        <item x="394"/>
        <item x="493"/>
        <item x="953"/>
        <item x="2208"/>
        <item x="2390"/>
        <item x="538"/>
        <item x="1916"/>
        <item x="2342"/>
        <item x="1000"/>
        <item x="324"/>
        <item x="44"/>
        <item x="1725"/>
        <item x="120"/>
        <item x="1246"/>
        <item x="1873"/>
        <item x="1995"/>
        <item x="436"/>
        <item x="1062"/>
        <item x="1490"/>
        <item x="1005"/>
        <item x="1232"/>
        <item x="1213"/>
        <item x="132"/>
        <item x="1722"/>
        <item x="560"/>
        <item x="2067"/>
        <item x="715"/>
        <item x="93"/>
        <item x="1274"/>
        <item x="667"/>
        <item x="1695"/>
        <item x="1909"/>
        <item x="951"/>
        <item x="1524"/>
        <item x="952"/>
        <item x="1273"/>
        <item x="2240"/>
        <item x="2101"/>
        <item x="1802"/>
        <item x="2423"/>
        <item x="2250"/>
        <item x="1483"/>
        <item x="1626"/>
        <item x="52"/>
        <item x="46"/>
        <item x="1242"/>
        <item x="1643"/>
        <item x="658"/>
        <item x="1475"/>
        <item x="67"/>
        <item x="2163"/>
        <item x="1148"/>
        <item x="2184"/>
        <item x="835"/>
        <item x="352"/>
        <item x="697"/>
        <item x="1822"/>
        <item x="1607"/>
        <item x="1703"/>
        <item x="2233"/>
        <item x="1785"/>
        <item x="2335"/>
        <item x="1447"/>
        <item x="713"/>
        <item x="309"/>
        <item x="1241"/>
        <item x="545"/>
        <item x="1369"/>
        <item x="1085"/>
        <item x="29"/>
        <item x="2196"/>
        <item x="1758"/>
        <item x="2117"/>
        <item x="1459"/>
        <item x="644"/>
        <item x="841"/>
        <item x="1340"/>
        <item x="321"/>
        <item x="230"/>
        <item x="2087"/>
        <item x="2083"/>
        <item x="2050"/>
        <item x="1499"/>
        <item x="1927"/>
        <item x="1320"/>
        <item x="1996"/>
        <item x="1017"/>
        <item x="1653"/>
        <item x="2060"/>
        <item x="695"/>
        <item x="245"/>
        <item x="448"/>
        <item x="2041"/>
        <item x="1620"/>
        <item x="659"/>
        <item x="1841"/>
        <item x="1109"/>
        <item x="1004"/>
        <item x="1310"/>
        <item x="2420"/>
        <item x="1104"/>
        <item x="895"/>
        <item x="2267"/>
        <item x="2061"/>
        <item x="1989"/>
        <item x="1893"/>
        <item x="1532"/>
        <item x="583"/>
        <item x="2418"/>
        <item x="1719"/>
        <item x="373"/>
        <item x="703"/>
        <item x="2321"/>
        <item x="1555"/>
        <item x="2125"/>
        <item x="533"/>
        <item x="194"/>
        <item x="499"/>
        <item x="2080"/>
        <item x="111"/>
        <item x="364"/>
        <item x="1185"/>
        <item x="570"/>
        <item x="58"/>
        <item x="361"/>
        <item x="612"/>
        <item x="979"/>
        <item x="468"/>
        <item x="1348"/>
        <item x="1140"/>
        <item x="888"/>
        <item x="593"/>
        <item x="1111"/>
        <item x="1477"/>
        <item x="650"/>
        <item x="806"/>
        <item x="2032"/>
        <item x="762"/>
        <item x="693"/>
        <item x="284"/>
        <item x="1243"/>
        <item x="73"/>
        <item x="1963"/>
        <item x="1575"/>
        <item x="196"/>
        <item x="1682"/>
        <item x="457"/>
        <item x="1042"/>
        <item x="1818"/>
        <item x="1130"/>
        <item x="1191"/>
        <item x="1126"/>
        <item x="169"/>
        <item x="5"/>
        <item x="504"/>
        <item x="13"/>
        <item x="34"/>
        <item x="999"/>
        <item x="1188"/>
        <item x="1789"/>
        <item x="1826"/>
        <item x="409"/>
        <item x="521"/>
        <item x="357"/>
        <item x="2108"/>
        <item x="1503"/>
        <item x="2343"/>
        <item x="1514"/>
        <item x="1615"/>
        <item x="750"/>
        <item x="1334"/>
        <item x="1509"/>
        <item x="970"/>
        <item x="1240"/>
        <item x="845"/>
        <item x="1568"/>
        <item x="441"/>
        <item x="411"/>
        <item x="392"/>
        <item x="15"/>
        <item x="1463"/>
        <item x="2092"/>
        <item x="602"/>
        <item x="1661"/>
        <item x="1290"/>
        <item x="1347"/>
        <item x="1849"/>
        <item x="964"/>
        <item x="2069"/>
        <item x="1835"/>
        <item x="261"/>
        <item x="972"/>
        <item x="685"/>
        <item x="1417"/>
        <item x="857"/>
        <item x="269"/>
        <item x="942"/>
        <item x="317"/>
        <item x="82"/>
        <item x="1936"/>
        <item x="362"/>
        <item x="635"/>
        <item x="1699"/>
        <item x="1048"/>
        <item x="2123"/>
        <item x="552"/>
        <item x="1601"/>
        <item x="1534"/>
        <item x="1178"/>
        <item x="868"/>
        <item x="1888"/>
        <item x="1646"/>
        <item x="1086"/>
        <item x="1680"/>
        <item x="487"/>
        <item x="2345"/>
        <item x="2404"/>
        <item x="2272"/>
        <item x="1866"/>
        <item x="671"/>
        <item x="2254"/>
        <item x="2148"/>
        <item x="2090"/>
        <item x="329"/>
        <item x="1635"/>
        <item x="2395"/>
        <item x="1053"/>
        <item x="780"/>
        <item x="2141"/>
        <item x="1751"/>
        <item x="1045"/>
        <item x="263"/>
        <item x="993"/>
        <item x="1960"/>
        <item x="2091"/>
        <item x="1437"/>
        <item x="1924"/>
        <item x="922"/>
        <item x="783"/>
        <item x="1923"/>
        <item x="2287"/>
        <item x="2291"/>
        <item x="92"/>
        <item x="1757"/>
        <item x="249"/>
        <item x="515"/>
        <item x="941"/>
        <item x="467"/>
        <item x="72"/>
        <item x="164"/>
        <item x="1810"/>
        <item x="2405"/>
        <item x="682"/>
        <item x="1425"/>
        <item x="406"/>
        <item x="2399"/>
        <item x="1553"/>
        <item x="1219"/>
        <item x="1235"/>
        <item x="2288"/>
        <item x="413"/>
        <item x="2237"/>
        <item x="1193"/>
        <item x="336"/>
        <item x="2183"/>
        <item x="639"/>
        <item x="848"/>
        <item x="2301"/>
        <item x="557"/>
        <item x="954"/>
        <item x="165"/>
        <item x="1929"/>
        <item x="1481"/>
        <item x="745"/>
        <item x="175"/>
        <item x="1654"/>
        <item x="1550"/>
        <item x="1801"/>
        <item x="1484"/>
        <item x="1489"/>
        <item x="1485"/>
        <item x="1301"/>
        <item x="1778"/>
        <item x="1777"/>
        <item x="313"/>
        <item x="241"/>
        <item x="1278"/>
        <item x="1528"/>
        <item x="482"/>
        <item x="873"/>
        <item x="884"/>
        <item x="153"/>
        <item x="698"/>
        <item x="2203"/>
        <item x="1036"/>
        <item x="1138"/>
        <item x="1566"/>
        <item x="1774"/>
        <item x="1090"/>
        <item x="63"/>
        <item x="720"/>
        <item x="455"/>
        <item x="1221"/>
        <item x="1001"/>
        <item x="2327"/>
        <item x="869"/>
        <item x="1060"/>
        <item x="185"/>
        <item x="1044"/>
        <item x="1547"/>
        <item x="2296"/>
        <item x="984"/>
        <item x="1021"/>
        <item x="1770"/>
        <item x="641"/>
        <item x="447"/>
        <item x="2338"/>
        <item x="1295"/>
        <item x="1576"/>
        <item x="834"/>
        <item x="292"/>
        <item x="858"/>
        <item x="1636"/>
        <item x="963"/>
        <item x="1363"/>
        <item x="1125"/>
        <item x="909"/>
        <item x="270"/>
        <item x="1521"/>
        <item x="1453"/>
        <item x="2336"/>
        <item x="1372"/>
        <item x="752"/>
        <item x="401"/>
        <item x="1651"/>
        <item x="405"/>
        <item x="2384"/>
        <item x="41"/>
        <item x="422"/>
        <item x="1907"/>
        <item x="1983"/>
        <item x="2121"/>
        <item x="2304"/>
        <item x="1112"/>
        <item x="2014"/>
        <item x="45"/>
        <item x="2230"/>
        <item x="126"/>
        <item x="2400"/>
        <item x="796"/>
        <item x="179"/>
        <item x="1775"/>
        <item x="135"/>
        <item x="878"/>
        <item x="1338"/>
        <item x="342"/>
        <item x="1631"/>
        <item t="default"/>
      </items>
    </pivotField>
    <pivotField showAll="0"/>
    <pivotField showAll="0"/>
    <pivotField showAll="0">
      <items count="10">
        <item f="1" x="8"/>
        <item x="0"/>
        <item x="3"/>
        <item x="6"/>
        <item x="4"/>
        <item x="1"/>
        <item x="2"/>
        <item x="5"/>
        <item x="7"/>
        <item t="default"/>
      </items>
    </pivotField>
    <pivotField showAll="0">
      <items count="11">
        <item x="8"/>
        <item x="1"/>
        <item x="2"/>
        <item x="7"/>
        <item f="1" x="9"/>
        <item x="6"/>
        <item x="0"/>
        <item x="3"/>
        <item x="5"/>
        <item x="4"/>
        <item t="default"/>
      </items>
    </pivotField>
    <pivotField showAll="0">
      <items count="14">
        <item x="1"/>
        <item x="4"/>
        <item f="1" x="9"/>
        <item x="7"/>
        <item f="1" x="11"/>
        <item f="1" x="12"/>
        <item x="6"/>
        <item x="2"/>
        <item x="3"/>
        <item x="5"/>
        <item x="8"/>
        <item x="0"/>
        <item f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7"/>
        <item x="5"/>
        <item x="6"/>
        <item x="4"/>
        <item x="3"/>
        <item x="0"/>
        <item x="1"/>
        <item x="2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1" showAll="0"/>
  </pivotFields>
  <rowFields count="1">
    <field x="1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Crash Number" fld="0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4" count="1" selected="0">
            <x v="6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Between" evalOrder="-1" id="111" name="Date and Time of Crash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98E203-7E44-4103-AD68-129F8CF2C55E}" name="PivotTable11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5">
  <location ref="A3:G4" firstHeaderRow="0" firstDataRow="1" firstDataCol="0"/>
  <pivotFields count="32">
    <pivotField showAll="0"/>
    <pivotField showAll="0">
      <items count="2427">
        <item x="1496"/>
        <item x="1495"/>
        <item x="1313"/>
        <item x="668"/>
        <item x="2027"/>
        <item x="831"/>
        <item x="643"/>
        <item x="49"/>
        <item x="787"/>
        <item x="4"/>
        <item x="1767"/>
        <item x="547"/>
        <item x="1328"/>
        <item x="1906"/>
        <item x="1375"/>
        <item x="1480"/>
        <item x="535"/>
        <item x="709"/>
        <item x="510"/>
        <item x="1710"/>
        <item x="825"/>
        <item x="121"/>
        <item x="1059"/>
        <item x="764"/>
        <item x="2356"/>
        <item x="1783"/>
        <item x="1244"/>
        <item x="1460"/>
        <item x="1869"/>
        <item x="2173"/>
        <item x="1312"/>
        <item x="2113"/>
        <item x="1763"/>
        <item x="159"/>
        <item x="2406"/>
        <item x="2151"/>
        <item x="192"/>
        <item x="522"/>
        <item x="2142"/>
        <item x="1469"/>
        <item x="1814"/>
        <item x="40"/>
        <item x="1904"/>
        <item x="1318"/>
        <item x="900"/>
        <item x="2294"/>
        <item x="314"/>
        <item x="154"/>
        <item x="1762"/>
        <item x="1435"/>
        <item x="2257"/>
        <item x="2127"/>
        <item x="943"/>
        <item x="1976"/>
        <item x="32"/>
        <item x="793"/>
        <item x="2305"/>
        <item x="2201"/>
        <item x="2034"/>
        <item x="1139"/>
        <item x="688"/>
        <item x="1854"/>
        <item x="769"/>
        <item x="600"/>
        <item x="2285"/>
        <item x="2372"/>
        <item x="981"/>
        <item x="1294"/>
        <item x="2110"/>
        <item x="1834"/>
        <item x="1131"/>
        <item x="2236"/>
        <item x="1107"/>
        <item x="551"/>
        <item x="651"/>
        <item x="1382"/>
        <item x="792"/>
        <item x="506"/>
        <item x="577"/>
        <item x="382"/>
        <item x="1471"/>
        <item x="2207"/>
        <item x="2138"/>
        <item x="2307"/>
        <item x="1823"/>
        <item x="71"/>
        <item x="115"/>
        <item x="1689"/>
        <item x="1621"/>
        <item x="628"/>
        <item x="1269"/>
        <item x="1470"/>
        <item x="1809"/>
        <item x="2340"/>
        <item x="772"/>
        <item x="1096"/>
        <item x="2140"/>
        <item x="2249"/>
        <item x="2374"/>
        <item x="1476"/>
        <item x="438"/>
        <item x="1283"/>
        <item x="1158"/>
        <item x="1043"/>
        <item x="1365"/>
        <item x="2157"/>
        <item x="335"/>
        <item x="662"/>
        <item x="1862"/>
        <item x="1291"/>
        <item x="1920"/>
        <item x="283"/>
        <item x="2389"/>
        <item x="886"/>
        <item x="2397"/>
        <item x="1543"/>
        <item x="1797"/>
        <item x="349"/>
        <item x="707"/>
        <item x="1618"/>
        <item x="741"/>
        <item x="1015"/>
        <item x="527"/>
        <item x="808"/>
        <item x="2052"/>
        <item x="737"/>
        <item x="2118"/>
        <item x="1931"/>
        <item x="355"/>
        <item x="739"/>
        <item x="1918"/>
        <item x="2009"/>
        <item x="229"/>
        <item x="83"/>
        <item x="556"/>
        <item x="265"/>
        <item x="676"/>
        <item x="380"/>
        <item x="912"/>
        <item x="995"/>
        <item x="2075"/>
        <item x="494"/>
        <item x="1150"/>
        <item x="1560"/>
        <item x="1159"/>
        <item x="1055"/>
        <item x="1152"/>
        <item x="1645"/>
        <item x="1732"/>
        <item x="2265"/>
        <item x="1760"/>
        <item x="2197"/>
        <item x="1414"/>
        <item x="1397"/>
        <item x="1898"/>
        <item x="850"/>
        <item x="2048"/>
        <item x="1851"/>
        <item x="458"/>
        <item x="425"/>
        <item x="1513"/>
        <item x="141"/>
        <item x="1234"/>
        <item x="1144"/>
        <item x="235"/>
        <item x="2170"/>
        <item x="2"/>
        <item x="1353"/>
        <item x="971"/>
        <item x="1879"/>
        <item x="1696"/>
        <item x="812"/>
        <item x="735"/>
        <item x="2010"/>
        <item x="982"/>
        <item x="1304"/>
        <item x="2402"/>
        <item x="2152"/>
        <item x="65"/>
        <item x="1715"/>
        <item x="621"/>
        <item x="2004"/>
        <item x="1697"/>
        <item x="1766"/>
        <item x="961"/>
        <item x="755"/>
        <item x="1714"/>
        <item x="974"/>
        <item x="240"/>
        <item x="16"/>
        <item x="1860"/>
        <item x="33"/>
        <item x="1458"/>
        <item x="84"/>
        <item x="1833"/>
        <item x="630"/>
        <item x="1467"/>
        <item x="1179"/>
        <item x="2268"/>
        <item x="242"/>
        <item x="1169"/>
        <item x="178"/>
        <item x="484"/>
        <item x="1733"/>
        <item x="905"/>
        <item x="97"/>
        <item x="1670"/>
        <item x="2276"/>
        <item x="1562"/>
        <item x="1493"/>
        <item x="495"/>
        <item x="1896"/>
        <item x="968"/>
        <item x="1666"/>
        <item x="589"/>
        <item x="444"/>
        <item x="354"/>
        <item x="1512"/>
        <item x="350"/>
        <item x="2330"/>
        <item x="721"/>
        <item x="496"/>
        <item x="1343"/>
        <item x="654"/>
        <item x="1349"/>
        <item x="675"/>
        <item x="2013"/>
        <item x="601"/>
        <item x="385"/>
        <item x="2297"/>
        <item x="1451"/>
        <item x="1067"/>
        <item x="1577"/>
        <item x="1761"/>
        <item x="2149"/>
        <item x="1769"/>
        <item x="2030"/>
        <item x="1993"/>
        <item x="2320"/>
        <item x="1327"/>
        <item x="1047"/>
        <item x="867"/>
        <item x="1720"/>
        <item x="1069"/>
        <item x="1771"/>
        <item x="351"/>
        <item x="1237"/>
        <item x="2344"/>
        <item x="1486"/>
        <item x="678"/>
        <item x="914"/>
        <item x="1384"/>
        <item x="2353"/>
        <item x="1473"/>
        <item x="1233"/>
        <item x="1554"/>
        <item x="976"/>
        <item x="433"/>
        <item x="2218"/>
        <item x="1093"/>
        <item x="124"/>
        <item x="844"/>
        <item x="2358"/>
        <item x="176"/>
        <item x="684"/>
        <item x="1840"/>
        <item x="1944"/>
        <item x="2081"/>
        <item x="1852"/>
        <item x="960"/>
        <item x="489"/>
        <item x="77"/>
        <item x="2331"/>
        <item x="1465"/>
        <item x="6"/>
        <item x="2220"/>
        <item x="144"/>
        <item x="384"/>
        <item x="1052"/>
        <item x="303"/>
        <item x="85"/>
        <item x="2008"/>
        <item x="1671"/>
        <item x="937"/>
        <item x="1711"/>
        <item x="1231"/>
        <item x="1588"/>
        <item x="2181"/>
        <item x="1174"/>
        <item x="1114"/>
        <item x="536"/>
        <item x="1168"/>
        <item x="306"/>
        <item x="573"/>
        <item x="729"/>
        <item x="1800"/>
        <item x="594"/>
        <item x="617"/>
        <item x="609"/>
        <item x="782"/>
        <item x="740"/>
        <item x="666"/>
        <item x="2011"/>
        <item x="1590"/>
        <item x="647"/>
        <item x="1238"/>
        <item x="228"/>
        <item x="1830"/>
        <item x="744"/>
        <item x="1632"/>
        <item x="1335"/>
        <item x="1518"/>
        <item x="1277"/>
        <item x="1432"/>
        <item x="1205"/>
        <item x="1606"/>
        <item x="656"/>
        <item x="785"/>
        <item x="1405"/>
        <item x="1393"/>
        <item x="10"/>
        <item x="1381"/>
        <item x="2084"/>
        <item x="1659"/>
        <item x="1225"/>
        <item x="272"/>
        <item x="1118"/>
        <item x="1842"/>
        <item x="860"/>
        <item x="881"/>
        <item x="569"/>
        <item x="1217"/>
        <item x="1280"/>
        <item x="1610"/>
        <item x="768"/>
        <item x="781"/>
        <item x="1938"/>
        <item x="1724"/>
        <item x="1596"/>
        <item x="1006"/>
        <item x="701"/>
        <item x="1186"/>
        <item x="1117"/>
        <item x="1082"/>
        <item x="2260"/>
        <item x="1058"/>
        <item x="470"/>
        <item x="1861"/>
        <item x="1352"/>
        <item x="1648"/>
        <item x="1973"/>
        <item x="2021"/>
        <item x="2001"/>
        <item x="631"/>
        <item x="2424"/>
        <item x="1525"/>
        <item x="1688"/>
        <item x="674"/>
        <item x="9"/>
        <item x="2337"/>
        <item x="2019"/>
        <item x="1540"/>
        <item x="276"/>
        <item x="2135"/>
        <item x="2045"/>
        <item x="481"/>
        <item x="207"/>
        <item x="918"/>
        <item x="1955"/>
        <item x="1071"/>
        <item x="1292"/>
        <item x="2370"/>
        <item x="1582"/>
        <item x="645"/>
        <item x="2172"/>
        <item x="1594"/>
        <item x="1501"/>
        <item x="226"/>
        <item x="37"/>
        <item x="224"/>
        <item x="1245"/>
        <item x="1717"/>
        <item x="1210"/>
        <item x="1147"/>
        <item x="1948"/>
        <item x="542"/>
        <item x="1685"/>
        <item x="20"/>
        <item x="1326"/>
        <item x="461"/>
        <item x="1684"/>
        <item x="1992"/>
        <item x="1925"/>
        <item x="1857"/>
        <item x="1506"/>
        <item x="1964"/>
        <item x="186"/>
        <item x="30"/>
        <item x="96"/>
        <item x="1258"/>
        <item x="1829"/>
        <item x="509"/>
        <item x="1145"/>
        <item x="1247"/>
        <item x="1867"/>
        <item x="1947"/>
        <item x="820"/>
        <item x="1084"/>
        <item x="1791"/>
        <item x="1433"/>
        <item x="595"/>
        <item x="586"/>
        <item x="541"/>
        <item x="2302"/>
        <item x="1124"/>
        <item x="2058"/>
        <item x="1994"/>
        <item x="830"/>
        <item x="2239"/>
        <item x="539"/>
        <item x="1455"/>
        <item x="1181"/>
        <item x="2180"/>
        <item x="2284"/>
        <item x="686"/>
        <item x="788"/>
        <item x="804"/>
        <item x="648"/>
        <item x="890"/>
        <item x="1413"/>
        <item x="21"/>
        <item x="1309"/>
        <item x="734"/>
        <item x="1747"/>
        <item x="775"/>
        <item x="2425"/>
        <item x="1586"/>
        <item x="1702"/>
        <item x="1322"/>
        <item x="1957"/>
        <item x="634"/>
        <item x="1039"/>
        <item x="1390"/>
        <item x="956"/>
        <item x="2164"/>
        <item x="1110"/>
        <item x="978"/>
        <item x="478"/>
        <item x="725"/>
        <item x="1431"/>
        <item x="1342"/>
        <item x="1275"/>
        <item x="1105"/>
        <item x="220"/>
        <item x="1784"/>
        <item x="1768"/>
        <item x="1395"/>
        <item x="1200"/>
        <item x="1311"/>
        <item x="711"/>
        <item x="2325"/>
        <item x="1387"/>
        <item x="2282"/>
        <item x="1889"/>
        <item x="1677"/>
        <item x="1675"/>
        <item x="774"/>
        <item x="2380"/>
        <item x="677"/>
        <item x="2190"/>
        <item x="2145"/>
        <item x="2147"/>
        <item x="476"/>
        <item x="997"/>
        <item x="1743"/>
        <item x="1808"/>
        <item x="1331"/>
        <item x="2109"/>
        <item x="2332"/>
        <item x="36"/>
        <item x="794"/>
        <item x="25"/>
        <item x="1507"/>
        <item x="1984"/>
        <item x="1371"/>
        <item x="1253"/>
        <item x="1794"/>
        <item x="1748"/>
        <item x="1647"/>
        <item x="1014"/>
        <item x="1750"/>
        <item x="2114"/>
        <item x="1287"/>
        <item x="1474"/>
        <item x="214"/>
        <item x="839"/>
        <item x="498"/>
        <item x="580"/>
        <item x="2290"/>
        <item x="1622"/>
        <item x="1531"/>
        <item x="323"/>
        <item x="1307"/>
        <item x="1468"/>
        <item x="2115"/>
        <item x="1985"/>
        <item x="2161"/>
        <item x="442"/>
        <item x="1298"/>
        <item x="415"/>
        <item x="1026"/>
        <item x="1515"/>
        <item x="236"/>
        <item x="994"/>
        <item x="2315"/>
        <item x="1959"/>
        <item x="1742"/>
        <item x="798"/>
        <item x="1505"/>
        <item x="1392"/>
        <item x="1744"/>
        <item x="1421"/>
        <item x="358"/>
        <item x="1798"/>
        <item x="1858"/>
        <item x="894"/>
        <item x="1170"/>
        <item x="1222"/>
        <item x="1637"/>
        <item x="62"/>
        <item x="2166"/>
        <item x="1029"/>
        <item x="95"/>
        <item x="1487"/>
        <item x="400"/>
        <item x="2112"/>
        <item x="1073"/>
        <item x="897"/>
        <item x="473"/>
        <item x="2102"/>
        <item x="193"/>
        <item x="1285"/>
        <item x="2100"/>
        <item x="778"/>
        <item x="339"/>
        <item x="1572"/>
        <item x="43"/>
        <item x="2153"/>
        <item x="1812"/>
        <item x="2365"/>
        <item x="1599"/>
        <item x="347"/>
        <item x="1972"/>
        <item x="334"/>
        <item x="2298"/>
        <item x="795"/>
        <item x="256"/>
        <item x="391"/>
        <item x="584"/>
        <item x="1013"/>
        <item x="2261"/>
        <item x="1882"/>
        <item x="2281"/>
        <item x="1224"/>
        <item x="477"/>
        <item x="513"/>
        <item x="1735"/>
        <item x="2056"/>
        <item x="2217"/>
        <item x="1494"/>
        <item x="53"/>
        <item x="282"/>
        <item x="2391"/>
        <item x="1357"/>
        <item x="525"/>
        <item x="1884"/>
        <item x="367"/>
        <item x="239"/>
        <item x="134"/>
        <item x="1880"/>
        <item x="1305"/>
        <item x="576"/>
        <item x="865"/>
        <item x="66"/>
        <item x="1423"/>
        <item x="213"/>
        <item x="1024"/>
        <item x="1007"/>
        <item x="2020"/>
        <item x="657"/>
        <item x="1965"/>
        <item x="988"/>
        <item x="450"/>
        <item x="225"/>
        <item x="1061"/>
        <item x="420"/>
        <item x="254"/>
        <item x="1602"/>
        <item x="1865"/>
        <item x="1988"/>
        <item x="1251"/>
        <item x="280"/>
        <item x="1201"/>
        <item x="1199"/>
        <item x="297"/>
        <item x="1786"/>
        <item x="1971"/>
        <item x="2350"/>
        <item x="1196"/>
        <item x="1260"/>
        <item x="206"/>
        <item x="1072"/>
        <item x="919"/>
        <item x="1644"/>
        <item x="1182"/>
        <item x="1981"/>
        <item x="359"/>
        <item x="298"/>
        <item x="708"/>
        <item x="1422"/>
        <item x="264"/>
        <item x="1345"/>
        <item x="1623"/>
        <item x="150"/>
        <item x="727"/>
        <item x="1728"/>
        <item x="1315"/>
        <item x="2313"/>
        <item x="2176"/>
        <item x="294"/>
        <item x="904"/>
        <item x="661"/>
        <item x="158"/>
        <item x="3"/>
        <item x="408"/>
        <item x="1450"/>
        <item x="1816"/>
        <item x="1565"/>
        <item x="959"/>
        <item x="1819"/>
        <item x="435"/>
        <item x="451"/>
        <item x="1828"/>
        <item x="130"/>
        <item x="1538"/>
        <item x="849"/>
        <item x="1520"/>
        <item x="2086"/>
        <item x="278"/>
        <item x="633"/>
        <item x="209"/>
        <item x="1982"/>
        <item x="2234"/>
        <item x="1756"/>
        <item x="2299"/>
        <item x="606"/>
        <item x="464"/>
        <item x="2072"/>
        <item x="2130"/>
        <item x="1900"/>
        <item x="308"/>
        <item x="2177"/>
        <item x="503"/>
        <item x="368"/>
        <item x="784"/>
        <item x="1949"/>
        <item x="1229"/>
        <item x="1895"/>
        <item x="1911"/>
        <item x="131"/>
        <item x="1065"/>
        <item x="887"/>
        <item x="776"/>
        <item x="410"/>
        <item x="1945"/>
        <item x="129"/>
        <item x="139"/>
        <item x="1649"/>
        <item x="565"/>
        <item x="2055"/>
        <item x="1886"/>
        <item x="1296"/>
        <item x="1803"/>
        <item x="818"/>
        <item x="1266"/>
        <item x="1970"/>
        <item x="2192"/>
        <item x="2169"/>
        <item x="899"/>
        <item x="1362"/>
        <item x="1752"/>
        <item x="1427"/>
        <item x="187"/>
        <item x="802"/>
        <item x="2000"/>
        <item x="1780"/>
        <item x="828"/>
        <item x="1595"/>
        <item x="1197"/>
        <item x="1137"/>
        <item x="372"/>
        <item x="1530"/>
        <item x="1171"/>
        <item x="2088"/>
        <item x="2053"/>
        <item x="2334"/>
        <item x="829"/>
        <item x="2003"/>
        <item x="1915"/>
        <item x="252"/>
        <item x="1793"/>
        <item x="243"/>
        <item x="1101"/>
        <item x="255"/>
        <item x="1788"/>
        <item x="2022"/>
        <item x="419"/>
        <item x="1149"/>
        <item x="810"/>
        <item x="1192"/>
        <item x="1323"/>
        <item x="102"/>
        <item x="326"/>
        <item x="1910"/>
        <item x="543"/>
        <item x="726"/>
        <item x="1409"/>
        <item x="337"/>
        <item x="1078"/>
        <item x="2219"/>
        <item x="74"/>
        <item x="2355"/>
        <item x="1350"/>
        <item x="1462"/>
        <item x="1498"/>
        <item x="908"/>
        <item x="620"/>
        <item x="840"/>
        <item x="1656"/>
        <item x="1366"/>
        <item x="374"/>
        <item x="490"/>
        <item x="1361"/>
        <item x="2398"/>
        <item x="2309"/>
        <item x="2078"/>
        <item x="986"/>
        <item x="2247"/>
        <item x="1388"/>
        <item x="1978"/>
        <item x="2171"/>
        <item x="2185"/>
        <item x="1163"/>
        <item x="148"/>
        <item x="2038"/>
        <item x="327"/>
        <item x="360"/>
        <item x="2005"/>
        <item x="1344"/>
        <item x="1845"/>
        <item x="1306"/>
        <item x="106"/>
        <item x="665"/>
        <item x="122"/>
        <item x="742"/>
        <item x="1753"/>
        <item x="2167"/>
        <item x="924"/>
        <item x="1930"/>
        <item x="2363"/>
        <item x="1279"/>
        <item x="966"/>
        <item x="1676"/>
        <item x="2367"/>
        <item x="212"/>
        <item x="143"/>
        <item x="421"/>
        <item x="1379"/>
        <item x="640"/>
        <item x="2223"/>
        <item x="1887"/>
        <item x="377"/>
        <item x="1075"/>
        <item x="27"/>
        <item x="1418"/>
        <item x="2252"/>
        <item x="777"/>
        <item x="592"/>
        <item x="1270"/>
        <item x="1008"/>
        <item x="501"/>
        <item x="1713"/>
        <item x="836"/>
        <item x="1407"/>
        <item x="880"/>
        <item x="483"/>
        <item x="472"/>
        <item x="103"/>
        <item x="145"/>
        <item x="183"/>
        <item x="626"/>
        <item x="1956"/>
        <item x="2186"/>
        <item x="1999"/>
        <item x="1723"/>
        <item x="1681"/>
        <item x="1662"/>
        <item x="1289"/>
        <item x="1056"/>
        <item x="915"/>
        <item x="2016"/>
        <item x="369"/>
        <item x="1404"/>
        <item x="1876"/>
        <item x="669"/>
        <item x="1102"/>
        <item x="789"/>
        <item x="199"/>
        <item x="452"/>
        <item x="1704"/>
        <item x="1373"/>
        <item x="50"/>
        <item x="2099"/>
        <item x="2378"/>
        <item x="56"/>
        <item x="1207"/>
        <item x="1157"/>
        <item x="889"/>
        <item x="1020"/>
        <item x="1077"/>
        <item x="2253"/>
        <item x="1624"/>
        <item x="1504"/>
        <item x="1605"/>
        <item x="1030"/>
        <item x="1980"/>
        <item x="553"/>
        <item x="1146"/>
        <item x="397"/>
        <item x="1933"/>
        <item x="1872"/>
        <item x="76"/>
        <item x="568"/>
        <item x="1914"/>
        <item x="1173"/>
        <item x="475"/>
        <item x="578"/>
        <item x="2383"/>
        <item x="1156"/>
        <item x="55"/>
        <item x="1337"/>
        <item x="253"/>
        <item x="1151"/>
        <item x="1968"/>
        <item x="1281"/>
        <item x="1779"/>
        <item x="1360"/>
        <item x="118"/>
        <item x="445"/>
        <item x="546"/>
        <item x="2271"/>
        <item x="184"/>
        <item x="853"/>
        <item x="1745"/>
        <item x="204"/>
        <item x="615"/>
        <item x="70"/>
        <item x="1412"/>
        <item x="864"/>
        <item x="1693"/>
        <item x="89"/>
        <item x="98"/>
        <item x="613"/>
        <item x="731"/>
        <item x="604"/>
        <item x="24"/>
        <item x="955"/>
        <item x="2246"/>
        <item x="2351"/>
        <item x="2178"/>
        <item x="696"/>
        <item x="1765"/>
        <item x="1408"/>
        <item x="1095"/>
        <item x="1134"/>
        <item x="883"/>
        <item x="2329"/>
        <item x="1401"/>
        <item x="2160"/>
        <item x="2047"/>
        <item x="2144"/>
        <item x="1962"/>
        <item x="1204"/>
        <item x="167"/>
        <item x="716"/>
        <item x="2037"/>
        <item x="2064"/>
        <item x="381"/>
        <item x="2354"/>
        <item x="559"/>
        <item x="1734"/>
        <item x="246"/>
        <item x="173"/>
        <item x="412"/>
        <item x="1011"/>
        <item x="1255"/>
        <item x="1018"/>
        <item x="1443"/>
        <item x="1081"/>
        <item x="1967"/>
        <item x="1300"/>
        <item x="885"/>
        <item x="2244"/>
        <item x="407"/>
        <item x="2154"/>
        <item x="1935"/>
        <item x="1002"/>
        <item x="12"/>
        <item x="940"/>
        <item x="1811"/>
        <item x="983"/>
        <item x="427"/>
        <item x="2068"/>
        <item x="2214"/>
        <item x="1180"/>
        <item x="1478"/>
        <item x="1122"/>
        <item x="2323"/>
        <item x="2376"/>
        <item x="1908"/>
        <item x="322"/>
        <item x="567"/>
        <item x="856"/>
        <item x="1195"/>
        <item x="1628"/>
        <item x="564"/>
        <item x="1611"/>
        <item x="664"/>
        <item x="23"/>
        <item x="1612"/>
        <item x="2209"/>
        <item x="156"/>
        <item x="502"/>
        <item x="896"/>
        <item x="2093"/>
        <item x="168"/>
        <item x="863"/>
        <item x="2040"/>
        <item x="608"/>
        <item x="90"/>
        <item x="879"/>
        <item x="2204"/>
        <item x="1926"/>
        <item x="571"/>
        <item x="1497"/>
        <item x="1430"/>
        <item x="2120"/>
        <item x="1795"/>
        <item x="170"/>
        <item x="1143"/>
        <item x="649"/>
        <item x="1452"/>
        <item x="307"/>
        <item x="809"/>
        <item x="1542"/>
        <item x="722"/>
        <item x="429"/>
        <item x="2187"/>
        <item x="2408"/>
        <item x="2057"/>
        <item x="1436"/>
        <item x="1308"/>
        <item x="574"/>
        <item x="2159"/>
        <item x="2175"/>
        <item x="1901"/>
        <item x="1165"/>
        <item x="549"/>
        <item x="398"/>
        <item x="1123"/>
        <item x="1080"/>
        <item x="1288"/>
        <item x="2422"/>
        <item x="1871"/>
        <item x="990"/>
        <item x="1716"/>
        <item x="231"/>
        <item x="1570"/>
        <item x="290"/>
        <item x="1975"/>
        <item x="1773"/>
        <item x="1658"/>
        <item x="1087"/>
        <item x="2289"/>
        <item x="1153"/>
        <item x="732"/>
        <item x="1950"/>
        <item x="771"/>
        <item x="2347"/>
        <item x="2308"/>
        <item x="1741"/>
        <item x="977"/>
        <item x="260"/>
        <item x="957"/>
        <item x="296"/>
        <item x="1212"/>
        <item x="305"/>
        <item x="1574"/>
        <item x="232"/>
        <item x="1411"/>
        <item x="1161"/>
        <item x="1544"/>
        <item x="1264"/>
        <item x="273"/>
        <item x="891"/>
        <item x="1166"/>
        <item x="2131"/>
        <item x="1415"/>
        <item x="947"/>
        <item x="218"/>
        <item x="2229"/>
        <item x="237"/>
        <item x="250"/>
        <item x="842"/>
        <item x="610"/>
        <item x="1838"/>
        <item x="1442"/>
        <item x="1438"/>
        <item x="921"/>
        <item x="1979"/>
        <item x="110"/>
        <item x="2007"/>
        <item x="1806"/>
        <item x="933"/>
        <item x="301"/>
        <item x="2065"/>
        <item x="2300"/>
        <item x="757"/>
        <item x="1600"/>
        <item x="1905"/>
        <item x="855"/>
        <item x="1115"/>
        <item x="558"/>
        <item x="2274"/>
        <item x="2018"/>
        <item x="1402"/>
        <item x="1736"/>
        <item x="561"/>
        <item x="1519"/>
        <item x="1176"/>
        <item x="681"/>
        <item x="1184"/>
        <item x="1859"/>
        <item x="191"/>
        <item x="1092"/>
        <item x="2103"/>
        <item x="39"/>
        <item x="180"/>
        <item x="1990"/>
        <item x="2051"/>
        <item x="717"/>
        <item x="1740"/>
        <item x="1847"/>
        <item x="1333"/>
        <item x="2222"/>
        <item x="492"/>
        <item x="945"/>
        <item x="2189"/>
        <item x="710"/>
        <item x="2280"/>
        <item x="117"/>
        <item x="1187"/>
        <item x="1019"/>
        <item x="1691"/>
        <item x="614"/>
        <item x="2025"/>
        <item x="1609"/>
        <item x="1700"/>
        <item x="1368"/>
        <item x="353"/>
        <item x="969"/>
        <item x="1875"/>
        <item x="1227"/>
        <item x="1336"/>
        <item x="821"/>
        <item x="566"/>
        <item x="846"/>
        <item x="2059"/>
        <item x="259"/>
        <item x="1885"/>
        <item x="1917"/>
        <item x="1805"/>
        <item x="479"/>
        <item x="1961"/>
        <item x="1708"/>
        <item x="529"/>
        <item x="949"/>
        <item x="219"/>
        <item x="1548"/>
        <item x="540"/>
        <item x="520"/>
        <item x="935"/>
        <item x="1272"/>
        <item x="171"/>
        <item x="1492"/>
        <item x="702"/>
        <item x="1672"/>
        <item x="2314"/>
        <item x="454"/>
        <item x="2243"/>
        <item x="312"/>
        <item x="591"/>
        <item x="2357"/>
        <item x="1282"/>
        <item x="1262"/>
        <item x="632"/>
        <item x="1755"/>
        <item x="1625"/>
        <item x="1420"/>
        <item x="936"/>
        <item x="1103"/>
        <item x="2036"/>
        <item x="1268"/>
        <item x="1633"/>
        <item x="2089"/>
        <item x="1571"/>
        <item x="1969"/>
        <item x="1863"/>
        <item x="2318"/>
        <item x="79"/>
        <item x="814"/>
        <item x="302"/>
        <item x="1603"/>
        <item x="766"/>
        <item x="100"/>
        <item x="1359"/>
        <item x="1116"/>
        <item x="2396"/>
        <item x="2017"/>
        <item x="395"/>
        <item x="2362"/>
        <item x="1799"/>
        <item x="2199"/>
        <item x="563"/>
        <item x="379"/>
        <item x="2179"/>
        <item x="1330"/>
        <item x="1663"/>
        <item x="1031"/>
        <item x="1787"/>
        <item x="2133"/>
        <item x="1106"/>
        <item x="1746"/>
        <item x="1261"/>
        <item x="779"/>
        <item x="526"/>
        <item x="221"/>
        <item x="548"/>
        <item x="430"/>
        <item x="1198"/>
        <item x="1870"/>
        <item x="1616"/>
        <item x="2316"/>
        <item x="172"/>
        <item x="2049"/>
        <item x="439"/>
        <item x="1028"/>
        <item x="147"/>
        <item x="2269"/>
        <item x="1063"/>
        <item x="1952"/>
        <item x="823"/>
        <item x="1374"/>
        <item x="1500"/>
        <item x="1038"/>
        <item x="244"/>
        <item x="1050"/>
        <item x="2028"/>
        <item x="2416"/>
        <item x="537"/>
        <item x="582"/>
        <item x="928"/>
        <item x="2364"/>
        <item x="663"/>
        <item x="1943"/>
        <item x="463"/>
        <item x="469"/>
        <item x="1108"/>
        <item x="1954"/>
        <item x="402"/>
        <item x="2407"/>
        <item x="2076"/>
        <item x="759"/>
        <item x="605"/>
        <item x="815"/>
        <item x="128"/>
        <item x="913"/>
        <item x="917"/>
        <item x="544"/>
        <item x="1040"/>
        <item x="1942"/>
        <item x="2137"/>
        <item x="426"/>
        <item x="471"/>
        <item x="2023"/>
        <item x="1466"/>
        <item x="1665"/>
        <item x="958"/>
        <item x="2107"/>
        <item x="2195"/>
        <item x="1817"/>
        <item x="1585"/>
        <item x="1922"/>
        <item x="2205"/>
        <item x="1324"/>
        <item x="512"/>
        <item x="514"/>
        <item x="1754"/>
        <item x="432"/>
        <item x="1068"/>
        <item x="1664"/>
        <item x="946"/>
        <item x="1932"/>
        <item x="1113"/>
        <item x="1556"/>
        <item x="1098"/>
        <item x="2373"/>
        <item x="1257"/>
        <item x="1316"/>
        <item x="189"/>
        <item x="2411"/>
        <item x="345"/>
        <item x="1529"/>
        <item x="1076"/>
        <item x="554"/>
        <item x="222"/>
        <item x="42"/>
        <item x="371"/>
        <item x="692"/>
        <item x="285"/>
        <item x="518"/>
        <item x="2293"/>
        <item x="749"/>
        <item x="1928"/>
        <item x="1776"/>
        <item x="2143"/>
        <item x="403"/>
        <item x="1510"/>
        <item x="1479"/>
        <item x="1239"/>
        <item x="1406"/>
        <item x="1223"/>
        <item x="182"/>
        <item x="137"/>
        <item x="753"/>
        <item x="1796"/>
        <item x="1813"/>
        <item x="2346"/>
        <item x="2119"/>
        <item x="875"/>
        <item x="579"/>
        <item x="1394"/>
        <item x="108"/>
        <item x="791"/>
        <item x="596"/>
        <item x="1329"/>
        <item x="1557"/>
        <item x="2225"/>
        <item x="177"/>
        <item x="572"/>
        <item x="1878"/>
        <item x="1025"/>
        <item x="1097"/>
        <item x="1410"/>
        <item x="511"/>
        <item x="1454"/>
        <item x="1064"/>
        <item x="1164"/>
        <item x="1049"/>
        <item x="2311"/>
        <item x="393"/>
        <item x="2235"/>
        <item x="2379"/>
        <item x="267"/>
        <item x="2063"/>
        <item x="2073"/>
        <item x="1383"/>
        <item x="1921"/>
        <item x="1"/>
        <item x="923"/>
        <item x="892"/>
        <item x="1100"/>
        <item x="2286"/>
        <item x="1386"/>
        <item x="1267"/>
        <item x="507"/>
        <item x="2279"/>
        <item x="1655"/>
        <item x="805"/>
        <item x="149"/>
        <item x="1856"/>
        <item x="22"/>
        <item x="1589"/>
        <item x="588"/>
        <item x="714"/>
        <item x="1416"/>
        <item x="1502"/>
        <item x="1634"/>
        <item x="2202"/>
        <item x="2352"/>
        <item x="1567"/>
        <item x="2371"/>
        <item x="1398"/>
        <item x="1358"/>
        <item x="1190"/>
        <item x="760"/>
        <item x="1652"/>
        <item x="929"/>
        <item x="1629"/>
        <item x="1523"/>
        <item x="431"/>
        <item x="1054"/>
        <item x="642"/>
        <item x="801"/>
        <item x="2386"/>
        <item x="1380"/>
        <item x="320"/>
        <item x="1428"/>
        <item x="1608"/>
        <item x="1690"/>
        <item x="1367"/>
        <item x="706"/>
        <item x="1640"/>
        <item x="1032"/>
        <item x="516"/>
        <item x="1046"/>
        <item x="1546"/>
        <item x="1683"/>
        <item x="629"/>
        <item x="1545"/>
        <item x="388"/>
        <item x="1902"/>
        <item x="898"/>
        <item x="925"/>
        <item x="1370"/>
        <item x="387"/>
        <item x="1364"/>
        <item x="562"/>
        <item x="161"/>
        <item x="146"/>
        <item x="1189"/>
        <item x="343"/>
        <item x="532"/>
        <item x="1855"/>
        <item x="2255"/>
        <item x="655"/>
        <item x="1764"/>
        <item x="1230"/>
        <item x="1694"/>
        <item x="938"/>
        <item x="1351"/>
        <item x="2002"/>
        <item x="519"/>
        <item x="1356"/>
        <item x="1641"/>
        <item x="81"/>
        <item x="2273"/>
        <item x="87"/>
        <item x="1446"/>
        <item x="491"/>
        <item x="758"/>
        <item x="1449"/>
        <item x="1705"/>
        <item x="1642"/>
        <item x="1977"/>
        <item x="416"/>
        <item x="1597"/>
        <item x="7"/>
        <item x="2387"/>
        <item x="660"/>
        <item x="2150"/>
        <item x="1094"/>
        <item x="28"/>
        <item x="2359"/>
        <item x="38"/>
        <item x="1899"/>
        <item x="1016"/>
        <item x="1966"/>
        <item x="2312"/>
        <item x="274"/>
        <item x="1129"/>
        <item x="927"/>
        <item x="625"/>
        <item x="315"/>
        <item x="1303"/>
        <item x="1890"/>
        <item x="2339"/>
        <item x="383"/>
        <item x="530"/>
        <item x="874"/>
        <item x="803"/>
        <item x="2421"/>
        <item x="1439"/>
        <item x="1986"/>
        <item x="1516"/>
        <item x="332"/>
        <item x="523"/>
        <item x="962"/>
        <item x="1325"/>
        <item x="719"/>
        <item x="2194"/>
        <item x="637"/>
        <item x="728"/>
        <item x="1286"/>
        <item x="1263"/>
        <item x="1284"/>
        <item x="1613"/>
        <item x="2212"/>
        <item x="807"/>
        <item x="627"/>
        <item x="2377"/>
        <item x="1583"/>
        <item x="652"/>
        <item x="1912"/>
        <item x="2266"/>
        <item x="1491"/>
        <item x="57"/>
        <item x="1354"/>
        <item x="550"/>
        <item x="1946"/>
        <item x="2156"/>
        <item x="113"/>
        <item x="1836"/>
        <item x="1259"/>
        <item x="2062"/>
        <item x="1846"/>
        <item x="1341"/>
        <item x="1584"/>
        <item x="2227"/>
        <item x="877"/>
        <item x="524"/>
        <item x="1037"/>
        <item x="2245"/>
        <item x="2198"/>
        <item x="1937"/>
        <item x="824"/>
        <item x="790"/>
        <item x="328"/>
        <item x="1522"/>
        <item x="517"/>
        <item x="2310"/>
        <item x="931"/>
        <item x="2111"/>
        <item x="1249"/>
        <item x="730"/>
        <item x="872"/>
        <item x="1167"/>
        <item x="2324"/>
        <item x="1820"/>
        <item x="2210"/>
        <item x="1827"/>
        <item x="751"/>
        <item x="2256"/>
        <item x="1400"/>
        <item x="1119"/>
        <item x="2412"/>
        <item x="736"/>
        <item x="1445"/>
        <item x="289"/>
        <item x="746"/>
        <item x="2046"/>
        <item x="1686"/>
        <item x="1592"/>
        <item x="1559"/>
        <item x="636"/>
        <item x="575"/>
        <item x="1012"/>
        <item x="2283"/>
        <item x="1579"/>
        <item x="316"/>
        <item x="1057"/>
        <item x="1591"/>
        <item x="1619"/>
        <item x="724"/>
        <item x="1657"/>
        <item x="2278"/>
        <item x="281"/>
        <item x="266"/>
        <item x="2116"/>
        <item x="2341"/>
        <item x="1894"/>
        <item x="125"/>
        <item x="673"/>
        <item x="989"/>
        <item x="2106"/>
        <item x="1456"/>
        <item x="331"/>
        <item x="1154"/>
        <item x="1533"/>
        <item x="1346"/>
        <item x="1709"/>
        <item x="1142"/>
        <item x="2270"/>
        <item x="1120"/>
        <item x="2077"/>
        <item x="619"/>
        <item x="365"/>
        <item x="811"/>
        <item x="17"/>
        <item x="198"/>
        <item x="738"/>
        <item x="459"/>
        <item x="2333"/>
        <item x="1707"/>
        <item x="1136"/>
        <item x="705"/>
        <item x="623"/>
        <item x="2349"/>
        <item x="827"/>
        <item x="1511"/>
        <item x="1206"/>
        <item x="1639"/>
        <item x="152"/>
        <item x="1630"/>
        <item x="1236"/>
        <item x="797"/>
        <item x="622"/>
        <item x="1940"/>
        <item x="876"/>
        <item x="761"/>
        <item x="975"/>
        <item x="446"/>
        <item x="1391"/>
        <item x="1739"/>
        <item x="1934"/>
        <item x="786"/>
        <item x="1051"/>
        <item x="599"/>
        <item x="1807"/>
        <item x="1831"/>
        <item x="1162"/>
        <item x="1127"/>
        <item x="1482"/>
        <item x="1552"/>
        <item x="2263"/>
        <item x="1461"/>
        <item x="987"/>
        <item x="1706"/>
        <item x="1429"/>
        <item x="123"/>
        <item x="418"/>
        <item x="691"/>
        <item x="1488"/>
        <item x="233"/>
        <item x="1209"/>
        <item x="1135"/>
        <item x="1598"/>
        <item x="1389"/>
        <item x="2388"/>
        <item x="723"/>
        <item x="2082"/>
        <item x="31"/>
        <item x="356"/>
        <item x="2097"/>
        <item x="378"/>
        <item x="733"/>
        <item x="2231"/>
        <item x="871"/>
        <item x="2071"/>
        <item x="624"/>
        <item x="94"/>
        <item x="2054"/>
        <item x="248"/>
        <item x="2132"/>
        <item x="2128"/>
        <item x="690"/>
        <item x="1003"/>
        <item x="1749"/>
        <item x="346"/>
        <item x="991"/>
        <item x="2134"/>
        <item x="2096"/>
        <item x="1183"/>
        <item x="1132"/>
        <item x="318"/>
        <item x="105"/>
        <item x="767"/>
        <item x="1426"/>
        <item x="1669"/>
        <item x="0"/>
        <item x="1211"/>
        <item x="166"/>
        <item x="2226"/>
        <item x="160"/>
        <item x="700"/>
        <item x="2074"/>
        <item x="1580"/>
        <item x="754"/>
        <item x="689"/>
        <item x="370"/>
        <item x="1951"/>
        <item x="268"/>
        <item x="2369"/>
        <item x="497"/>
        <item x="1667"/>
        <item x="51"/>
        <item x="1457"/>
        <item x="838"/>
        <item x="694"/>
        <item x="1997"/>
        <item x="679"/>
        <item x="1782"/>
        <item x="704"/>
        <item x="2006"/>
        <item x="1385"/>
        <item x="680"/>
        <item x="2066"/>
        <item x="1218"/>
        <item x="2238"/>
        <item x="1913"/>
        <item x="107"/>
        <item x="295"/>
        <item x="1271"/>
        <item x="2414"/>
        <item x="389"/>
        <item x="1248"/>
        <item x="2213"/>
        <item x="466"/>
        <item x="813"/>
        <item x="2319"/>
        <item x="488"/>
        <item x="8"/>
        <item x="531"/>
        <item x="423"/>
        <item x="205"/>
        <item x="2085"/>
        <item x="1881"/>
        <item x="1650"/>
        <item x="866"/>
        <item x="462"/>
        <item x="2079"/>
        <item x="112"/>
        <item x="607"/>
        <item x="1627"/>
        <item x="404"/>
        <item x="2394"/>
        <item x="78"/>
        <item x="258"/>
        <item x="1832"/>
        <item x="434"/>
        <item x="832"/>
        <item x="2215"/>
        <item x="852"/>
        <item x="174"/>
        <item x="2174"/>
        <item x="2026"/>
        <item x="1215"/>
        <item x="2168"/>
        <item x="1079"/>
        <item x="293"/>
        <item x="190"/>
        <item x="2295"/>
        <item x="2264"/>
        <item x="916"/>
        <item x="500"/>
        <item x="1444"/>
        <item x="1177"/>
        <item x="1737"/>
        <item x="1698"/>
        <item x="109"/>
        <item x="1804"/>
        <item x="770"/>
        <item x="1692"/>
        <item x="2224"/>
        <item x="271"/>
        <item x="215"/>
        <item x="1216"/>
        <item x="590"/>
        <item x="1674"/>
        <item x="2105"/>
        <item x="1228"/>
        <item x="1897"/>
        <item x="2098"/>
        <item x="217"/>
        <item x="1194"/>
        <item x="992"/>
        <item x="2139"/>
        <item x="1276"/>
        <item x="2188"/>
        <item x="1339"/>
        <item x="1314"/>
        <item x="299"/>
        <item x="1660"/>
        <item x="2360"/>
        <item x="1033"/>
        <item x="2410"/>
        <item x="1953"/>
        <item x="2417"/>
        <item x="1226"/>
        <item x="1434"/>
        <item x="670"/>
        <item x="944"/>
        <item x="1355"/>
        <item x="748"/>
        <item x="555"/>
        <item x="1091"/>
        <item x="800"/>
        <item x="474"/>
        <item x="60"/>
        <item x="375"/>
        <item x="344"/>
        <item x="19"/>
        <item x="453"/>
        <item x="449"/>
        <item x="1581"/>
        <item x="505"/>
        <item x="1022"/>
        <item x="138"/>
        <item x="1701"/>
        <item x="1419"/>
        <item x="996"/>
        <item x="227"/>
        <item x="203"/>
        <item x="1539"/>
        <item x="1587"/>
        <item x="1041"/>
        <item x="1727"/>
        <item x="1133"/>
        <item x="2146"/>
        <item x="2413"/>
        <item x="208"/>
        <item x="683"/>
        <item x="287"/>
        <item x="1441"/>
        <item x="2035"/>
        <item x="257"/>
        <item x="155"/>
        <item x="1252"/>
        <item x="1121"/>
        <item x="2136"/>
        <item x="195"/>
        <item x="2182"/>
        <item x="486"/>
        <item x="11"/>
        <item x="54"/>
        <item x="88"/>
        <item x="1825"/>
        <item x="1815"/>
        <item x="906"/>
        <item x="2155"/>
        <item x="1891"/>
        <item x="1302"/>
        <item x="64"/>
        <item x="304"/>
        <item x="91"/>
        <item x="1009"/>
        <item x="1319"/>
        <item x="911"/>
        <item x="2042"/>
        <item x="1721"/>
        <item x="1617"/>
        <item x="2277"/>
        <item x="932"/>
        <item x="1573"/>
        <item x="1208"/>
        <item x="1508"/>
        <item x="1172"/>
        <item x="456"/>
        <item x="1074"/>
        <item x="965"/>
        <item x="901"/>
        <item x="672"/>
        <item x="618"/>
        <item x="998"/>
        <item x="826"/>
        <item x="837"/>
        <item x="587"/>
        <item x="291"/>
        <item x="712"/>
        <item x="616"/>
        <item x="2126"/>
        <item x="1175"/>
        <item x="2251"/>
        <item x="1027"/>
        <item x="223"/>
        <item x="1254"/>
        <item x="200"/>
        <item x="1792"/>
        <item x="376"/>
        <item x="279"/>
        <item x="1083"/>
        <item x="47"/>
        <item x="2292"/>
        <item x="2012"/>
        <item x="2033"/>
        <item x="48"/>
        <item x="1561"/>
        <item x="1729"/>
        <item x="1536"/>
        <item x="1070"/>
        <item x="1472"/>
        <item x="142"/>
        <item x="1399"/>
        <item x="1958"/>
        <item x="1464"/>
        <item x="1718"/>
        <item x="2262"/>
        <item x="1781"/>
        <item x="127"/>
        <item x="847"/>
        <item x="948"/>
        <item x="585"/>
        <item x="603"/>
        <item x="2306"/>
        <item x="1527"/>
        <item x="2029"/>
        <item x="251"/>
        <item x="437"/>
        <item x="1549"/>
        <item x="2200"/>
        <item x="1578"/>
        <item x="1868"/>
        <item x="1563"/>
        <item x="1730"/>
        <item x="1614"/>
        <item x="1035"/>
        <item x="480"/>
        <item x="528"/>
        <item x="216"/>
        <item x="980"/>
        <item x="718"/>
        <item x="2348"/>
        <item x="934"/>
        <item x="1790"/>
        <item x="2221"/>
        <item x="2043"/>
        <item x="687"/>
        <item x="870"/>
        <item x="460"/>
        <item x="340"/>
        <item x="2361"/>
        <item x="414"/>
        <item x="930"/>
        <item x="300"/>
        <item x="2303"/>
        <item x="765"/>
        <item x="799"/>
        <item x="330"/>
        <item x="1220"/>
        <item x="1250"/>
        <item x="2375"/>
        <item x="2258"/>
        <item x="181"/>
        <item x="2317"/>
        <item x="80"/>
        <item x="2385"/>
        <item x="1203"/>
        <item x="262"/>
        <item x="2415"/>
        <item x="2242"/>
        <item x="1903"/>
        <item x="2165"/>
        <item x="1448"/>
        <item x="1517"/>
        <item x="1974"/>
        <item x="638"/>
        <item x="1772"/>
        <item x="1202"/>
        <item x="59"/>
        <item x="485"/>
        <item x="1604"/>
        <item x="201"/>
        <item x="1638"/>
        <item x="2382"/>
        <item x="2094"/>
        <item x="1731"/>
        <item x="598"/>
        <item x="310"/>
        <item x="386"/>
        <item x="2393"/>
        <item x="140"/>
        <item x="1843"/>
        <item x="1541"/>
        <item x="1537"/>
        <item x="1141"/>
        <item x="1877"/>
        <item x="119"/>
        <item x="114"/>
        <item x="197"/>
        <item x="926"/>
        <item x="910"/>
        <item x="1837"/>
        <item x="2024"/>
        <item x="1673"/>
        <item x="238"/>
        <item x="86"/>
        <item x="390"/>
        <item x="2039"/>
        <item x="2392"/>
        <item x="1759"/>
        <item x="859"/>
        <item x="862"/>
        <item x="1377"/>
        <item x="1099"/>
        <item x="1821"/>
        <item x="1535"/>
        <item x="1010"/>
        <item x="2211"/>
        <item x="756"/>
        <item x="286"/>
        <item x="188"/>
        <item x="1424"/>
        <item x="2031"/>
        <item x="2241"/>
        <item x="417"/>
        <item x="903"/>
        <item x="211"/>
        <item x="2368"/>
        <item x="843"/>
        <item x="116"/>
        <item x="2193"/>
        <item x="2191"/>
        <item x="1403"/>
        <item x="763"/>
        <item x="1892"/>
        <item x="1712"/>
        <item x="1256"/>
        <item x="2259"/>
        <item x="2206"/>
        <item x="428"/>
        <item x="851"/>
        <item x="2328"/>
        <item x="1883"/>
        <item x="534"/>
        <item x="35"/>
        <item x="1293"/>
        <item x="597"/>
        <item x="104"/>
        <item x="1089"/>
        <item x="163"/>
        <item x="1919"/>
        <item x="1551"/>
        <item x="101"/>
        <item x="2228"/>
        <item x="861"/>
        <item x="1668"/>
        <item x="967"/>
        <item x="1564"/>
        <item x="14"/>
        <item x="985"/>
        <item x="1848"/>
        <item x="133"/>
        <item x="1214"/>
        <item x="773"/>
        <item x="822"/>
        <item x="1998"/>
        <item x="1679"/>
        <item x="151"/>
        <item x="2216"/>
        <item x="1321"/>
        <item x="973"/>
        <item x="817"/>
        <item x="363"/>
        <item x="1569"/>
        <item x="646"/>
        <item x="1128"/>
        <item x="1378"/>
        <item x="1440"/>
        <item x="2232"/>
        <item x="2070"/>
        <item x="1593"/>
        <item x="288"/>
        <item x="1376"/>
        <item x="26"/>
        <item x="2419"/>
        <item x="75"/>
        <item x="1687"/>
        <item x="1874"/>
        <item x="2095"/>
        <item x="2124"/>
        <item x="1396"/>
        <item x="311"/>
        <item x="465"/>
        <item x="1678"/>
        <item x="366"/>
        <item x="920"/>
        <item x="275"/>
        <item x="2015"/>
        <item x="247"/>
        <item x="399"/>
        <item x="819"/>
        <item x="2401"/>
        <item x="1824"/>
        <item x="1850"/>
        <item x="854"/>
        <item x="2381"/>
        <item x="1265"/>
        <item x="2129"/>
        <item x="319"/>
        <item x="1853"/>
        <item x="653"/>
        <item x="338"/>
        <item x="581"/>
        <item x="69"/>
        <item x="833"/>
        <item x="2044"/>
        <item x="2248"/>
        <item x="162"/>
        <item x="893"/>
        <item x="1558"/>
        <item x="1941"/>
        <item x="816"/>
        <item x="1034"/>
        <item x="950"/>
        <item x="2322"/>
        <item x="2326"/>
        <item x="747"/>
        <item x="1844"/>
        <item x="2162"/>
        <item x="1939"/>
        <item x="1526"/>
        <item x="333"/>
        <item x="277"/>
        <item x="443"/>
        <item x="2366"/>
        <item x="2158"/>
        <item x="508"/>
        <item x="99"/>
        <item x="939"/>
        <item x="611"/>
        <item x="2403"/>
        <item x="424"/>
        <item x="202"/>
        <item x="907"/>
        <item x="2122"/>
        <item x="2275"/>
        <item x="2104"/>
        <item x="157"/>
        <item x="1738"/>
        <item x="1155"/>
        <item x="61"/>
        <item x="234"/>
        <item x="2409"/>
        <item x="1297"/>
        <item x="902"/>
        <item x="1299"/>
        <item x="1987"/>
        <item x="325"/>
        <item x="1066"/>
        <item x="743"/>
        <item x="1088"/>
        <item x="1023"/>
        <item x="882"/>
        <item x="1160"/>
        <item x="396"/>
        <item x="699"/>
        <item x="1839"/>
        <item x="341"/>
        <item x="1317"/>
        <item x="1864"/>
        <item x="440"/>
        <item x="348"/>
        <item x="210"/>
        <item x="1332"/>
        <item x="1991"/>
        <item x="1726"/>
        <item x="18"/>
        <item x="68"/>
        <item x="136"/>
        <item x="394"/>
        <item x="493"/>
        <item x="953"/>
        <item x="2208"/>
        <item x="2390"/>
        <item x="538"/>
        <item x="1916"/>
        <item x="2342"/>
        <item x="1000"/>
        <item x="324"/>
        <item x="44"/>
        <item x="1725"/>
        <item x="120"/>
        <item x="1246"/>
        <item x="1873"/>
        <item x="1995"/>
        <item x="436"/>
        <item x="1062"/>
        <item x="1490"/>
        <item x="1005"/>
        <item x="1232"/>
        <item x="1213"/>
        <item x="132"/>
        <item x="1722"/>
        <item x="560"/>
        <item x="2067"/>
        <item x="715"/>
        <item x="93"/>
        <item x="1274"/>
        <item x="667"/>
        <item x="1695"/>
        <item x="1909"/>
        <item x="951"/>
        <item x="1524"/>
        <item x="952"/>
        <item x="1273"/>
        <item x="2240"/>
        <item x="2101"/>
        <item x="1802"/>
        <item x="2423"/>
        <item x="2250"/>
        <item x="1483"/>
        <item x="1626"/>
        <item x="52"/>
        <item x="46"/>
        <item x="1242"/>
        <item x="1643"/>
        <item x="658"/>
        <item x="1475"/>
        <item x="67"/>
        <item x="2163"/>
        <item x="1148"/>
        <item x="2184"/>
        <item x="835"/>
        <item x="352"/>
        <item x="697"/>
        <item x="1822"/>
        <item x="1607"/>
        <item x="1703"/>
        <item x="2233"/>
        <item x="1785"/>
        <item x="2335"/>
        <item x="1447"/>
        <item x="713"/>
        <item x="309"/>
        <item x="1241"/>
        <item x="545"/>
        <item x="1369"/>
        <item x="1085"/>
        <item x="29"/>
        <item x="2196"/>
        <item x="1758"/>
        <item x="2117"/>
        <item x="1459"/>
        <item x="644"/>
        <item x="841"/>
        <item x="1340"/>
        <item x="321"/>
        <item x="230"/>
        <item x="2087"/>
        <item x="2083"/>
        <item x="2050"/>
        <item x="1499"/>
        <item x="1927"/>
        <item x="1320"/>
        <item x="1996"/>
        <item x="1017"/>
        <item x="1653"/>
        <item x="2060"/>
        <item x="695"/>
        <item x="245"/>
        <item x="448"/>
        <item x="2041"/>
        <item x="1620"/>
        <item x="659"/>
        <item x="1841"/>
        <item x="1109"/>
        <item x="1004"/>
        <item x="1310"/>
        <item x="2420"/>
        <item x="1104"/>
        <item x="895"/>
        <item x="2267"/>
        <item x="2061"/>
        <item x="1989"/>
        <item x="1893"/>
        <item x="1532"/>
        <item x="583"/>
        <item x="2418"/>
        <item x="1719"/>
        <item x="373"/>
        <item x="703"/>
        <item x="2321"/>
        <item x="1555"/>
        <item x="2125"/>
        <item x="533"/>
        <item x="194"/>
        <item x="499"/>
        <item x="2080"/>
        <item x="111"/>
        <item x="364"/>
        <item x="1185"/>
        <item x="570"/>
        <item x="58"/>
        <item x="361"/>
        <item x="612"/>
        <item x="979"/>
        <item x="468"/>
        <item x="1348"/>
        <item x="1140"/>
        <item x="888"/>
        <item x="593"/>
        <item x="1111"/>
        <item x="1477"/>
        <item x="650"/>
        <item x="806"/>
        <item x="2032"/>
        <item x="762"/>
        <item x="693"/>
        <item x="284"/>
        <item x="1243"/>
        <item x="73"/>
        <item x="1963"/>
        <item x="1575"/>
        <item x="196"/>
        <item x="1682"/>
        <item x="457"/>
        <item x="1042"/>
        <item x="1818"/>
        <item x="1130"/>
        <item x="1191"/>
        <item x="1126"/>
        <item x="169"/>
        <item x="5"/>
        <item x="504"/>
        <item x="13"/>
        <item x="34"/>
        <item x="999"/>
        <item x="1188"/>
        <item x="1789"/>
        <item x="1826"/>
        <item x="409"/>
        <item x="521"/>
        <item x="357"/>
        <item x="2108"/>
        <item x="1503"/>
        <item x="2343"/>
        <item x="1514"/>
        <item x="1615"/>
        <item x="750"/>
        <item x="1334"/>
        <item x="1509"/>
        <item x="970"/>
        <item x="1240"/>
        <item x="845"/>
        <item x="1568"/>
        <item x="441"/>
        <item x="411"/>
        <item x="392"/>
        <item x="15"/>
        <item x="1463"/>
        <item x="2092"/>
        <item x="602"/>
        <item x="1661"/>
        <item x="1290"/>
        <item x="1347"/>
        <item x="1849"/>
        <item x="964"/>
        <item x="2069"/>
        <item x="1835"/>
        <item x="261"/>
        <item x="972"/>
        <item x="685"/>
        <item x="1417"/>
        <item x="857"/>
        <item x="269"/>
        <item x="942"/>
        <item x="317"/>
        <item x="82"/>
        <item x="1936"/>
        <item x="362"/>
        <item x="635"/>
        <item x="1699"/>
        <item x="1048"/>
        <item x="2123"/>
        <item x="552"/>
        <item x="1601"/>
        <item x="1534"/>
        <item x="1178"/>
        <item x="868"/>
        <item x="1888"/>
        <item x="1646"/>
        <item x="1086"/>
        <item x="1680"/>
        <item x="487"/>
        <item x="2345"/>
        <item x="2404"/>
        <item x="2272"/>
        <item x="1866"/>
        <item x="671"/>
        <item x="2254"/>
        <item x="2148"/>
        <item x="2090"/>
        <item x="329"/>
        <item x="1635"/>
        <item x="2395"/>
        <item x="1053"/>
        <item x="780"/>
        <item x="2141"/>
        <item x="1751"/>
        <item x="1045"/>
        <item x="263"/>
        <item x="993"/>
        <item x="1960"/>
        <item x="2091"/>
        <item x="1437"/>
        <item x="1924"/>
        <item x="922"/>
        <item x="783"/>
        <item x="1923"/>
        <item x="2287"/>
        <item x="2291"/>
        <item x="92"/>
        <item x="1757"/>
        <item x="249"/>
        <item x="515"/>
        <item x="941"/>
        <item x="467"/>
        <item x="72"/>
        <item x="164"/>
        <item x="1810"/>
        <item x="2405"/>
        <item x="682"/>
        <item x="1425"/>
        <item x="406"/>
        <item x="2399"/>
        <item x="1553"/>
        <item x="1219"/>
        <item x="1235"/>
        <item x="2288"/>
        <item x="413"/>
        <item x="2237"/>
        <item x="1193"/>
        <item x="336"/>
        <item x="2183"/>
        <item x="639"/>
        <item x="848"/>
        <item x="2301"/>
        <item x="557"/>
        <item x="954"/>
        <item x="165"/>
        <item x="1929"/>
        <item x="1481"/>
        <item x="745"/>
        <item x="175"/>
        <item x="1654"/>
        <item x="1550"/>
        <item x="1801"/>
        <item x="1484"/>
        <item x="1489"/>
        <item x="1485"/>
        <item x="1301"/>
        <item x="1778"/>
        <item x="1777"/>
        <item x="313"/>
        <item x="241"/>
        <item x="1278"/>
        <item x="1528"/>
        <item x="482"/>
        <item x="873"/>
        <item x="884"/>
        <item x="153"/>
        <item x="698"/>
        <item x="2203"/>
        <item x="1036"/>
        <item x="1138"/>
        <item x="1566"/>
        <item x="1774"/>
        <item x="1090"/>
        <item x="63"/>
        <item x="720"/>
        <item x="455"/>
        <item x="1221"/>
        <item x="1001"/>
        <item x="2327"/>
        <item x="869"/>
        <item x="1060"/>
        <item x="185"/>
        <item x="1044"/>
        <item x="1547"/>
        <item x="2296"/>
        <item x="984"/>
        <item x="1021"/>
        <item x="1770"/>
        <item x="641"/>
        <item x="447"/>
        <item x="2338"/>
        <item x="1295"/>
        <item x="1576"/>
        <item x="834"/>
        <item x="292"/>
        <item x="858"/>
        <item x="1636"/>
        <item x="963"/>
        <item x="1363"/>
        <item x="1125"/>
        <item x="909"/>
        <item x="270"/>
        <item x="1521"/>
        <item x="1453"/>
        <item x="2336"/>
        <item x="1372"/>
        <item x="752"/>
        <item x="401"/>
        <item x="1651"/>
        <item x="405"/>
        <item x="2384"/>
        <item x="41"/>
        <item x="422"/>
        <item x="1907"/>
        <item x="1983"/>
        <item x="2121"/>
        <item x="2304"/>
        <item x="1112"/>
        <item x="2014"/>
        <item x="45"/>
        <item x="2230"/>
        <item x="126"/>
        <item x="2400"/>
        <item x="796"/>
        <item x="179"/>
        <item x="1775"/>
        <item x="135"/>
        <item x="878"/>
        <item x="1338"/>
        <item x="342"/>
        <item x="1631"/>
        <item t="default"/>
      </items>
    </pivotField>
    <pivotField showAll="0"/>
    <pivotField showAll="0"/>
    <pivotField showAll="0">
      <items count="10">
        <item f="1" x="8"/>
        <item x="0"/>
        <item x="3"/>
        <item x="6"/>
        <item x="4"/>
        <item x="1"/>
        <item x="2"/>
        <item x="5"/>
        <item x="7"/>
        <item t="default"/>
      </items>
    </pivotField>
    <pivotField showAll="0">
      <items count="11">
        <item x="8"/>
        <item x="1"/>
        <item x="2"/>
        <item x="7"/>
        <item f="1" x="9"/>
        <item x="6"/>
        <item x="0"/>
        <item x="3"/>
        <item x="5"/>
        <item x="4"/>
        <item t="default"/>
      </items>
    </pivotField>
    <pivotField showAll="0">
      <items count="14">
        <item x="1"/>
        <item x="4"/>
        <item f="1" x="9"/>
        <item x="7"/>
        <item f="1" x="11"/>
        <item f="1" x="12"/>
        <item x="6"/>
        <item x="2"/>
        <item x="3"/>
        <item x="5"/>
        <item x="8"/>
        <item x="0"/>
        <item f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1" showAll="0"/>
  </pivotFields>
  <rowItems count="1">
    <i/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Count Fatal Injury " fld="16" baseField="0" baseItem="0"/>
    <dataField name="Sum of Count Suspected Serious Injury" fld="17" baseField="0" baseItem="0"/>
    <dataField name="Sum of Count Suspected Minor Injury " fld="18" baseField="0" baseItem="0"/>
    <dataField name="Sum of Count Possible Injury" fld="19" baseField="0" baseItem="0"/>
    <dataField name="Sum of Count No Apparent Injury" fld="20" baseField="0" baseItem="0"/>
    <dataField name="Sum of Count Unknown Injury" fld="21" baseField="0" baseItem="0"/>
    <dataField name="Sum of Count Not Reported Injury" fld="22" baseField="0" baseItem="0"/>
  </dataFields>
  <chartFormats count="2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1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18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19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20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18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19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4" format="20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Between" evalOrder="-1" id="111" name="Date and Time of Crash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B24E93-85A7-4D8D-8B93-37749A146D9B}" name="PivotTable12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5">
  <location ref="A3:B11" firstHeaderRow="1" firstDataRow="1" firstDataCol="1"/>
  <pivotFields count="32">
    <pivotField dataField="1" showAll="0"/>
    <pivotField showAll="0">
      <items count="2427">
        <item x="1496"/>
        <item x="1495"/>
        <item x="1313"/>
        <item x="668"/>
        <item x="2027"/>
        <item x="831"/>
        <item x="643"/>
        <item x="49"/>
        <item x="787"/>
        <item x="4"/>
        <item x="1767"/>
        <item x="547"/>
        <item x="1328"/>
        <item x="1906"/>
        <item x="1375"/>
        <item x="1480"/>
        <item x="535"/>
        <item x="709"/>
        <item x="510"/>
        <item x="1710"/>
        <item x="825"/>
        <item x="121"/>
        <item x="1059"/>
        <item x="764"/>
        <item x="2356"/>
        <item x="1783"/>
        <item x="1244"/>
        <item x="1460"/>
        <item x="1869"/>
        <item x="2173"/>
        <item x="1312"/>
        <item x="2113"/>
        <item x="1763"/>
        <item x="159"/>
        <item x="2406"/>
        <item x="2151"/>
        <item x="192"/>
        <item x="522"/>
        <item x="2142"/>
        <item x="1469"/>
        <item x="1814"/>
        <item x="40"/>
        <item x="1904"/>
        <item x="1318"/>
        <item x="900"/>
        <item x="2294"/>
        <item x="314"/>
        <item x="154"/>
        <item x="1762"/>
        <item x="1435"/>
        <item x="2257"/>
        <item x="2127"/>
        <item x="943"/>
        <item x="1976"/>
        <item x="32"/>
        <item x="793"/>
        <item x="2305"/>
        <item x="2201"/>
        <item x="2034"/>
        <item x="1139"/>
        <item x="688"/>
        <item x="1854"/>
        <item x="769"/>
        <item x="600"/>
        <item x="2285"/>
        <item x="2372"/>
        <item x="981"/>
        <item x="1294"/>
        <item x="2110"/>
        <item x="1834"/>
        <item x="1131"/>
        <item x="2236"/>
        <item x="1107"/>
        <item x="551"/>
        <item x="651"/>
        <item x="1382"/>
        <item x="792"/>
        <item x="506"/>
        <item x="577"/>
        <item x="382"/>
        <item x="1471"/>
        <item x="2207"/>
        <item x="2138"/>
        <item x="2307"/>
        <item x="1823"/>
        <item x="71"/>
        <item x="115"/>
        <item x="1689"/>
        <item x="1621"/>
        <item x="628"/>
        <item x="1269"/>
        <item x="1470"/>
        <item x="1809"/>
        <item x="2340"/>
        <item x="772"/>
        <item x="1096"/>
        <item x="2140"/>
        <item x="2249"/>
        <item x="2374"/>
        <item x="1476"/>
        <item x="438"/>
        <item x="1283"/>
        <item x="1158"/>
        <item x="1043"/>
        <item x="1365"/>
        <item x="2157"/>
        <item x="335"/>
        <item x="662"/>
        <item x="1862"/>
        <item x="1291"/>
        <item x="1920"/>
        <item x="283"/>
        <item x="2389"/>
        <item x="886"/>
        <item x="2397"/>
        <item x="1543"/>
        <item x="1797"/>
        <item x="349"/>
        <item x="707"/>
        <item x="1618"/>
        <item x="741"/>
        <item x="1015"/>
        <item x="527"/>
        <item x="808"/>
        <item x="2052"/>
        <item x="737"/>
        <item x="2118"/>
        <item x="1931"/>
        <item x="355"/>
        <item x="739"/>
        <item x="1918"/>
        <item x="2009"/>
        <item x="229"/>
        <item x="83"/>
        <item x="556"/>
        <item x="265"/>
        <item x="676"/>
        <item x="380"/>
        <item x="912"/>
        <item x="995"/>
        <item x="2075"/>
        <item x="494"/>
        <item x="1150"/>
        <item x="1560"/>
        <item x="1159"/>
        <item x="1055"/>
        <item x="1152"/>
        <item x="1645"/>
        <item x="1732"/>
        <item x="2265"/>
        <item x="1760"/>
        <item x="2197"/>
        <item x="1414"/>
        <item x="1397"/>
        <item x="1898"/>
        <item x="850"/>
        <item x="2048"/>
        <item x="1851"/>
        <item x="458"/>
        <item x="425"/>
        <item x="1513"/>
        <item x="141"/>
        <item x="1234"/>
        <item x="1144"/>
        <item x="235"/>
        <item x="2170"/>
        <item x="2"/>
        <item x="1353"/>
        <item x="971"/>
        <item x="1879"/>
        <item x="1696"/>
        <item x="812"/>
        <item x="735"/>
        <item x="2010"/>
        <item x="982"/>
        <item x="1304"/>
        <item x="2402"/>
        <item x="2152"/>
        <item x="65"/>
        <item x="1715"/>
        <item x="621"/>
        <item x="2004"/>
        <item x="1697"/>
        <item x="1766"/>
        <item x="961"/>
        <item x="755"/>
        <item x="1714"/>
        <item x="974"/>
        <item x="240"/>
        <item x="16"/>
        <item x="1860"/>
        <item x="33"/>
        <item x="1458"/>
        <item x="84"/>
        <item x="1833"/>
        <item x="630"/>
        <item x="1467"/>
        <item x="1179"/>
        <item x="2268"/>
        <item x="242"/>
        <item x="1169"/>
        <item x="178"/>
        <item x="484"/>
        <item x="1733"/>
        <item x="905"/>
        <item x="97"/>
        <item x="1670"/>
        <item x="2276"/>
        <item x="1562"/>
        <item x="1493"/>
        <item x="495"/>
        <item x="1896"/>
        <item x="968"/>
        <item x="1666"/>
        <item x="589"/>
        <item x="444"/>
        <item x="354"/>
        <item x="1512"/>
        <item x="350"/>
        <item x="2330"/>
        <item x="721"/>
        <item x="496"/>
        <item x="1343"/>
        <item x="654"/>
        <item x="1349"/>
        <item x="675"/>
        <item x="2013"/>
        <item x="601"/>
        <item x="385"/>
        <item x="2297"/>
        <item x="1451"/>
        <item x="1067"/>
        <item x="1577"/>
        <item x="1761"/>
        <item x="2149"/>
        <item x="1769"/>
        <item x="2030"/>
        <item x="1993"/>
        <item x="2320"/>
        <item x="1327"/>
        <item x="1047"/>
        <item x="867"/>
        <item x="1720"/>
        <item x="1069"/>
        <item x="1771"/>
        <item x="351"/>
        <item x="1237"/>
        <item x="2344"/>
        <item x="1486"/>
        <item x="678"/>
        <item x="914"/>
        <item x="1384"/>
        <item x="2353"/>
        <item x="1473"/>
        <item x="1233"/>
        <item x="1554"/>
        <item x="976"/>
        <item x="433"/>
        <item x="2218"/>
        <item x="1093"/>
        <item x="124"/>
        <item x="844"/>
        <item x="2358"/>
        <item x="176"/>
        <item x="684"/>
        <item x="1840"/>
        <item x="1944"/>
        <item x="2081"/>
        <item x="1852"/>
        <item x="960"/>
        <item x="489"/>
        <item x="77"/>
        <item x="2331"/>
        <item x="1465"/>
        <item x="6"/>
        <item x="2220"/>
        <item x="144"/>
        <item x="384"/>
        <item x="1052"/>
        <item x="303"/>
        <item x="85"/>
        <item x="2008"/>
        <item x="1671"/>
        <item x="937"/>
        <item x="1711"/>
        <item x="1231"/>
        <item x="1588"/>
        <item x="2181"/>
        <item x="1174"/>
        <item x="1114"/>
        <item x="536"/>
        <item x="1168"/>
        <item x="306"/>
        <item x="573"/>
        <item x="729"/>
        <item x="1800"/>
        <item x="594"/>
        <item x="617"/>
        <item x="609"/>
        <item x="782"/>
        <item x="740"/>
        <item x="666"/>
        <item x="2011"/>
        <item x="1590"/>
        <item x="647"/>
        <item x="1238"/>
        <item x="228"/>
        <item x="1830"/>
        <item x="744"/>
        <item x="1632"/>
        <item x="1335"/>
        <item x="1518"/>
        <item x="1277"/>
        <item x="1432"/>
        <item x="1205"/>
        <item x="1606"/>
        <item x="656"/>
        <item x="785"/>
        <item x="1405"/>
        <item x="1393"/>
        <item x="10"/>
        <item x="1381"/>
        <item x="2084"/>
        <item x="1659"/>
        <item x="1225"/>
        <item x="272"/>
        <item x="1118"/>
        <item x="1842"/>
        <item x="860"/>
        <item x="881"/>
        <item x="569"/>
        <item x="1217"/>
        <item x="1280"/>
        <item x="1610"/>
        <item x="768"/>
        <item x="781"/>
        <item x="1938"/>
        <item x="1724"/>
        <item x="1596"/>
        <item x="1006"/>
        <item x="701"/>
        <item x="1186"/>
        <item x="1117"/>
        <item x="1082"/>
        <item x="2260"/>
        <item x="1058"/>
        <item x="470"/>
        <item x="1861"/>
        <item x="1352"/>
        <item x="1648"/>
        <item x="1973"/>
        <item x="2021"/>
        <item x="2001"/>
        <item x="631"/>
        <item x="2424"/>
        <item x="1525"/>
        <item x="1688"/>
        <item x="674"/>
        <item x="9"/>
        <item x="2337"/>
        <item x="2019"/>
        <item x="1540"/>
        <item x="276"/>
        <item x="2135"/>
        <item x="2045"/>
        <item x="481"/>
        <item x="207"/>
        <item x="918"/>
        <item x="1955"/>
        <item x="1071"/>
        <item x="1292"/>
        <item x="2370"/>
        <item x="1582"/>
        <item x="645"/>
        <item x="2172"/>
        <item x="1594"/>
        <item x="1501"/>
        <item x="226"/>
        <item x="37"/>
        <item x="224"/>
        <item x="1245"/>
        <item x="1717"/>
        <item x="1210"/>
        <item x="1147"/>
        <item x="1948"/>
        <item x="542"/>
        <item x="1685"/>
        <item x="20"/>
        <item x="1326"/>
        <item x="461"/>
        <item x="1684"/>
        <item x="1992"/>
        <item x="1925"/>
        <item x="1857"/>
        <item x="1506"/>
        <item x="1964"/>
        <item x="186"/>
        <item x="30"/>
        <item x="96"/>
        <item x="1258"/>
        <item x="1829"/>
        <item x="509"/>
        <item x="1145"/>
        <item x="1247"/>
        <item x="1867"/>
        <item x="1947"/>
        <item x="820"/>
        <item x="1084"/>
        <item x="1791"/>
        <item x="1433"/>
        <item x="595"/>
        <item x="586"/>
        <item x="541"/>
        <item x="2302"/>
        <item x="1124"/>
        <item x="2058"/>
        <item x="1994"/>
        <item x="830"/>
        <item x="2239"/>
        <item x="539"/>
        <item x="1455"/>
        <item x="1181"/>
        <item x="2180"/>
        <item x="2284"/>
        <item x="686"/>
        <item x="788"/>
        <item x="804"/>
        <item x="648"/>
        <item x="890"/>
        <item x="1413"/>
        <item x="21"/>
        <item x="1309"/>
        <item x="734"/>
        <item x="1747"/>
        <item x="775"/>
        <item x="2425"/>
        <item x="1586"/>
        <item x="1702"/>
        <item x="1322"/>
        <item x="1957"/>
        <item x="634"/>
        <item x="1039"/>
        <item x="1390"/>
        <item x="956"/>
        <item x="2164"/>
        <item x="1110"/>
        <item x="978"/>
        <item x="478"/>
        <item x="725"/>
        <item x="1431"/>
        <item x="1342"/>
        <item x="1275"/>
        <item x="1105"/>
        <item x="220"/>
        <item x="1784"/>
        <item x="1768"/>
        <item x="1395"/>
        <item x="1200"/>
        <item x="1311"/>
        <item x="711"/>
        <item x="2325"/>
        <item x="1387"/>
        <item x="2282"/>
        <item x="1889"/>
        <item x="1677"/>
        <item x="1675"/>
        <item x="774"/>
        <item x="2380"/>
        <item x="677"/>
        <item x="2190"/>
        <item x="2145"/>
        <item x="2147"/>
        <item x="476"/>
        <item x="997"/>
        <item x="1743"/>
        <item x="1808"/>
        <item x="1331"/>
        <item x="2109"/>
        <item x="2332"/>
        <item x="36"/>
        <item x="794"/>
        <item x="25"/>
        <item x="1507"/>
        <item x="1984"/>
        <item x="1371"/>
        <item x="1253"/>
        <item x="1794"/>
        <item x="1748"/>
        <item x="1647"/>
        <item x="1014"/>
        <item x="1750"/>
        <item x="2114"/>
        <item x="1287"/>
        <item x="1474"/>
        <item x="214"/>
        <item x="839"/>
        <item x="498"/>
        <item x="580"/>
        <item x="2290"/>
        <item x="1622"/>
        <item x="1531"/>
        <item x="323"/>
        <item x="1307"/>
        <item x="1468"/>
        <item x="2115"/>
        <item x="1985"/>
        <item x="2161"/>
        <item x="442"/>
        <item x="1298"/>
        <item x="415"/>
        <item x="1026"/>
        <item x="1515"/>
        <item x="236"/>
        <item x="994"/>
        <item x="2315"/>
        <item x="1959"/>
        <item x="1742"/>
        <item x="798"/>
        <item x="1505"/>
        <item x="1392"/>
        <item x="1744"/>
        <item x="1421"/>
        <item x="358"/>
        <item x="1798"/>
        <item x="1858"/>
        <item x="894"/>
        <item x="1170"/>
        <item x="1222"/>
        <item x="1637"/>
        <item x="62"/>
        <item x="2166"/>
        <item x="1029"/>
        <item x="95"/>
        <item x="1487"/>
        <item x="400"/>
        <item x="2112"/>
        <item x="1073"/>
        <item x="897"/>
        <item x="473"/>
        <item x="2102"/>
        <item x="193"/>
        <item x="1285"/>
        <item x="2100"/>
        <item x="778"/>
        <item x="339"/>
        <item x="1572"/>
        <item x="43"/>
        <item x="2153"/>
        <item x="1812"/>
        <item x="2365"/>
        <item x="1599"/>
        <item x="347"/>
        <item x="1972"/>
        <item x="334"/>
        <item x="2298"/>
        <item x="795"/>
        <item x="256"/>
        <item x="391"/>
        <item x="584"/>
        <item x="1013"/>
        <item x="2261"/>
        <item x="1882"/>
        <item x="2281"/>
        <item x="1224"/>
        <item x="477"/>
        <item x="513"/>
        <item x="1735"/>
        <item x="2056"/>
        <item x="2217"/>
        <item x="1494"/>
        <item x="53"/>
        <item x="282"/>
        <item x="2391"/>
        <item x="1357"/>
        <item x="525"/>
        <item x="1884"/>
        <item x="367"/>
        <item x="239"/>
        <item x="134"/>
        <item x="1880"/>
        <item x="1305"/>
        <item x="576"/>
        <item x="865"/>
        <item x="66"/>
        <item x="1423"/>
        <item x="213"/>
        <item x="1024"/>
        <item x="1007"/>
        <item x="2020"/>
        <item x="657"/>
        <item x="1965"/>
        <item x="988"/>
        <item x="450"/>
        <item x="225"/>
        <item x="1061"/>
        <item x="420"/>
        <item x="254"/>
        <item x="1602"/>
        <item x="1865"/>
        <item x="1988"/>
        <item x="1251"/>
        <item x="280"/>
        <item x="1201"/>
        <item x="1199"/>
        <item x="297"/>
        <item x="1786"/>
        <item x="1971"/>
        <item x="2350"/>
        <item x="1196"/>
        <item x="1260"/>
        <item x="206"/>
        <item x="1072"/>
        <item x="919"/>
        <item x="1644"/>
        <item x="1182"/>
        <item x="1981"/>
        <item x="359"/>
        <item x="298"/>
        <item x="708"/>
        <item x="1422"/>
        <item x="264"/>
        <item x="1345"/>
        <item x="1623"/>
        <item x="150"/>
        <item x="727"/>
        <item x="1728"/>
        <item x="1315"/>
        <item x="2313"/>
        <item x="2176"/>
        <item x="294"/>
        <item x="904"/>
        <item x="661"/>
        <item x="158"/>
        <item x="3"/>
        <item x="408"/>
        <item x="1450"/>
        <item x="1816"/>
        <item x="1565"/>
        <item x="959"/>
        <item x="1819"/>
        <item x="435"/>
        <item x="451"/>
        <item x="1828"/>
        <item x="130"/>
        <item x="1538"/>
        <item x="849"/>
        <item x="1520"/>
        <item x="2086"/>
        <item x="278"/>
        <item x="633"/>
        <item x="209"/>
        <item x="1982"/>
        <item x="2234"/>
        <item x="1756"/>
        <item x="2299"/>
        <item x="606"/>
        <item x="464"/>
        <item x="2072"/>
        <item x="2130"/>
        <item x="1900"/>
        <item x="308"/>
        <item x="2177"/>
        <item x="503"/>
        <item x="368"/>
        <item x="784"/>
        <item x="1949"/>
        <item x="1229"/>
        <item x="1895"/>
        <item x="1911"/>
        <item x="131"/>
        <item x="1065"/>
        <item x="887"/>
        <item x="776"/>
        <item x="410"/>
        <item x="1945"/>
        <item x="129"/>
        <item x="139"/>
        <item x="1649"/>
        <item x="565"/>
        <item x="2055"/>
        <item x="1886"/>
        <item x="1296"/>
        <item x="1803"/>
        <item x="818"/>
        <item x="1266"/>
        <item x="1970"/>
        <item x="2192"/>
        <item x="2169"/>
        <item x="899"/>
        <item x="1362"/>
        <item x="1752"/>
        <item x="1427"/>
        <item x="187"/>
        <item x="802"/>
        <item x="2000"/>
        <item x="1780"/>
        <item x="828"/>
        <item x="1595"/>
        <item x="1197"/>
        <item x="1137"/>
        <item x="372"/>
        <item x="1530"/>
        <item x="1171"/>
        <item x="2088"/>
        <item x="2053"/>
        <item x="2334"/>
        <item x="829"/>
        <item x="2003"/>
        <item x="1915"/>
        <item x="252"/>
        <item x="1793"/>
        <item x="243"/>
        <item x="1101"/>
        <item x="255"/>
        <item x="1788"/>
        <item x="2022"/>
        <item x="419"/>
        <item x="1149"/>
        <item x="810"/>
        <item x="1192"/>
        <item x="1323"/>
        <item x="102"/>
        <item x="326"/>
        <item x="1910"/>
        <item x="543"/>
        <item x="726"/>
        <item x="1409"/>
        <item x="337"/>
        <item x="1078"/>
        <item x="2219"/>
        <item x="74"/>
        <item x="2355"/>
        <item x="1350"/>
        <item x="1462"/>
        <item x="1498"/>
        <item x="908"/>
        <item x="620"/>
        <item x="840"/>
        <item x="1656"/>
        <item x="1366"/>
        <item x="374"/>
        <item x="490"/>
        <item x="1361"/>
        <item x="2398"/>
        <item x="2309"/>
        <item x="2078"/>
        <item x="986"/>
        <item x="2247"/>
        <item x="1388"/>
        <item x="1978"/>
        <item x="2171"/>
        <item x="2185"/>
        <item x="1163"/>
        <item x="148"/>
        <item x="2038"/>
        <item x="327"/>
        <item x="360"/>
        <item x="2005"/>
        <item x="1344"/>
        <item x="1845"/>
        <item x="1306"/>
        <item x="106"/>
        <item x="665"/>
        <item x="122"/>
        <item x="742"/>
        <item x="1753"/>
        <item x="2167"/>
        <item x="924"/>
        <item x="1930"/>
        <item x="2363"/>
        <item x="1279"/>
        <item x="966"/>
        <item x="1676"/>
        <item x="2367"/>
        <item x="212"/>
        <item x="143"/>
        <item x="421"/>
        <item x="1379"/>
        <item x="640"/>
        <item x="2223"/>
        <item x="1887"/>
        <item x="377"/>
        <item x="1075"/>
        <item x="27"/>
        <item x="1418"/>
        <item x="2252"/>
        <item x="777"/>
        <item x="592"/>
        <item x="1270"/>
        <item x="1008"/>
        <item x="501"/>
        <item x="1713"/>
        <item x="836"/>
        <item x="1407"/>
        <item x="880"/>
        <item x="483"/>
        <item x="472"/>
        <item x="103"/>
        <item x="145"/>
        <item x="183"/>
        <item x="626"/>
        <item x="1956"/>
        <item x="2186"/>
        <item x="1999"/>
        <item x="1723"/>
        <item x="1681"/>
        <item x="1662"/>
        <item x="1289"/>
        <item x="1056"/>
        <item x="915"/>
        <item x="2016"/>
        <item x="369"/>
        <item x="1404"/>
        <item x="1876"/>
        <item x="669"/>
        <item x="1102"/>
        <item x="789"/>
        <item x="199"/>
        <item x="452"/>
        <item x="1704"/>
        <item x="1373"/>
        <item x="50"/>
        <item x="2099"/>
        <item x="2378"/>
        <item x="56"/>
        <item x="1207"/>
        <item x="1157"/>
        <item x="889"/>
        <item x="1020"/>
        <item x="1077"/>
        <item x="2253"/>
        <item x="1624"/>
        <item x="1504"/>
        <item x="1605"/>
        <item x="1030"/>
        <item x="1980"/>
        <item x="553"/>
        <item x="1146"/>
        <item x="397"/>
        <item x="1933"/>
        <item x="1872"/>
        <item x="76"/>
        <item x="568"/>
        <item x="1914"/>
        <item x="1173"/>
        <item x="475"/>
        <item x="578"/>
        <item x="2383"/>
        <item x="1156"/>
        <item x="55"/>
        <item x="1337"/>
        <item x="253"/>
        <item x="1151"/>
        <item x="1968"/>
        <item x="1281"/>
        <item x="1779"/>
        <item x="1360"/>
        <item x="118"/>
        <item x="445"/>
        <item x="546"/>
        <item x="2271"/>
        <item x="184"/>
        <item x="853"/>
        <item x="1745"/>
        <item x="204"/>
        <item x="615"/>
        <item x="70"/>
        <item x="1412"/>
        <item x="864"/>
        <item x="1693"/>
        <item x="89"/>
        <item x="98"/>
        <item x="613"/>
        <item x="731"/>
        <item x="604"/>
        <item x="24"/>
        <item x="955"/>
        <item x="2246"/>
        <item x="2351"/>
        <item x="2178"/>
        <item x="696"/>
        <item x="1765"/>
        <item x="1408"/>
        <item x="1095"/>
        <item x="1134"/>
        <item x="883"/>
        <item x="2329"/>
        <item x="1401"/>
        <item x="2160"/>
        <item x="2047"/>
        <item x="2144"/>
        <item x="1962"/>
        <item x="1204"/>
        <item x="167"/>
        <item x="716"/>
        <item x="2037"/>
        <item x="2064"/>
        <item x="381"/>
        <item x="2354"/>
        <item x="559"/>
        <item x="1734"/>
        <item x="246"/>
        <item x="173"/>
        <item x="412"/>
        <item x="1011"/>
        <item x="1255"/>
        <item x="1018"/>
        <item x="1443"/>
        <item x="1081"/>
        <item x="1967"/>
        <item x="1300"/>
        <item x="885"/>
        <item x="2244"/>
        <item x="407"/>
        <item x="2154"/>
        <item x="1935"/>
        <item x="1002"/>
        <item x="12"/>
        <item x="940"/>
        <item x="1811"/>
        <item x="983"/>
        <item x="427"/>
        <item x="2068"/>
        <item x="2214"/>
        <item x="1180"/>
        <item x="1478"/>
        <item x="1122"/>
        <item x="2323"/>
        <item x="2376"/>
        <item x="1908"/>
        <item x="322"/>
        <item x="567"/>
        <item x="856"/>
        <item x="1195"/>
        <item x="1628"/>
        <item x="564"/>
        <item x="1611"/>
        <item x="664"/>
        <item x="23"/>
        <item x="1612"/>
        <item x="2209"/>
        <item x="156"/>
        <item x="502"/>
        <item x="896"/>
        <item x="2093"/>
        <item x="168"/>
        <item x="863"/>
        <item x="2040"/>
        <item x="608"/>
        <item x="90"/>
        <item x="879"/>
        <item x="2204"/>
        <item x="1926"/>
        <item x="571"/>
        <item x="1497"/>
        <item x="1430"/>
        <item x="2120"/>
        <item x="1795"/>
        <item x="170"/>
        <item x="1143"/>
        <item x="649"/>
        <item x="1452"/>
        <item x="307"/>
        <item x="809"/>
        <item x="1542"/>
        <item x="722"/>
        <item x="429"/>
        <item x="2187"/>
        <item x="2408"/>
        <item x="2057"/>
        <item x="1436"/>
        <item x="1308"/>
        <item x="574"/>
        <item x="2159"/>
        <item x="2175"/>
        <item x="1901"/>
        <item x="1165"/>
        <item x="549"/>
        <item x="398"/>
        <item x="1123"/>
        <item x="1080"/>
        <item x="1288"/>
        <item x="2422"/>
        <item x="1871"/>
        <item x="990"/>
        <item x="1716"/>
        <item x="231"/>
        <item x="1570"/>
        <item x="290"/>
        <item x="1975"/>
        <item x="1773"/>
        <item x="1658"/>
        <item x="1087"/>
        <item x="2289"/>
        <item x="1153"/>
        <item x="732"/>
        <item x="1950"/>
        <item x="771"/>
        <item x="2347"/>
        <item x="2308"/>
        <item x="1741"/>
        <item x="977"/>
        <item x="260"/>
        <item x="957"/>
        <item x="296"/>
        <item x="1212"/>
        <item x="305"/>
        <item x="1574"/>
        <item x="232"/>
        <item x="1411"/>
        <item x="1161"/>
        <item x="1544"/>
        <item x="1264"/>
        <item x="273"/>
        <item x="891"/>
        <item x="1166"/>
        <item x="2131"/>
        <item x="1415"/>
        <item x="947"/>
        <item x="218"/>
        <item x="2229"/>
        <item x="237"/>
        <item x="250"/>
        <item x="842"/>
        <item x="610"/>
        <item x="1838"/>
        <item x="1442"/>
        <item x="1438"/>
        <item x="921"/>
        <item x="1979"/>
        <item x="110"/>
        <item x="2007"/>
        <item x="1806"/>
        <item x="933"/>
        <item x="301"/>
        <item x="2065"/>
        <item x="2300"/>
        <item x="757"/>
        <item x="1600"/>
        <item x="1905"/>
        <item x="855"/>
        <item x="1115"/>
        <item x="558"/>
        <item x="2274"/>
        <item x="2018"/>
        <item x="1402"/>
        <item x="1736"/>
        <item x="561"/>
        <item x="1519"/>
        <item x="1176"/>
        <item x="681"/>
        <item x="1184"/>
        <item x="1859"/>
        <item x="191"/>
        <item x="1092"/>
        <item x="2103"/>
        <item x="39"/>
        <item x="180"/>
        <item x="1990"/>
        <item x="2051"/>
        <item x="717"/>
        <item x="1740"/>
        <item x="1847"/>
        <item x="1333"/>
        <item x="2222"/>
        <item x="492"/>
        <item x="945"/>
        <item x="2189"/>
        <item x="710"/>
        <item x="2280"/>
        <item x="117"/>
        <item x="1187"/>
        <item x="1019"/>
        <item x="1691"/>
        <item x="614"/>
        <item x="2025"/>
        <item x="1609"/>
        <item x="1700"/>
        <item x="1368"/>
        <item x="353"/>
        <item x="969"/>
        <item x="1875"/>
        <item x="1227"/>
        <item x="1336"/>
        <item x="821"/>
        <item x="566"/>
        <item x="846"/>
        <item x="2059"/>
        <item x="259"/>
        <item x="1885"/>
        <item x="1917"/>
        <item x="1805"/>
        <item x="479"/>
        <item x="1961"/>
        <item x="1708"/>
        <item x="529"/>
        <item x="949"/>
        <item x="219"/>
        <item x="1548"/>
        <item x="540"/>
        <item x="520"/>
        <item x="935"/>
        <item x="1272"/>
        <item x="171"/>
        <item x="1492"/>
        <item x="702"/>
        <item x="1672"/>
        <item x="2314"/>
        <item x="454"/>
        <item x="2243"/>
        <item x="312"/>
        <item x="591"/>
        <item x="2357"/>
        <item x="1282"/>
        <item x="1262"/>
        <item x="632"/>
        <item x="1755"/>
        <item x="1625"/>
        <item x="1420"/>
        <item x="936"/>
        <item x="1103"/>
        <item x="2036"/>
        <item x="1268"/>
        <item x="1633"/>
        <item x="2089"/>
        <item x="1571"/>
        <item x="1969"/>
        <item x="1863"/>
        <item x="2318"/>
        <item x="79"/>
        <item x="814"/>
        <item x="302"/>
        <item x="1603"/>
        <item x="766"/>
        <item x="100"/>
        <item x="1359"/>
        <item x="1116"/>
        <item x="2396"/>
        <item x="2017"/>
        <item x="395"/>
        <item x="2362"/>
        <item x="1799"/>
        <item x="2199"/>
        <item x="563"/>
        <item x="379"/>
        <item x="2179"/>
        <item x="1330"/>
        <item x="1663"/>
        <item x="1031"/>
        <item x="1787"/>
        <item x="2133"/>
        <item x="1106"/>
        <item x="1746"/>
        <item x="1261"/>
        <item x="779"/>
        <item x="526"/>
        <item x="221"/>
        <item x="548"/>
        <item x="430"/>
        <item x="1198"/>
        <item x="1870"/>
        <item x="1616"/>
        <item x="2316"/>
        <item x="172"/>
        <item x="2049"/>
        <item x="439"/>
        <item x="1028"/>
        <item x="147"/>
        <item x="2269"/>
        <item x="1063"/>
        <item x="1952"/>
        <item x="823"/>
        <item x="1374"/>
        <item x="1500"/>
        <item x="1038"/>
        <item x="244"/>
        <item x="1050"/>
        <item x="2028"/>
        <item x="2416"/>
        <item x="537"/>
        <item x="582"/>
        <item x="928"/>
        <item x="2364"/>
        <item x="663"/>
        <item x="1943"/>
        <item x="463"/>
        <item x="469"/>
        <item x="1108"/>
        <item x="1954"/>
        <item x="402"/>
        <item x="2407"/>
        <item x="2076"/>
        <item x="759"/>
        <item x="605"/>
        <item x="815"/>
        <item x="128"/>
        <item x="913"/>
        <item x="917"/>
        <item x="544"/>
        <item x="1040"/>
        <item x="1942"/>
        <item x="2137"/>
        <item x="426"/>
        <item x="471"/>
        <item x="2023"/>
        <item x="1466"/>
        <item x="1665"/>
        <item x="958"/>
        <item x="2107"/>
        <item x="2195"/>
        <item x="1817"/>
        <item x="1585"/>
        <item x="1922"/>
        <item x="2205"/>
        <item x="1324"/>
        <item x="512"/>
        <item x="514"/>
        <item x="1754"/>
        <item x="432"/>
        <item x="1068"/>
        <item x="1664"/>
        <item x="946"/>
        <item x="1932"/>
        <item x="1113"/>
        <item x="1556"/>
        <item x="1098"/>
        <item x="2373"/>
        <item x="1257"/>
        <item x="1316"/>
        <item x="189"/>
        <item x="2411"/>
        <item x="345"/>
        <item x="1529"/>
        <item x="1076"/>
        <item x="554"/>
        <item x="222"/>
        <item x="42"/>
        <item x="371"/>
        <item x="692"/>
        <item x="285"/>
        <item x="518"/>
        <item x="2293"/>
        <item x="749"/>
        <item x="1928"/>
        <item x="1776"/>
        <item x="2143"/>
        <item x="403"/>
        <item x="1510"/>
        <item x="1479"/>
        <item x="1239"/>
        <item x="1406"/>
        <item x="1223"/>
        <item x="182"/>
        <item x="137"/>
        <item x="753"/>
        <item x="1796"/>
        <item x="1813"/>
        <item x="2346"/>
        <item x="2119"/>
        <item x="875"/>
        <item x="579"/>
        <item x="1394"/>
        <item x="108"/>
        <item x="791"/>
        <item x="596"/>
        <item x="1329"/>
        <item x="1557"/>
        <item x="2225"/>
        <item x="177"/>
        <item x="572"/>
        <item x="1878"/>
        <item x="1025"/>
        <item x="1097"/>
        <item x="1410"/>
        <item x="511"/>
        <item x="1454"/>
        <item x="1064"/>
        <item x="1164"/>
        <item x="1049"/>
        <item x="2311"/>
        <item x="393"/>
        <item x="2235"/>
        <item x="2379"/>
        <item x="267"/>
        <item x="2063"/>
        <item x="2073"/>
        <item x="1383"/>
        <item x="1921"/>
        <item x="1"/>
        <item x="923"/>
        <item x="892"/>
        <item x="1100"/>
        <item x="2286"/>
        <item x="1386"/>
        <item x="1267"/>
        <item x="507"/>
        <item x="2279"/>
        <item x="1655"/>
        <item x="805"/>
        <item x="149"/>
        <item x="1856"/>
        <item x="22"/>
        <item x="1589"/>
        <item x="588"/>
        <item x="714"/>
        <item x="1416"/>
        <item x="1502"/>
        <item x="1634"/>
        <item x="2202"/>
        <item x="2352"/>
        <item x="1567"/>
        <item x="2371"/>
        <item x="1398"/>
        <item x="1358"/>
        <item x="1190"/>
        <item x="760"/>
        <item x="1652"/>
        <item x="929"/>
        <item x="1629"/>
        <item x="1523"/>
        <item x="431"/>
        <item x="1054"/>
        <item x="642"/>
        <item x="801"/>
        <item x="2386"/>
        <item x="1380"/>
        <item x="320"/>
        <item x="1428"/>
        <item x="1608"/>
        <item x="1690"/>
        <item x="1367"/>
        <item x="706"/>
        <item x="1640"/>
        <item x="1032"/>
        <item x="516"/>
        <item x="1046"/>
        <item x="1546"/>
        <item x="1683"/>
        <item x="629"/>
        <item x="1545"/>
        <item x="388"/>
        <item x="1902"/>
        <item x="898"/>
        <item x="925"/>
        <item x="1370"/>
        <item x="387"/>
        <item x="1364"/>
        <item x="562"/>
        <item x="161"/>
        <item x="146"/>
        <item x="1189"/>
        <item x="343"/>
        <item x="532"/>
        <item x="1855"/>
        <item x="2255"/>
        <item x="655"/>
        <item x="1764"/>
        <item x="1230"/>
        <item x="1694"/>
        <item x="938"/>
        <item x="1351"/>
        <item x="2002"/>
        <item x="519"/>
        <item x="1356"/>
        <item x="1641"/>
        <item x="81"/>
        <item x="2273"/>
        <item x="87"/>
        <item x="1446"/>
        <item x="491"/>
        <item x="758"/>
        <item x="1449"/>
        <item x="1705"/>
        <item x="1642"/>
        <item x="1977"/>
        <item x="416"/>
        <item x="1597"/>
        <item x="7"/>
        <item x="2387"/>
        <item x="660"/>
        <item x="2150"/>
        <item x="1094"/>
        <item x="28"/>
        <item x="2359"/>
        <item x="38"/>
        <item x="1899"/>
        <item x="1016"/>
        <item x="1966"/>
        <item x="2312"/>
        <item x="274"/>
        <item x="1129"/>
        <item x="927"/>
        <item x="625"/>
        <item x="315"/>
        <item x="1303"/>
        <item x="1890"/>
        <item x="2339"/>
        <item x="383"/>
        <item x="530"/>
        <item x="874"/>
        <item x="803"/>
        <item x="2421"/>
        <item x="1439"/>
        <item x="1986"/>
        <item x="1516"/>
        <item x="332"/>
        <item x="523"/>
        <item x="962"/>
        <item x="1325"/>
        <item x="719"/>
        <item x="2194"/>
        <item x="637"/>
        <item x="728"/>
        <item x="1286"/>
        <item x="1263"/>
        <item x="1284"/>
        <item x="1613"/>
        <item x="2212"/>
        <item x="807"/>
        <item x="627"/>
        <item x="2377"/>
        <item x="1583"/>
        <item x="652"/>
        <item x="1912"/>
        <item x="2266"/>
        <item x="1491"/>
        <item x="57"/>
        <item x="1354"/>
        <item x="550"/>
        <item x="1946"/>
        <item x="2156"/>
        <item x="113"/>
        <item x="1836"/>
        <item x="1259"/>
        <item x="2062"/>
        <item x="1846"/>
        <item x="1341"/>
        <item x="1584"/>
        <item x="2227"/>
        <item x="877"/>
        <item x="524"/>
        <item x="1037"/>
        <item x="2245"/>
        <item x="2198"/>
        <item x="1937"/>
        <item x="824"/>
        <item x="790"/>
        <item x="328"/>
        <item x="1522"/>
        <item x="517"/>
        <item x="2310"/>
        <item x="931"/>
        <item x="2111"/>
        <item x="1249"/>
        <item x="730"/>
        <item x="872"/>
        <item x="1167"/>
        <item x="2324"/>
        <item x="1820"/>
        <item x="2210"/>
        <item x="1827"/>
        <item x="751"/>
        <item x="2256"/>
        <item x="1400"/>
        <item x="1119"/>
        <item x="2412"/>
        <item x="736"/>
        <item x="1445"/>
        <item x="289"/>
        <item x="746"/>
        <item x="2046"/>
        <item x="1686"/>
        <item x="1592"/>
        <item x="1559"/>
        <item x="636"/>
        <item x="575"/>
        <item x="1012"/>
        <item x="2283"/>
        <item x="1579"/>
        <item x="316"/>
        <item x="1057"/>
        <item x="1591"/>
        <item x="1619"/>
        <item x="724"/>
        <item x="1657"/>
        <item x="2278"/>
        <item x="281"/>
        <item x="266"/>
        <item x="2116"/>
        <item x="2341"/>
        <item x="1894"/>
        <item x="125"/>
        <item x="673"/>
        <item x="989"/>
        <item x="2106"/>
        <item x="1456"/>
        <item x="331"/>
        <item x="1154"/>
        <item x="1533"/>
        <item x="1346"/>
        <item x="1709"/>
        <item x="1142"/>
        <item x="2270"/>
        <item x="1120"/>
        <item x="2077"/>
        <item x="619"/>
        <item x="365"/>
        <item x="811"/>
        <item x="17"/>
        <item x="198"/>
        <item x="738"/>
        <item x="459"/>
        <item x="2333"/>
        <item x="1707"/>
        <item x="1136"/>
        <item x="705"/>
        <item x="623"/>
        <item x="2349"/>
        <item x="827"/>
        <item x="1511"/>
        <item x="1206"/>
        <item x="1639"/>
        <item x="152"/>
        <item x="1630"/>
        <item x="1236"/>
        <item x="797"/>
        <item x="622"/>
        <item x="1940"/>
        <item x="876"/>
        <item x="761"/>
        <item x="975"/>
        <item x="446"/>
        <item x="1391"/>
        <item x="1739"/>
        <item x="1934"/>
        <item x="786"/>
        <item x="1051"/>
        <item x="599"/>
        <item x="1807"/>
        <item x="1831"/>
        <item x="1162"/>
        <item x="1127"/>
        <item x="1482"/>
        <item x="1552"/>
        <item x="2263"/>
        <item x="1461"/>
        <item x="987"/>
        <item x="1706"/>
        <item x="1429"/>
        <item x="123"/>
        <item x="418"/>
        <item x="691"/>
        <item x="1488"/>
        <item x="233"/>
        <item x="1209"/>
        <item x="1135"/>
        <item x="1598"/>
        <item x="1389"/>
        <item x="2388"/>
        <item x="723"/>
        <item x="2082"/>
        <item x="31"/>
        <item x="356"/>
        <item x="2097"/>
        <item x="378"/>
        <item x="733"/>
        <item x="2231"/>
        <item x="871"/>
        <item x="2071"/>
        <item x="624"/>
        <item x="94"/>
        <item x="2054"/>
        <item x="248"/>
        <item x="2132"/>
        <item x="2128"/>
        <item x="690"/>
        <item x="1003"/>
        <item x="1749"/>
        <item x="346"/>
        <item x="991"/>
        <item x="2134"/>
        <item x="2096"/>
        <item x="1183"/>
        <item x="1132"/>
        <item x="318"/>
        <item x="105"/>
        <item x="767"/>
        <item x="1426"/>
        <item x="1669"/>
        <item x="0"/>
        <item x="1211"/>
        <item x="166"/>
        <item x="2226"/>
        <item x="160"/>
        <item x="700"/>
        <item x="2074"/>
        <item x="1580"/>
        <item x="754"/>
        <item x="689"/>
        <item x="370"/>
        <item x="1951"/>
        <item x="268"/>
        <item x="2369"/>
        <item x="497"/>
        <item x="1667"/>
        <item x="51"/>
        <item x="1457"/>
        <item x="838"/>
        <item x="694"/>
        <item x="1997"/>
        <item x="679"/>
        <item x="1782"/>
        <item x="704"/>
        <item x="2006"/>
        <item x="1385"/>
        <item x="680"/>
        <item x="2066"/>
        <item x="1218"/>
        <item x="2238"/>
        <item x="1913"/>
        <item x="107"/>
        <item x="295"/>
        <item x="1271"/>
        <item x="2414"/>
        <item x="389"/>
        <item x="1248"/>
        <item x="2213"/>
        <item x="466"/>
        <item x="813"/>
        <item x="2319"/>
        <item x="488"/>
        <item x="8"/>
        <item x="531"/>
        <item x="423"/>
        <item x="205"/>
        <item x="2085"/>
        <item x="1881"/>
        <item x="1650"/>
        <item x="866"/>
        <item x="462"/>
        <item x="2079"/>
        <item x="112"/>
        <item x="607"/>
        <item x="1627"/>
        <item x="404"/>
        <item x="2394"/>
        <item x="78"/>
        <item x="258"/>
        <item x="1832"/>
        <item x="434"/>
        <item x="832"/>
        <item x="2215"/>
        <item x="852"/>
        <item x="174"/>
        <item x="2174"/>
        <item x="2026"/>
        <item x="1215"/>
        <item x="2168"/>
        <item x="1079"/>
        <item x="293"/>
        <item x="190"/>
        <item x="2295"/>
        <item x="2264"/>
        <item x="916"/>
        <item x="500"/>
        <item x="1444"/>
        <item x="1177"/>
        <item x="1737"/>
        <item x="1698"/>
        <item x="109"/>
        <item x="1804"/>
        <item x="770"/>
        <item x="1692"/>
        <item x="2224"/>
        <item x="271"/>
        <item x="215"/>
        <item x="1216"/>
        <item x="590"/>
        <item x="1674"/>
        <item x="2105"/>
        <item x="1228"/>
        <item x="1897"/>
        <item x="2098"/>
        <item x="217"/>
        <item x="1194"/>
        <item x="992"/>
        <item x="2139"/>
        <item x="1276"/>
        <item x="2188"/>
        <item x="1339"/>
        <item x="1314"/>
        <item x="299"/>
        <item x="1660"/>
        <item x="2360"/>
        <item x="1033"/>
        <item x="2410"/>
        <item x="1953"/>
        <item x="2417"/>
        <item x="1226"/>
        <item x="1434"/>
        <item x="670"/>
        <item x="944"/>
        <item x="1355"/>
        <item x="748"/>
        <item x="555"/>
        <item x="1091"/>
        <item x="800"/>
        <item x="474"/>
        <item x="60"/>
        <item x="375"/>
        <item x="344"/>
        <item x="19"/>
        <item x="453"/>
        <item x="449"/>
        <item x="1581"/>
        <item x="505"/>
        <item x="1022"/>
        <item x="138"/>
        <item x="1701"/>
        <item x="1419"/>
        <item x="996"/>
        <item x="227"/>
        <item x="203"/>
        <item x="1539"/>
        <item x="1587"/>
        <item x="1041"/>
        <item x="1727"/>
        <item x="1133"/>
        <item x="2146"/>
        <item x="2413"/>
        <item x="208"/>
        <item x="683"/>
        <item x="287"/>
        <item x="1441"/>
        <item x="2035"/>
        <item x="257"/>
        <item x="155"/>
        <item x="1252"/>
        <item x="1121"/>
        <item x="2136"/>
        <item x="195"/>
        <item x="2182"/>
        <item x="486"/>
        <item x="11"/>
        <item x="54"/>
        <item x="88"/>
        <item x="1825"/>
        <item x="1815"/>
        <item x="906"/>
        <item x="2155"/>
        <item x="1891"/>
        <item x="1302"/>
        <item x="64"/>
        <item x="304"/>
        <item x="91"/>
        <item x="1009"/>
        <item x="1319"/>
        <item x="911"/>
        <item x="2042"/>
        <item x="1721"/>
        <item x="1617"/>
        <item x="2277"/>
        <item x="932"/>
        <item x="1573"/>
        <item x="1208"/>
        <item x="1508"/>
        <item x="1172"/>
        <item x="456"/>
        <item x="1074"/>
        <item x="965"/>
        <item x="901"/>
        <item x="672"/>
        <item x="618"/>
        <item x="998"/>
        <item x="826"/>
        <item x="837"/>
        <item x="587"/>
        <item x="291"/>
        <item x="712"/>
        <item x="616"/>
        <item x="2126"/>
        <item x="1175"/>
        <item x="2251"/>
        <item x="1027"/>
        <item x="223"/>
        <item x="1254"/>
        <item x="200"/>
        <item x="1792"/>
        <item x="376"/>
        <item x="279"/>
        <item x="1083"/>
        <item x="47"/>
        <item x="2292"/>
        <item x="2012"/>
        <item x="2033"/>
        <item x="48"/>
        <item x="1561"/>
        <item x="1729"/>
        <item x="1536"/>
        <item x="1070"/>
        <item x="1472"/>
        <item x="142"/>
        <item x="1399"/>
        <item x="1958"/>
        <item x="1464"/>
        <item x="1718"/>
        <item x="2262"/>
        <item x="1781"/>
        <item x="127"/>
        <item x="847"/>
        <item x="948"/>
        <item x="585"/>
        <item x="603"/>
        <item x="2306"/>
        <item x="1527"/>
        <item x="2029"/>
        <item x="251"/>
        <item x="437"/>
        <item x="1549"/>
        <item x="2200"/>
        <item x="1578"/>
        <item x="1868"/>
        <item x="1563"/>
        <item x="1730"/>
        <item x="1614"/>
        <item x="1035"/>
        <item x="480"/>
        <item x="528"/>
        <item x="216"/>
        <item x="980"/>
        <item x="718"/>
        <item x="2348"/>
        <item x="934"/>
        <item x="1790"/>
        <item x="2221"/>
        <item x="2043"/>
        <item x="687"/>
        <item x="870"/>
        <item x="460"/>
        <item x="340"/>
        <item x="2361"/>
        <item x="414"/>
        <item x="930"/>
        <item x="300"/>
        <item x="2303"/>
        <item x="765"/>
        <item x="799"/>
        <item x="330"/>
        <item x="1220"/>
        <item x="1250"/>
        <item x="2375"/>
        <item x="2258"/>
        <item x="181"/>
        <item x="2317"/>
        <item x="80"/>
        <item x="2385"/>
        <item x="1203"/>
        <item x="262"/>
        <item x="2415"/>
        <item x="2242"/>
        <item x="1903"/>
        <item x="2165"/>
        <item x="1448"/>
        <item x="1517"/>
        <item x="1974"/>
        <item x="638"/>
        <item x="1772"/>
        <item x="1202"/>
        <item x="59"/>
        <item x="485"/>
        <item x="1604"/>
        <item x="201"/>
        <item x="1638"/>
        <item x="2382"/>
        <item x="2094"/>
        <item x="1731"/>
        <item x="598"/>
        <item x="310"/>
        <item x="386"/>
        <item x="2393"/>
        <item x="140"/>
        <item x="1843"/>
        <item x="1541"/>
        <item x="1537"/>
        <item x="1141"/>
        <item x="1877"/>
        <item x="119"/>
        <item x="114"/>
        <item x="197"/>
        <item x="926"/>
        <item x="910"/>
        <item x="1837"/>
        <item x="2024"/>
        <item x="1673"/>
        <item x="238"/>
        <item x="86"/>
        <item x="390"/>
        <item x="2039"/>
        <item x="2392"/>
        <item x="1759"/>
        <item x="859"/>
        <item x="862"/>
        <item x="1377"/>
        <item x="1099"/>
        <item x="1821"/>
        <item x="1535"/>
        <item x="1010"/>
        <item x="2211"/>
        <item x="756"/>
        <item x="286"/>
        <item x="188"/>
        <item x="1424"/>
        <item x="2031"/>
        <item x="2241"/>
        <item x="417"/>
        <item x="903"/>
        <item x="211"/>
        <item x="2368"/>
        <item x="843"/>
        <item x="116"/>
        <item x="2193"/>
        <item x="2191"/>
        <item x="1403"/>
        <item x="763"/>
        <item x="1892"/>
        <item x="1712"/>
        <item x="1256"/>
        <item x="2259"/>
        <item x="2206"/>
        <item x="428"/>
        <item x="851"/>
        <item x="2328"/>
        <item x="1883"/>
        <item x="534"/>
        <item x="35"/>
        <item x="1293"/>
        <item x="597"/>
        <item x="104"/>
        <item x="1089"/>
        <item x="163"/>
        <item x="1919"/>
        <item x="1551"/>
        <item x="101"/>
        <item x="2228"/>
        <item x="861"/>
        <item x="1668"/>
        <item x="967"/>
        <item x="1564"/>
        <item x="14"/>
        <item x="985"/>
        <item x="1848"/>
        <item x="133"/>
        <item x="1214"/>
        <item x="773"/>
        <item x="822"/>
        <item x="1998"/>
        <item x="1679"/>
        <item x="151"/>
        <item x="2216"/>
        <item x="1321"/>
        <item x="973"/>
        <item x="817"/>
        <item x="363"/>
        <item x="1569"/>
        <item x="646"/>
        <item x="1128"/>
        <item x="1378"/>
        <item x="1440"/>
        <item x="2232"/>
        <item x="2070"/>
        <item x="1593"/>
        <item x="288"/>
        <item x="1376"/>
        <item x="26"/>
        <item x="2419"/>
        <item x="75"/>
        <item x="1687"/>
        <item x="1874"/>
        <item x="2095"/>
        <item x="2124"/>
        <item x="1396"/>
        <item x="311"/>
        <item x="465"/>
        <item x="1678"/>
        <item x="366"/>
        <item x="920"/>
        <item x="275"/>
        <item x="2015"/>
        <item x="247"/>
        <item x="399"/>
        <item x="819"/>
        <item x="2401"/>
        <item x="1824"/>
        <item x="1850"/>
        <item x="854"/>
        <item x="2381"/>
        <item x="1265"/>
        <item x="2129"/>
        <item x="319"/>
        <item x="1853"/>
        <item x="653"/>
        <item x="338"/>
        <item x="581"/>
        <item x="69"/>
        <item x="833"/>
        <item x="2044"/>
        <item x="2248"/>
        <item x="162"/>
        <item x="893"/>
        <item x="1558"/>
        <item x="1941"/>
        <item x="816"/>
        <item x="1034"/>
        <item x="950"/>
        <item x="2322"/>
        <item x="2326"/>
        <item x="747"/>
        <item x="1844"/>
        <item x="2162"/>
        <item x="1939"/>
        <item x="1526"/>
        <item x="333"/>
        <item x="277"/>
        <item x="443"/>
        <item x="2366"/>
        <item x="2158"/>
        <item x="508"/>
        <item x="99"/>
        <item x="939"/>
        <item x="611"/>
        <item x="2403"/>
        <item x="424"/>
        <item x="202"/>
        <item x="907"/>
        <item x="2122"/>
        <item x="2275"/>
        <item x="2104"/>
        <item x="157"/>
        <item x="1738"/>
        <item x="1155"/>
        <item x="61"/>
        <item x="234"/>
        <item x="2409"/>
        <item x="1297"/>
        <item x="902"/>
        <item x="1299"/>
        <item x="1987"/>
        <item x="325"/>
        <item x="1066"/>
        <item x="743"/>
        <item x="1088"/>
        <item x="1023"/>
        <item x="882"/>
        <item x="1160"/>
        <item x="396"/>
        <item x="699"/>
        <item x="1839"/>
        <item x="341"/>
        <item x="1317"/>
        <item x="1864"/>
        <item x="440"/>
        <item x="348"/>
        <item x="210"/>
        <item x="1332"/>
        <item x="1991"/>
        <item x="1726"/>
        <item x="18"/>
        <item x="68"/>
        <item x="136"/>
        <item x="394"/>
        <item x="493"/>
        <item x="953"/>
        <item x="2208"/>
        <item x="2390"/>
        <item x="538"/>
        <item x="1916"/>
        <item x="2342"/>
        <item x="1000"/>
        <item x="324"/>
        <item x="44"/>
        <item x="1725"/>
        <item x="120"/>
        <item x="1246"/>
        <item x="1873"/>
        <item x="1995"/>
        <item x="436"/>
        <item x="1062"/>
        <item x="1490"/>
        <item x="1005"/>
        <item x="1232"/>
        <item x="1213"/>
        <item x="132"/>
        <item x="1722"/>
        <item x="560"/>
        <item x="2067"/>
        <item x="715"/>
        <item x="93"/>
        <item x="1274"/>
        <item x="667"/>
        <item x="1695"/>
        <item x="1909"/>
        <item x="951"/>
        <item x="1524"/>
        <item x="952"/>
        <item x="1273"/>
        <item x="2240"/>
        <item x="2101"/>
        <item x="1802"/>
        <item x="2423"/>
        <item x="2250"/>
        <item x="1483"/>
        <item x="1626"/>
        <item x="52"/>
        <item x="46"/>
        <item x="1242"/>
        <item x="1643"/>
        <item x="658"/>
        <item x="1475"/>
        <item x="67"/>
        <item x="2163"/>
        <item x="1148"/>
        <item x="2184"/>
        <item x="835"/>
        <item x="352"/>
        <item x="697"/>
        <item x="1822"/>
        <item x="1607"/>
        <item x="1703"/>
        <item x="2233"/>
        <item x="1785"/>
        <item x="2335"/>
        <item x="1447"/>
        <item x="713"/>
        <item x="309"/>
        <item x="1241"/>
        <item x="545"/>
        <item x="1369"/>
        <item x="1085"/>
        <item x="29"/>
        <item x="2196"/>
        <item x="1758"/>
        <item x="2117"/>
        <item x="1459"/>
        <item x="644"/>
        <item x="841"/>
        <item x="1340"/>
        <item x="321"/>
        <item x="230"/>
        <item x="2087"/>
        <item x="2083"/>
        <item x="2050"/>
        <item x="1499"/>
        <item x="1927"/>
        <item x="1320"/>
        <item x="1996"/>
        <item x="1017"/>
        <item x="1653"/>
        <item x="2060"/>
        <item x="695"/>
        <item x="245"/>
        <item x="448"/>
        <item x="2041"/>
        <item x="1620"/>
        <item x="659"/>
        <item x="1841"/>
        <item x="1109"/>
        <item x="1004"/>
        <item x="1310"/>
        <item x="2420"/>
        <item x="1104"/>
        <item x="895"/>
        <item x="2267"/>
        <item x="2061"/>
        <item x="1989"/>
        <item x="1893"/>
        <item x="1532"/>
        <item x="583"/>
        <item x="2418"/>
        <item x="1719"/>
        <item x="373"/>
        <item x="703"/>
        <item x="2321"/>
        <item x="1555"/>
        <item x="2125"/>
        <item x="533"/>
        <item x="194"/>
        <item x="499"/>
        <item x="2080"/>
        <item x="111"/>
        <item x="364"/>
        <item x="1185"/>
        <item x="570"/>
        <item x="58"/>
        <item x="361"/>
        <item x="612"/>
        <item x="979"/>
        <item x="468"/>
        <item x="1348"/>
        <item x="1140"/>
        <item x="888"/>
        <item x="593"/>
        <item x="1111"/>
        <item x="1477"/>
        <item x="650"/>
        <item x="806"/>
        <item x="2032"/>
        <item x="762"/>
        <item x="693"/>
        <item x="284"/>
        <item x="1243"/>
        <item x="73"/>
        <item x="1963"/>
        <item x="1575"/>
        <item x="196"/>
        <item x="1682"/>
        <item x="457"/>
        <item x="1042"/>
        <item x="1818"/>
        <item x="1130"/>
        <item x="1191"/>
        <item x="1126"/>
        <item x="169"/>
        <item x="5"/>
        <item x="504"/>
        <item x="13"/>
        <item x="34"/>
        <item x="999"/>
        <item x="1188"/>
        <item x="1789"/>
        <item x="1826"/>
        <item x="409"/>
        <item x="521"/>
        <item x="357"/>
        <item x="2108"/>
        <item x="1503"/>
        <item x="2343"/>
        <item x="1514"/>
        <item x="1615"/>
        <item x="750"/>
        <item x="1334"/>
        <item x="1509"/>
        <item x="970"/>
        <item x="1240"/>
        <item x="845"/>
        <item x="1568"/>
        <item x="441"/>
        <item x="411"/>
        <item x="392"/>
        <item x="15"/>
        <item x="1463"/>
        <item x="2092"/>
        <item x="602"/>
        <item x="1661"/>
        <item x="1290"/>
        <item x="1347"/>
        <item x="1849"/>
        <item x="964"/>
        <item x="2069"/>
        <item x="1835"/>
        <item x="261"/>
        <item x="972"/>
        <item x="685"/>
        <item x="1417"/>
        <item x="857"/>
        <item x="269"/>
        <item x="942"/>
        <item x="317"/>
        <item x="82"/>
        <item x="1936"/>
        <item x="362"/>
        <item x="635"/>
        <item x="1699"/>
        <item x="1048"/>
        <item x="2123"/>
        <item x="552"/>
        <item x="1601"/>
        <item x="1534"/>
        <item x="1178"/>
        <item x="868"/>
        <item x="1888"/>
        <item x="1646"/>
        <item x="1086"/>
        <item x="1680"/>
        <item x="487"/>
        <item x="2345"/>
        <item x="2404"/>
        <item x="2272"/>
        <item x="1866"/>
        <item x="671"/>
        <item x="2254"/>
        <item x="2148"/>
        <item x="2090"/>
        <item x="329"/>
        <item x="1635"/>
        <item x="2395"/>
        <item x="1053"/>
        <item x="780"/>
        <item x="2141"/>
        <item x="1751"/>
        <item x="1045"/>
        <item x="263"/>
        <item x="993"/>
        <item x="1960"/>
        <item x="2091"/>
        <item x="1437"/>
        <item x="1924"/>
        <item x="922"/>
        <item x="783"/>
        <item x="1923"/>
        <item x="2287"/>
        <item x="2291"/>
        <item x="92"/>
        <item x="1757"/>
        <item x="249"/>
        <item x="515"/>
        <item x="941"/>
        <item x="467"/>
        <item x="72"/>
        <item x="164"/>
        <item x="1810"/>
        <item x="2405"/>
        <item x="682"/>
        <item x="1425"/>
        <item x="406"/>
        <item x="2399"/>
        <item x="1553"/>
        <item x="1219"/>
        <item x="1235"/>
        <item x="2288"/>
        <item x="413"/>
        <item x="2237"/>
        <item x="1193"/>
        <item x="336"/>
        <item x="2183"/>
        <item x="639"/>
        <item x="848"/>
        <item x="2301"/>
        <item x="557"/>
        <item x="954"/>
        <item x="165"/>
        <item x="1929"/>
        <item x="1481"/>
        <item x="745"/>
        <item x="175"/>
        <item x="1654"/>
        <item x="1550"/>
        <item x="1801"/>
        <item x="1484"/>
        <item x="1489"/>
        <item x="1485"/>
        <item x="1301"/>
        <item x="1778"/>
        <item x="1777"/>
        <item x="313"/>
        <item x="241"/>
        <item x="1278"/>
        <item x="1528"/>
        <item x="482"/>
        <item x="873"/>
        <item x="884"/>
        <item x="153"/>
        <item x="698"/>
        <item x="2203"/>
        <item x="1036"/>
        <item x="1138"/>
        <item x="1566"/>
        <item x="1774"/>
        <item x="1090"/>
        <item x="63"/>
        <item x="720"/>
        <item x="455"/>
        <item x="1221"/>
        <item x="1001"/>
        <item x="2327"/>
        <item x="869"/>
        <item x="1060"/>
        <item x="185"/>
        <item x="1044"/>
        <item x="1547"/>
        <item x="2296"/>
        <item x="984"/>
        <item x="1021"/>
        <item x="1770"/>
        <item x="641"/>
        <item x="447"/>
        <item x="2338"/>
        <item x="1295"/>
        <item x="1576"/>
        <item x="834"/>
        <item x="292"/>
        <item x="858"/>
        <item x="1636"/>
        <item x="963"/>
        <item x="1363"/>
        <item x="1125"/>
        <item x="909"/>
        <item x="270"/>
        <item x="1521"/>
        <item x="1453"/>
        <item x="2336"/>
        <item x="1372"/>
        <item x="752"/>
        <item x="401"/>
        <item x="1651"/>
        <item x="405"/>
        <item x="2384"/>
        <item x="41"/>
        <item x="422"/>
        <item x="1907"/>
        <item x="1983"/>
        <item x="2121"/>
        <item x="2304"/>
        <item x="1112"/>
        <item x="2014"/>
        <item x="45"/>
        <item x="2230"/>
        <item x="126"/>
        <item x="2400"/>
        <item x="796"/>
        <item x="179"/>
        <item x="1775"/>
        <item x="135"/>
        <item x="878"/>
        <item x="1338"/>
        <item x="342"/>
        <item x="1631"/>
        <item t="default"/>
      </items>
    </pivotField>
    <pivotField showAll="0"/>
    <pivotField showAll="0"/>
    <pivotField showAll="0">
      <items count="10">
        <item f="1" x="8"/>
        <item x="0"/>
        <item x="3"/>
        <item x="6"/>
        <item x="4"/>
        <item x="1"/>
        <item x="2"/>
        <item x="5"/>
        <item x="7"/>
        <item t="default"/>
      </items>
    </pivotField>
    <pivotField showAll="0">
      <items count="11">
        <item x="8"/>
        <item x="1"/>
        <item x="2"/>
        <item x="7"/>
        <item f="1" x="9"/>
        <item x="6"/>
        <item x="0"/>
        <item x="3"/>
        <item x="5"/>
        <item x="4"/>
        <item t="default"/>
      </items>
    </pivotField>
    <pivotField showAll="0">
      <items count="14">
        <item x="1"/>
        <item x="4"/>
        <item f="1" x="9"/>
        <item x="7"/>
        <item f="1" x="11"/>
        <item f="1" x="12"/>
        <item x="6"/>
        <item x="2"/>
        <item x="3"/>
        <item x="5"/>
        <item x="8"/>
        <item x="0"/>
        <item f="1" x="1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8">
        <item x="3"/>
        <item x="2"/>
        <item x="1"/>
        <item x="0"/>
        <item x="5"/>
        <item x="6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1" showAll="0"/>
  </pivotFields>
  <rowFields count="1">
    <field x="1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Crash Number" fld="0" subtotal="count" baseField="13" baseItem="0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4" format="18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4" format="19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Between" evalOrder="-1" id="111" name="Date and Time of Crash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e_and_Time_of_Crash" xr10:uid="{C5559842-F7A7-4512-A08C-DB0DD9B01588}" sourceName="Date and Time of Crash">
  <pivotTables>
    <pivotTable tabId="7" name="PivotTable1"/>
    <pivotTable tabId="3" name="PivotTable1"/>
    <pivotTable tabId="4" name="PivotTable3"/>
    <pivotTable tabId="5" name="PivotTable4"/>
    <pivotTable tabId="6" name="PivotTable5"/>
    <pivotTable tabId="8" name="PivotTable4"/>
    <pivotTable tabId="9" name="PivotTable9"/>
    <pivotTable tabId="10" name="PivotTable11"/>
    <pivotTable tabId="11" name="PivotTable12"/>
  </pivotTables>
  <state minimalRefreshVersion="6" lastRefreshVersion="6" pivotCacheId="346512663" filterType="dateBetween">
    <selection startDate="2023-01-01T00:00:00" endDate="2023-12-31T00:00:00"/>
    <bounds startDate="2018-01-01T11:03:00" endDate="2025-01-01T12:37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 and Time of Crash 1" xr10:uid="{255E703C-B77C-44E1-A643-A86E86058866}" cache="NativeTimeline_Date_and_Time_of_Crash" caption="Date and Time of Crash" level="0" selectionLevel="0" scrollPosition="2018-01-01T00:00:00" style="Timeline Style 1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 and Time of Crash" xr10:uid="{0899CA9B-E464-4A71-873A-942AFDAC1128}" cache="NativeTimeline_Date_and_Time_of_Crash" caption="Date and Time of Crash" level="2" selectionLevel="0" scrollPosition="2021-09-01T00:00:00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microsoft.com/office/2011/relationships/timeline" Target="../timelines/timeline2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B697E-0AA7-4989-B5B9-12600332CADE}">
  <dimension ref="A1"/>
  <sheetViews>
    <sheetView showGridLines="0" tabSelected="1" zoomScale="46" zoomScaleNormal="40" workbookViewId="0">
      <selection activeCell="Y33" sqref="Y33"/>
    </sheetView>
  </sheetViews>
  <sheetFormatPr defaultRowHeight="14.5" x14ac:dyDescent="0.35"/>
  <cols>
    <col min="1" max="16384" width="8.7265625" style="3"/>
  </cols>
  <sheetData/>
  <pageMargins left="0.7" right="0.7" top="0.75" bottom="0.75" header="0.3" footer="0.3"/>
  <pageSetup orientation="portrait" r:id="rId1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C0E2-4B11-4FF2-BE51-9655B93C2034}">
  <dimension ref="A3:AK57"/>
  <sheetViews>
    <sheetView topLeftCell="A24" workbookViewId="0">
      <selection activeCell="B14" sqref="B14"/>
    </sheetView>
  </sheetViews>
  <sheetFormatPr defaultRowHeight="14.5" x14ac:dyDescent="0.35"/>
  <cols>
    <col min="1" max="1" width="20.7265625" bestFit="1" customWidth="1"/>
    <col min="2" max="2" width="33.6328125" bestFit="1" customWidth="1"/>
    <col min="4" max="4" width="34.54296875" bestFit="1" customWidth="1"/>
    <col min="5" max="5" width="25.7265625" bestFit="1" customWidth="1"/>
    <col min="6" max="6" width="9.1796875" bestFit="1" customWidth="1"/>
    <col min="7" max="7" width="5.36328125" bestFit="1" customWidth="1"/>
    <col min="8" max="8" width="6.54296875" bestFit="1" customWidth="1"/>
    <col min="9" max="9" width="10.1796875" bestFit="1" customWidth="1"/>
    <col min="10" max="10" width="10.7265625" bestFit="1" customWidth="1"/>
    <col min="14" max="14" width="22.90625" bestFit="1" customWidth="1"/>
    <col min="15" max="15" width="20.7265625" bestFit="1" customWidth="1"/>
    <col min="19" max="19" width="26.81640625" bestFit="1" customWidth="1"/>
    <col min="20" max="20" width="20.7265625" bestFit="1" customWidth="1"/>
    <col min="27" max="27" width="12.36328125" bestFit="1" customWidth="1"/>
    <col min="28" max="28" width="20.7265625" bestFit="1" customWidth="1"/>
    <col min="36" max="36" width="22.54296875" bestFit="1" customWidth="1"/>
    <col min="37" max="37" width="20.7265625" bestFit="1" customWidth="1"/>
  </cols>
  <sheetData>
    <row r="3" spans="1:37" x14ac:dyDescent="0.35">
      <c r="A3" t="s">
        <v>1747</v>
      </c>
      <c r="D3" s="4" t="s">
        <v>1748</v>
      </c>
      <c r="E3" t="s">
        <v>1751</v>
      </c>
      <c r="N3" s="5" t="s">
        <v>44</v>
      </c>
      <c r="O3">
        <v>1208</v>
      </c>
    </row>
    <row r="4" spans="1:37" x14ac:dyDescent="0.35">
      <c r="A4">
        <v>386</v>
      </c>
      <c r="B4">
        <f>GETPIVOTDATA("Crash Number",$A$3)</f>
        <v>386</v>
      </c>
      <c r="D4" s="5" t="s">
        <v>1750</v>
      </c>
      <c r="E4">
        <v>726</v>
      </c>
      <c r="N4" s="5" t="s">
        <v>32</v>
      </c>
      <c r="O4">
        <v>880</v>
      </c>
      <c r="S4" s="4" t="s">
        <v>1748</v>
      </c>
      <c r="T4" t="s">
        <v>1747</v>
      </c>
    </row>
    <row r="5" spans="1:37" x14ac:dyDescent="0.35">
      <c r="D5" s="5" t="s">
        <v>34</v>
      </c>
      <c r="E5">
        <v>665</v>
      </c>
      <c r="G5" t="s">
        <v>1752</v>
      </c>
      <c r="H5" t="e">
        <f>GETPIVOTDATA("Weather Conditions",$A$3,"Light Conditions","DAYLIGHT")</f>
        <v>#REF!</v>
      </c>
      <c r="N5" s="5" t="s">
        <v>58</v>
      </c>
      <c r="O5">
        <v>340</v>
      </c>
      <c r="S5" s="5" t="s">
        <v>48</v>
      </c>
      <c r="T5">
        <v>1895</v>
      </c>
      <c r="V5" s="6" t="s">
        <v>1757</v>
      </c>
      <c r="W5" s="6" t="s">
        <v>1758</v>
      </c>
      <c r="AA5" s="4" t="s">
        <v>1748</v>
      </c>
      <c r="AB5" t="s">
        <v>1747</v>
      </c>
    </row>
    <row r="6" spans="1:37" x14ac:dyDescent="0.35">
      <c r="D6" s="5" t="s">
        <v>146</v>
      </c>
      <c r="E6">
        <v>19</v>
      </c>
      <c r="G6" t="s">
        <v>1753</v>
      </c>
      <c r="H6" t="e">
        <f>GETPIVOTDATA("Weather Conditions",$A$3,"Light Conditions","DAYLIGHT")-E4:E12</f>
        <v>#REF!</v>
      </c>
      <c r="N6" s="5" t="s">
        <v>1749</v>
      </c>
      <c r="O6">
        <v>2428</v>
      </c>
      <c r="S6" s="5" t="s">
        <v>171</v>
      </c>
      <c r="T6">
        <v>18</v>
      </c>
      <c r="V6" t="s">
        <v>1759</v>
      </c>
      <c r="W6" t="e">
        <f>GETPIVOTDATA("Crash Number",$A$3,"Road Surface","DRY")</f>
        <v>#REF!</v>
      </c>
      <c r="AA6" s="5">
        <v>0</v>
      </c>
      <c r="AB6">
        <v>3</v>
      </c>
      <c r="AJ6" s="4" t="s">
        <v>1748</v>
      </c>
      <c r="AK6" t="s">
        <v>1747</v>
      </c>
    </row>
    <row r="7" spans="1:37" x14ac:dyDescent="0.35">
      <c r="D7" s="5" t="s">
        <v>429</v>
      </c>
      <c r="E7">
        <v>17</v>
      </c>
      <c r="S7" s="5" t="s">
        <v>91</v>
      </c>
      <c r="T7">
        <v>10</v>
      </c>
      <c r="V7" t="s">
        <v>1760</v>
      </c>
      <c r="W7" t="e">
        <f>GETPIVOTDATA("Crash Number",$A$3,"Road Surface","weted")</f>
        <v>#REF!</v>
      </c>
      <c r="AA7" s="5">
        <v>5</v>
      </c>
      <c r="AB7">
        <v>34</v>
      </c>
      <c r="AJ7" s="5" t="s">
        <v>109</v>
      </c>
      <c r="AK7">
        <v>15</v>
      </c>
    </row>
    <row r="8" spans="1:37" x14ac:dyDescent="0.35">
      <c r="D8" s="5" t="s">
        <v>291</v>
      </c>
      <c r="E8">
        <v>25</v>
      </c>
      <c r="S8" s="5" t="s">
        <v>391</v>
      </c>
      <c r="T8">
        <v>5</v>
      </c>
      <c r="V8" t="s">
        <v>1761</v>
      </c>
      <c r="W8" t="e">
        <f>GETPIVOTDATA("Crash Number",$A$3,"Road Surface","iced")</f>
        <v>#REF!</v>
      </c>
      <c r="AA8" s="5">
        <v>10</v>
      </c>
      <c r="AB8">
        <v>34</v>
      </c>
      <c r="AJ8" s="5" t="s">
        <v>89</v>
      </c>
      <c r="AK8">
        <v>154</v>
      </c>
    </row>
    <row r="9" spans="1:37" x14ac:dyDescent="0.35">
      <c r="D9" s="5" t="s">
        <v>46</v>
      </c>
      <c r="E9">
        <v>1628</v>
      </c>
      <c r="S9" s="5" t="s">
        <v>74</v>
      </c>
      <c r="T9">
        <v>22</v>
      </c>
      <c r="V9" t="s">
        <v>1762</v>
      </c>
      <c r="W9" t="e">
        <f>GETPIVOTDATA("Crash Number",$A$3,"Road Surface","others")</f>
        <v>#REF!</v>
      </c>
      <c r="AA9" s="5">
        <v>15</v>
      </c>
      <c r="AB9">
        <v>36</v>
      </c>
      <c r="AJ9" s="5" t="s">
        <v>57</v>
      </c>
      <c r="AK9">
        <v>168</v>
      </c>
    </row>
    <row r="10" spans="1:37" x14ac:dyDescent="0.35">
      <c r="D10" s="5" t="s">
        <v>107</v>
      </c>
      <c r="E10">
        <v>63</v>
      </c>
      <c r="S10" s="5" t="s">
        <v>155</v>
      </c>
      <c r="T10">
        <v>55</v>
      </c>
      <c r="V10" t="s">
        <v>1763</v>
      </c>
      <c r="W10" t="e">
        <f>SUM(W6:W9)</f>
        <v>#REF!</v>
      </c>
      <c r="AA10" s="5">
        <v>20</v>
      </c>
      <c r="AB10">
        <v>530</v>
      </c>
      <c r="AJ10" s="5" t="s">
        <v>43</v>
      </c>
      <c r="AK10">
        <v>1965</v>
      </c>
    </row>
    <row r="11" spans="1:37" x14ac:dyDescent="0.35">
      <c r="D11" s="5" t="s">
        <v>91</v>
      </c>
      <c r="E11">
        <v>7</v>
      </c>
      <c r="S11" s="5" t="s">
        <v>63</v>
      </c>
      <c r="T11">
        <v>8</v>
      </c>
      <c r="AA11" s="5">
        <v>25</v>
      </c>
      <c r="AB11">
        <v>1581</v>
      </c>
      <c r="AJ11" s="5" t="s">
        <v>204</v>
      </c>
      <c r="AK11">
        <v>18</v>
      </c>
    </row>
    <row r="12" spans="1:37" x14ac:dyDescent="0.35">
      <c r="D12" s="5" t="s">
        <v>63</v>
      </c>
      <c r="E12">
        <v>4</v>
      </c>
      <c r="S12" s="5" t="s">
        <v>522</v>
      </c>
      <c r="T12">
        <v>1</v>
      </c>
      <c r="AA12" s="5">
        <v>30</v>
      </c>
      <c r="AB12">
        <v>188</v>
      </c>
      <c r="AJ12" s="5" t="s">
        <v>375</v>
      </c>
      <c r="AK12">
        <v>6</v>
      </c>
    </row>
    <row r="13" spans="1:37" x14ac:dyDescent="0.35">
      <c r="D13" s="5" t="s">
        <v>1749</v>
      </c>
      <c r="E13">
        <v>3154</v>
      </c>
      <c r="S13" s="5" t="s">
        <v>36</v>
      </c>
      <c r="T13">
        <v>414</v>
      </c>
      <c r="AA13" s="5">
        <v>35</v>
      </c>
      <c r="AB13">
        <v>21</v>
      </c>
      <c r="AJ13" s="5" t="s">
        <v>63</v>
      </c>
      <c r="AK13">
        <v>102</v>
      </c>
    </row>
    <row r="14" spans="1:37" x14ac:dyDescent="0.35">
      <c r="S14" s="5" t="s">
        <v>1754</v>
      </c>
      <c r="T14">
        <v>73</v>
      </c>
      <c r="AA14" s="5">
        <v>40</v>
      </c>
      <c r="AB14">
        <v>1</v>
      </c>
      <c r="AJ14" s="5" t="s">
        <v>1749</v>
      </c>
      <c r="AK14">
        <v>2428</v>
      </c>
    </row>
    <row r="15" spans="1:37" x14ac:dyDescent="0.35">
      <c r="S15" s="5" t="s">
        <v>1755</v>
      </c>
      <c r="T15">
        <v>415</v>
      </c>
      <c r="AA15" s="5" t="s">
        <v>1749</v>
      </c>
      <c r="AB15">
        <v>2428</v>
      </c>
    </row>
    <row r="16" spans="1:37" x14ac:dyDescent="0.35">
      <c r="S16" s="5" t="s">
        <v>1756</v>
      </c>
      <c r="T16">
        <v>45</v>
      </c>
    </row>
    <row r="17" spans="1:20" x14ac:dyDescent="0.35">
      <c r="A17" s="4"/>
      <c r="B17" t="s">
        <v>1747</v>
      </c>
      <c r="S17" s="5" t="s">
        <v>1764</v>
      </c>
      <c r="T17">
        <v>45</v>
      </c>
    </row>
    <row r="18" spans="1:20" x14ac:dyDescent="0.35">
      <c r="A18" s="5" t="s">
        <v>323</v>
      </c>
      <c r="B18">
        <v>38</v>
      </c>
      <c r="S18" s="5" t="s">
        <v>1749</v>
      </c>
      <c r="T18">
        <v>3006</v>
      </c>
    </row>
    <row r="19" spans="1:20" x14ac:dyDescent="0.35">
      <c r="A19" s="5" t="s">
        <v>38</v>
      </c>
      <c r="B19">
        <v>1498</v>
      </c>
    </row>
    <row r="20" spans="1:20" x14ac:dyDescent="0.35">
      <c r="A20" s="5" t="s">
        <v>201</v>
      </c>
      <c r="B20">
        <v>1</v>
      </c>
    </row>
    <row r="21" spans="1:20" x14ac:dyDescent="0.35">
      <c r="A21" s="5" t="s">
        <v>1294</v>
      </c>
      <c r="B21">
        <v>1</v>
      </c>
    </row>
    <row r="22" spans="1:20" x14ac:dyDescent="0.35">
      <c r="A22" s="5" t="s">
        <v>445</v>
      </c>
      <c r="B22">
        <v>3</v>
      </c>
    </row>
    <row r="23" spans="1:20" x14ac:dyDescent="0.35">
      <c r="A23" s="5" t="s">
        <v>53</v>
      </c>
      <c r="B23">
        <v>359</v>
      </c>
    </row>
    <row r="24" spans="1:20" x14ac:dyDescent="0.35">
      <c r="A24" s="5" t="s">
        <v>66</v>
      </c>
      <c r="B24">
        <v>458</v>
      </c>
    </row>
    <row r="25" spans="1:20" x14ac:dyDescent="0.35">
      <c r="A25" s="5" t="s">
        <v>63</v>
      </c>
      <c r="B25">
        <v>22</v>
      </c>
      <c r="N25" s="4" t="s">
        <v>1748</v>
      </c>
      <c r="O25" t="s">
        <v>1747</v>
      </c>
    </row>
    <row r="26" spans="1:20" x14ac:dyDescent="0.35">
      <c r="A26" s="5" t="s">
        <v>118</v>
      </c>
      <c r="B26">
        <v>17</v>
      </c>
      <c r="N26" s="5" t="s">
        <v>1254</v>
      </c>
      <c r="O26">
        <v>1</v>
      </c>
      <c r="Q26" s="6" t="s">
        <v>1769</v>
      </c>
      <c r="R26" s="6" t="s">
        <v>1758</v>
      </c>
    </row>
    <row r="27" spans="1:20" x14ac:dyDescent="0.35">
      <c r="A27" s="5" t="s">
        <v>121</v>
      </c>
      <c r="B27">
        <v>31</v>
      </c>
      <c r="N27" s="5" t="s">
        <v>47</v>
      </c>
      <c r="O27">
        <v>1715</v>
      </c>
      <c r="Q27" t="s">
        <v>1766</v>
      </c>
      <c r="R27" t="e">
        <f>GETPIVOTDATA("Crash Number",$A$3,"Weather Conditions","CLEAR")</f>
        <v>#REF!</v>
      </c>
    </row>
    <row r="28" spans="1:20" x14ac:dyDescent="0.35">
      <c r="A28" s="5" t="s">
        <v>1749</v>
      </c>
      <c r="B28">
        <v>2428</v>
      </c>
      <c r="N28" s="5" t="s">
        <v>52</v>
      </c>
      <c r="O28">
        <v>363</v>
      </c>
      <c r="Q28" t="s">
        <v>1767</v>
      </c>
      <c r="R28" t="e">
        <f>GETPIVOTDATA("Crash Number",$A$3,"Weather Conditions","RAIN")</f>
        <v>#REF!</v>
      </c>
    </row>
    <row r="29" spans="1:20" x14ac:dyDescent="0.35">
      <c r="N29" s="5" t="s">
        <v>365</v>
      </c>
      <c r="O29">
        <v>3</v>
      </c>
      <c r="Q29" t="s">
        <v>1768</v>
      </c>
      <c r="R29" t="e">
        <f>GETPIVOTDATA("Crash Number",$A$3,"Weather Conditions","SNOW")</f>
        <v>#REF!</v>
      </c>
    </row>
    <row r="30" spans="1:20" x14ac:dyDescent="0.35">
      <c r="N30" s="5" t="s">
        <v>91</v>
      </c>
      <c r="O30">
        <v>7</v>
      </c>
      <c r="Q30" t="s">
        <v>1765</v>
      </c>
      <c r="R30" t="e">
        <f>GETPIVOTDATA("Crash Number",$A$3,"Weather Conditions","low visibility")</f>
        <v>#REF!</v>
      </c>
    </row>
    <row r="31" spans="1:20" x14ac:dyDescent="0.35">
      <c r="N31" s="5" t="s">
        <v>35</v>
      </c>
      <c r="O31">
        <v>254</v>
      </c>
      <c r="Q31" t="s">
        <v>1770</v>
      </c>
      <c r="R31" t="e">
        <f>GETPIVOTDATA("Crash Number",$A$3,"Weather Conditions","CLOUDY")</f>
        <v>#REF!</v>
      </c>
    </row>
    <row r="32" spans="1:20" x14ac:dyDescent="0.35">
      <c r="N32" s="5" t="s">
        <v>138</v>
      </c>
      <c r="O32">
        <v>16</v>
      </c>
      <c r="Q32" t="s">
        <v>1763</v>
      </c>
      <c r="R32" t="e">
        <f>SUM(R27:R31)</f>
        <v>#REF!</v>
      </c>
    </row>
    <row r="33" spans="1:15" x14ac:dyDescent="0.35">
      <c r="N33" s="5" t="s">
        <v>155</v>
      </c>
      <c r="O33">
        <v>61</v>
      </c>
    </row>
    <row r="34" spans="1:15" x14ac:dyDescent="0.35">
      <c r="N34" s="5" t="s">
        <v>63</v>
      </c>
      <c r="O34">
        <v>8</v>
      </c>
    </row>
    <row r="35" spans="1:15" x14ac:dyDescent="0.35">
      <c r="N35" s="5" t="s">
        <v>1765</v>
      </c>
      <c r="O35">
        <v>35</v>
      </c>
    </row>
    <row r="36" spans="1:15" x14ac:dyDescent="0.35">
      <c r="N36" s="5" t="s">
        <v>1749</v>
      </c>
      <c r="O36">
        <v>2463</v>
      </c>
    </row>
    <row r="39" spans="1:15" x14ac:dyDescent="0.35">
      <c r="A39" s="4" t="s">
        <v>1771</v>
      </c>
      <c r="B39" t="s">
        <v>1772</v>
      </c>
      <c r="C39" t="s">
        <v>1773</v>
      </c>
      <c r="D39" t="s">
        <v>1774</v>
      </c>
      <c r="E39" t="s">
        <v>1775</v>
      </c>
      <c r="F39" t="s">
        <v>1776</v>
      </c>
      <c r="G39" t="s">
        <v>1777</v>
      </c>
    </row>
    <row r="40" spans="1:15" x14ac:dyDescent="0.35">
      <c r="A40">
        <v>3</v>
      </c>
      <c r="B40">
        <v>57</v>
      </c>
      <c r="C40">
        <v>434</v>
      </c>
      <c r="D40">
        <v>398</v>
      </c>
      <c r="E40">
        <v>5754</v>
      </c>
      <c r="F40">
        <v>203</v>
      </c>
      <c r="G40">
        <v>0</v>
      </c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</sheetData>
  <pageMargins left="0.7" right="0.7" top="0.75" bottom="0.75" header="0.3" footer="0.3"/>
  <drawing r:id="rId9"/>
  <extLst>
    <ext xmlns:x15="http://schemas.microsoft.com/office/spreadsheetml/2010/11/main" uri="{7E03D99C-DC04-49d9-9315-930204A7B6E9}">
      <x15:timelineRefs>
        <x15:timelineRef r:id="rId10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F078-7432-432A-8580-BBE60438FA1C}">
  <dimension ref="A1:AH2429"/>
  <sheetViews>
    <sheetView workbookViewId="0">
      <selection activeCell="C5" sqref="C5"/>
    </sheetView>
  </sheetViews>
  <sheetFormatPr defaultRowHeight="14.5" x14ac:dyDescent="0.35"/>
  <cols>
    <col min="2" max="4" width="19.1796875" style="2" customWidth="1"/>
    <col min="6" max="6" width="16.08984375" customWidth="1"/>
    <col min="7" max="7" width="14.1796875" customWidth="1"/>
    <col min="9" max="9" width="26.81640625" bestFit="1" customWidth="1"/>
    <col min="10" max="10" width="23.1796875" customWidth="1"/>
    <col min="11" max="11" width="30.36328125" customWidth="1"/>
    <col min="12" max="12" width="24.36328125" bestFit="1" customWidth="1"/>
    <col min="14" max="14" width="23.36328125" customWidth="1"/>
    <col min="15" max="15" width="49.90625" bestFit="1" customWidth="1"/>
    <col min="16" max="16" width="26.7265625" bestFit="1" customWidth="1"/>
    <col min="19" max="19" width="12" customWidth="1"/>
    <col min="21" max="21" width="26.36328125" bestFit="1" customWidth="1"/>
    <col min="23" max="23" width="22.453125" bestFit="1" customWidth="1"/>
    <col min="24" max="24" width="19.7265625" bestFit="1" customWidth="1"/>
    <col min="25" max="25" width="23" bestFit="1" customWidth="1"/>
    <col min="26" max="26" width="17.7265625" bestFit="1" customWidth="1"/>
    <col min="27" max="27" width="34" bestFit="1" customWidth="1"/>
    <col min="28" max="28" width="30.26953125" bestFit="1" customWidth="1"/>
    <col min="29" max="29" width="28.54296875" bestFit="1" customWidth="1"/>
    <col min="30" max="30" width="14.36328125" bestFit="1" customWidth="1"/>
    <col min="34" max="34" width="12.6328125" bestFit="1" customWidth="1"/>
  </cols>
  <sheetData>
    <row r="1" spans="1:34" x14ac:dyDescent="0.35">
      <c r="A1" t="s">
        <v>0</v>
      </c>
      <c r="B1" s="2" t="s">
        <v>1</v>
      </c>
      <c r="C1" s="2" t="s">
        <v>1778</v>
      </c>
      <c r="D1" s="2" t="s">
        <v>1779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35">
      <c r="A2">
        <v>22006150</v>
      </c>
      <c r="B2" s="2">
        <v>44599.75277777778</v>
      </c>
      <c r="C2" s="2" t="str">
        <f>TEXT(B2,"mmm")</f>
        <v>Feb</v>
      </c>
      <c r="D2" s="2" t="str">
        <f>TEXT(B2,"yyyy")</f>
        <v>2022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>
        <v>25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42.398299999999999</v>
      </c>
      <c r="AF2">
        <v>-71.090400000000002</v>
      </c>
      <c r="AG2">
        <v>4</v>
      </c>
      <c r="AH2" s="1">
        <v>250000000000000</v>
      </c>
    </row>
    <row r="3" spans="1:34" x14ac:dyDescent="0.35">
      <c r="A3">
        <v>21022828</v>
      </c>
      <c r="B3" s="2">
        <v>44323.581944444442</v>
      </c>
      <c r="C3" s="2" t="str">
        <f t="shared" ref="C3:C66" si="0">TEXT(B3,"mmm")</f>
        <v>May</v>
      </c>
      <c r="D3" s="2" t="str">
        <f t="shared" ref="D3:D66" si="1">TEXT(B3,"yyyy")</f>
        <v>2021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37</v>
      </c>
      <c r="K3" t="s">
        <v>38</v>
      </c>
      <c r="L3" t="s">
        <v>39</v>
      </c>
      <c r="M3" t="s">
        <v>40</v>
      </c>
      <c r="N3" t="s">
        <v>49</v>
      </c>
      <c r="O3" t="s">
        <v>50</v>
      </c>
      <c r="P3" t="s">
        <v>43</v>
      </c>
      <c r="Q3">
        <v>25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42.399099999999997</v>
      </c>
      <c r="AF3">
        <v>-71.086799999999997</v>
      </c>
      <c r="AG3">
        <v>4</v>
      </c>
      <c r="AH3" s="1">
        <v>250000000000000</v>
      </c>
    </row>
    <row r="4" spans="1:34" x14ac:dyDescent="0.35">
      <c r="A4">
        <v>18059739</v>
      </c>
      <c r="B4" s="2">
        <v>43380.442361111112</v>
      </c>
      <c r="C4" s="2" t="str">
        <f t="shared" si="0"/>
        <v>Oct</v>
      </c>
      <c r="D4" s="2" t="str">
        <f t="shared" si="1"/>
        <v>2018</v>
      </c>
      <c r="E4" t="s">
        <v>44</v>
      </c>
      <c r="F4" t="s">
        <v>51</v>
      </c>
      <c r="G4" t="s">
        <v>46</v>
      </c>
      <c r="H4" t="s">
        <v>52</v>
      </c>
      <c r="I4" t="s">
        <v>48</v>
      </c>
      <c r="J4" t="s">
        <v>37</v>
      </c>
      <c r="K4" t="s">
        <v>53</v>
      </c>
      <c r="L4" t="s">
        <v>54</v>
      </c>
      <c r="M4" t="s">
        <v>40</v>
      </c>
      <c r="N4" t="s">
        <v>55</v>
      </c>
      <c r="O4" t="s">
        <v>56</v>
      </c>
      <c r="P4" t="s">
        <v>57</v>
      </c>
      <c r="Q4">
        <v>30</v>
      </c>
      <c r="R4">
        <v>0</v>
      </c>
      <c r="S4">
        <v>0</v>
      </c>
      <c r="T4">
        <v>0</v>
      </c>
      <c r="U4">
        <v>0</v>
      </c>
      <c r="V4">
        <v>0</v>
      </c>
      <c r="W4">
        <v>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42.3992</v>
      </c>
      <c r="AF4">
        <v>-71.087199999999996</v>
      </c>
      <c r="AG4">
        <v>4</v>
      </c>
      <c r="AH4" s="1">
        <v>250000000000000</v>
      </c>
    </row>
    <row r="5" spans="1:34" x14ac:dyDescent="0.35">
      <c r="A5">
        <v>19055357</v>
      </c>
      <c r="B5" s="2">
        <v>43734.285416666666</v>
      </c>
      <c r="C5" s="2" t="str">
        <f t="shared" si="0"/>
        <v>Sep</v>
      </c>
      <c r="D5" s="2" t="str">
        <f t="shared" si="1"/>
        <v>2019</v>
      </c>
      <c r="E5" t="s">
        <v>58</v>
      </c>
      <c r="F5" t="s">
        <v>59</v>
      </c>
      <c r="G5" t="s">
        <v>46</v>
      </c>
      <c r="H5" t="s">
        <v>47</v>
      </c>
      <c r="I5" t="s">
        <v>48</v>
      </c>
      <c r="J5" t="s">
        <v>60</v>
      </c>
      <c r="K5" t="s">
        <v>38</v>
      </c>
      <c r="L5" t="s">
        <v>54</v>
      </c>
      <c r="M5" t="s">
        <v>61</v>
      </c>
      <c r="N5" t="s">
        <v>55</v>
      </c>
      <c r="O5" t="s">
        <v>42</v>
      </c>
      <c r="P5" t="s">
        <v>43</v>
      </c>
      <c r="Q5">
        <v>35</v>
      </c>
      <c r="R5">
        <v>0</v>
      </c>
      <c r="S5">
        <v>0</v>
      </c>
      <c r="T5">
        <v>0</v>
      </c>
      <c r="U5">
        <v>0</v>
      </c>
      <c r="V5">
        <v>1</v>
      </c>
      <c r="W5">
        <v>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42.3992</v>
      </c>
      <c r="AF5">
        <v>-71.087199999999996</v>
      </c>
      <c r="AG5">
        <v>4</v>
      </c>
      <c r="AH5" s="1">
        <v>250000000000000</v>
      </c>
    </row>
    <row r="6" spans="1:34" x14ac:dyDescent="0.35">
      <c r="A6">
        <v>18025234</v>
      </c>
      <c r="B6" s="2">
        <v>43219.658333333333</v>
      </c>
      <c r="C6" s="2" t="str">
        <f t="shared" si="0"/>
        <v>Apr</v>
      </c>
      <c r="D6" s="2" t="str">
        <f t="shared" si="1"/>
        <v>2018</v>
      </c>
      <c r="E6" t="s">
        <v>44</v>
      </c>
      <c r="F6" t="s">
        <v>62</v>
      </c>
      <c r="G6" t="s">
        <v>46</v>
      </c>
      <c r="H6" t="s">
        <v>52</v>
      </c>
      <c r="I6" t="s">
        <v>36</v>
      </c>
      <c r="J6" t="s">
        <v>63</v>
      </c>
      <c r="K6" t="s">
        <v>38</v>
      </c>
      <c r="L6" t="s">
        <v>39</v>
      </c>
      <c r="M6" t="s">
        <v>61</v>
      </c>
      <c r="N6" t="s">
        <v>55</v>
      </c>
      <c r="O6" t="s">
        <v>42</v>
      </c>
      <c r="P6" t="s">
        <v>43</v>
      </c>
      <c r="Q6">
        <v>30</v>
      </c>
      <c r="R6">
        <v>0</v>
      </c>
      <c r="S6">
        <v>0</v>
      </c>
      <c r="T6">
        <v>0</v>
      </c>
      <c r="U6">
        <v>0</v>
      </c>
      <c r="V6">
        <v>0</v>
      </c>
      <c r="W6">
        <v>7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42.3964</v>
      </c>
      <c r="AF6">
        <v>-71.084999999999994</v>
      </c>
      <c r="AG6">
        <v>4</v>
      </c>
      <c r="AH6" s="1">
        <v>250000000000000</v>
      </c>
    </row>
    <row r="7" spans="1:34" x14ac:dyDescent="0.35">
      <c r="A7">
        <v>23050446</v>
      </c>
      <c r="B7" s="2">
        <v>45172.707638888889</v>
      </c>
      <c r="C7" s="2" t="str">
        <f t="shared" si="0"/>
        <v>Sep</v>
      </c>
      <c r="D7" s="2" t="str">
        <f t="shared" si="1"/>
        <v>2023</v>
      </c>
      <c r="E7" t="s">
        <v>32</v>
      </c>
      <c r="F7" t="s">
        <v>64</v>
      </c>
      <c r="G7" t="s">
        <v>46</v>
      </c>
      <c r="H7" t="s">
        <v>47</v>
      </c>
      <c r="I7" t="s">
        <v>48</v>
      </c>
      <c r="J7" t="s">
        <v>37</v>
      </c>
      <c r="K7" t="s">
        <v>63</v>
      </c>
      <c r="L7" t="s">
        <v>39</v>
      </c>
      <c r="M7" t="s">
        <v>40</v>
      </c>
      <c r="N7" t="s">
        <v>41</v>
      </c>
      <c r="O7" t="s">
        <v>42</v>
      </c>
      <c r="P7" t="s">
        <v>43</v>
      </c>
      <c r="Q7">
        <v>25</v>
      </c>
      <c r="R7">
        <v>0</v>
      </c>
      <c r="S7">
        <v>0</v>
      </c>
      <c r="T7">
        <v>0</v>
      </c>
      <c r="U7">
        <v>0</v>
      </c>
      <c r="V7">
        <v>0</v>
      </c>
      <c r="W7">
        <v>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42.398800000000001</v>
      </c>
      <c r="AF7">
        <v>-71.0839</v>
      </c>
      <c r="AG7">
        <v>4</v>
      </c>
      <c r="AH7" s="1">
        <v>250000000000000</v>
      </c>
    </row>
    <row r="8" spans="1:34" x14ac:dyDescent="0.35">
      <c r="A8">
        <v>18075042</v>
      </c>
      <c r="B8" s="2">
        <v>43455.736805555556</v>
      </c>
      <c r="C8" s="2" t="str">
        <f t="shared" si="0"/>
        <v>Dec</v>
      </c>
      <c r="D8" s="2" t="str">
        <f t="shared" si="1"/>
        <v>2018</v>
      </c>
      <c r="E8" t="s">
        <v>32</v>
      </c>
      <c r="F8" t="s">
        <v>65</v>
      </c>
      <c r="G8" t="s">
        <v>34</v>
      </c>
      <c r="H8" t="s">
        <v>35</v>
      </c>
      <c r="I8" t="s">
        <v>36</v>
      </c>
      <c r="J8" t="s">
        <v>37</v>
      </c>
      <c r="K8" t="s">
        <v>66</v>
      </c>
      <c r="L8" t="s">
        <v>54</v>
      </c>
      <c r="M8" t="s">
        <v>61</v>
      </c>
      <c r="N8" t="s">
        <v>55</v>
      </c>
      <c r="O8" t="s">
        <v>42</v>
      </c>
      <c r="P8" t="s">
        <v>43</v>
      </c>
      <c r="Q8">
        <v>30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42.394100000000002</v>
      </c>
      <c r="AF8">
        <v>-71.085800000000006</v>
      </c>
      <c r="AG8">
        <v>4</v>
      </c>
      <c r="AH8" s="1">
        <v>250000000000000</v>
      </c>
    </row>
    <row r="9" spans="1:34" x14ac:dyDescent="0.35">
      <c r="A9">
        <v>21039397</v>
      </c>
      <c r="B9" s="2">
        <v>44407.75</v>
      </c>
      <c r="C9" s="2" t="str">
        <f t="shared" si="0"/>
        <v>Jul</v>
      </c>
      <c r="D9" s="2" t="str">
        <f t="shared" si="1"/>
        <v>2021</v>
      </c>
      <c r="E9" t="s">
        <v>32</v>
      </c>
      <c r="F9" t="s">
        <v>67</v>
      </c>
      <c r="G9" t="s">
        <v>46</v>
      </c>
      <c r="H9" t="s">
        <v>47</v>
      </c>
      <c r="I9" t="s">
        <v>48</v>
      </c>
      <c r="J9" t="s">
        <v>37</v>
      </c>
      <c r="K9" t="s">
        <v>38</v>
      </c>
      <c r="L9" t="s">
        <v>68</v>
      </c>
      <c r="M9" t="s">
        <v>69</v>
      </c>
      <c r="N9" t="s">
        <v>70</v>
      </c>
      <c r="O9" t="s">
        <v>42</v>
      </c>
      <c r="P9" t="s">
        <v>43</v>
      </c>
      <c r="Q9">
        <v>35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42.394100000000002</v>
      </c>
      <c r="AF9">
        <v>-71.085800000000006</v>
      </c>
      <c r="AG9">
        <v>4</v>
      </c>
      <c r="AH9" s="1">
        <v>250000000000000</v>
      </c>
    </row>
    <row r="10" spans="1:34" x14ac:dyDescent="0.35">
      <c r="A10">
        <v>22014366</v>
      </c>
      <c r="B10" s="2">
        <v>44638.686805555553</v>
      </c>
      <c r="C10" s="2" t="str">
        <f t="shared" si="0"/>
        <v>Mar</v>
      </c>
      <c r="D10" s="2" t="str">
        <f t="shared" si="1"/>
        <v>2022</v>
      </c>
      <c r="E10" t="s">
        <v>32</v>
      </c>
      <c r="F10" t="s">
        <v>65</v>
      </c>
      <c r="G10" t="s">
        <v>46</v>
      </c>
      <c r="H10" t="s">
        <v>47</v>
      </c>
      <c r="I10" t="s">
        <v>48</v>
      </c>
      <c r="J10" t="s">
        <v>37</v>
      </c>
      <c r="K10" t="s">
        <v>66</v>
      </c>
      <c r="L10" t="s">
        <v>71</v>
      </c>
      <c r="M10" t="s">
        <v>61</v>
      </c>
      <c r="N10" t="s">
        <v>70</v>
      </c>
      <c r="O10" t="s">
        <v>42</v>
      </c>
      <c r="P10" t="s">
        <v>43</v>
      </c>
      <c r="Q10">
        <v>30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42.394100000000002</v>
      </c>
      <c r="AF10">
        <v>-71.085800000000006</v>
      </c>
      <c r="AG10">
        <v>4</v>
      </c>
      <c r="AH10" s="1">
        <v>250000000000000</v>
      </c>
    </row>
    <row r="11" spans="1:34" x14ac:dyDescent="0.35">
      <c r="A11">
        <v>19010530</v>
      </c>
      <c r="B11" s="2">
        <v>43521.844444444447</v>
      </c>
      <c r="C11" s="2" t="str">
        <f t="shared" si="0"/>
        <v>Feb</v>
      </c>
      <c r="D11" s="2" t="str">
        <f t="shared" si="1"/>
        <v>2019</v>
      </c>
      <c r="E11" t="s">
        <v>32</v>
      </c>
      <c r="F11" t="s">
        <v>72</v>
      </c>
      <c r="G11" t="s">
        <v>34</v>
      </c>
      <c r="H11" t="s">
        <v>47</v>
      </c>
      <c r="I11" t="s">
        <v>48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56</v>
      </c>
      <c r="P11" t="s">
        <v>57</v>
      </c>
      <c r="Q11">
        <v>25</v>
      </c>
      <c r="R11">
        <v>0</v>
      </c>
      <c r="S11">
        <v>0</v>
      </c>
      <c r="T11">
        <v>0</v>
      </c>
      <c r="U11">
        <v>0</v>
      </c>
      <c r="V11">
        <v>0</v>
      </c>
      <c r="W11">
        <v>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42.396700000000003</v>
      </c>
      <c r="AF11">
        <v>-71.087299999999999</v>
      </c>
      <c r="AG11">
        <v>4</v>
      </c>
      <c r="AH11" s="1">
        <v>250000000000000</v>
      </c>
    </row>
    <row r="12" spans="1:34" x14ac:dyDescent="0.35">
      <c r="A12">
        <v>19005617</v>
      </c>
      <c r="B12" s="2">
        <v>43496.400694444441</v>
      </c>
      <c r="C12" s="2" t="str">
        <f t="shared" si="0"/>
        <v>Jan</v>
      </c>
      <c r="D12" s="2" t="str">
        <f t="shared" si="1"/>
        <v>2019</v>
      </c>
      <c r="E12" t="s">
        <v>44</v>
      </c>
      <c r="F12" t="s">
        <v>73</v>
      </c>
      <c r="G12" t="s">
        <v>46</v>
      </c>
      <c r="H12" t="s">
        <v>47</v>
      </c>
      <c r="I12" t="s">
        <v>74</v>
      </c>
      <c r="J12" t="s">
        <v>37</v>
      </c>
      <c r="K12" t="s">
        <v>53</v>
      </c>
      <c r="L12" t="s">
        <v>71</v>
      </c>
      <c r="M12" t="s">
        <v>40</v>
      </c>
      <c r="N12" t="s">
        <v>41</v>
      </c>
      <c r="O12" t="s">
        <v>42</v>
      </c>
      <c r="P12" t="s">
        <v>43</v>
      </c>
      <c r="Q12">
        <v>25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42.396500000000003</v>
      </c>
      <c r="AF12">
        <v>-71.087800000000001</v>
      </c>
      <c r="AG12">
        <v>4</v>
      </c>
      <c r="AH12" s="1">
        <v>250000000000000</v>
      </c>
    </row>
    <row r="13" spans="1:34" x14ac:dyDescent="0.35">
      <c r="A13">
        <v>22039369</v>
      </c>
      <c r="B13" s="2">
        <v>44757.152083333334</v>
      </c>
      <c r="C13" s="2" t="str">
        <f t="shared" si="0"/>
        <v>Jul</v>
      </c>
      <c r="D13" s="2" t="str">
        <f t="shared" si="1"/>
        <v>2022</v>
      </c>
      <c r="E13" t="s">
        <v>58</v>
      </c>
      <c r="F13" t="s">
        <v>75</v>
      </c>
      <c r="G13" t="s">
        <v>34</v>
      </c>
      <c r="H13" t="s">
        <v>47</v>
      </c>
      <c r="I13" t="s">
        <v>48</v>
      </c>
      <c r="J13" t="s">
        <v>37</v>
      </c>
      <c r="K13" t="s">
        <v>53</v>
      </c>
      <c r="L13" t="s">
        <v>54</v>
      </c>
      <c r="M13" t="s">
        <v>40</v>
      </c>
      <c r="N13" t="s">
        <v>70</v>
      </c>
      <c r="O13" t="s">
        <v>56</v>
      </c>
      <c r="P13" t="s">
        <v>43</v>
      </c>
      <c r="Q13">
        <v>20</v>
      </c>
      <c r="R13">
        <v>0</v>
      </c>
      <c r="S13">
        <v>0</v>
      </c>
      <c r="T13">
        <v>0</v>
      </c>
      <c r="U13">
        <v>0</v>
      </c>
      <c r="V13">
        <v>1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42.3964</v>
      </c>
      <c r="AF13">
        <v>-71.0886</v>
      </c>
      <c r="AG13">
        <v>4</v>
      </c>
      <c r="AH13" s="1">
        <v>250000000000000</v>
      </c>
    </row>
    <row r="14" spans="1:34" x14ac:dyDescent="0.35">
      <c r="A14">
        <v>20024802</v>
      </c>
      <c r="B14" s="2">
        <v>43965.71875</v>
      </c>
      <c r="C14" s="2" t="str">
        <f t="shared" si="0"/>
        <v>May</v>
      </c>
      <c r="D14" s="2" t="str">
        <f t="shared" si="1"/>
        <v>2020</v>
      </c>
      <c r="E14" t="s">
        <v>32</v>
      </c>
      <c r="F14" t="s">
        <v>76</v>
      </c>
      <c r="G14" t="s">
        <v>46</v>
      </c>
      <c r="H14" t="s">
        <v>47</v>
      </c>
      <c r="I14" t="s">
        <v>48</v>
      </c>
      <c r="J14" t="s">
        <v>37</v>
      </c>
      <c r="K14" t="s">
        <v>38</v>
      </c>
      <c r="L14" t="s">
        <v>39</v>
      </c>
      <c r="M14" t="s">
        <v>40</v>
      </c>
      <c r="N14" t="s">
        <v>49</v>
      </c>
      <c r="O14" t="s">
        <v>56</v>
      </c>
      <c r="P14" t="s">
        <v>43</v>
      </c>
      <c r="Q14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42.396900000000002</v>
      </c>
      <c r="AF14">
        <v>-71.089299999999994</v>
      </c>
      <c r="AG14">
        <v>4</v>
      </c>
      <c r="AH14" s="1">
        <v>250000000000000</v>
      </c>
    </row>
    <row r="15" spans="1:34" x14ac:dyDescent="0.35">
      <c r="A15">
        <v>23050673</v>
      </c>
      <c r="B15" s="2">
        <v>45173.772222222222</v>
      </c>
      <c r="C15" s="2" t="str">
        <f t="shared" si="0"/>
        <v>Sep</v>
      </c>
      <c r="D15" s="2" t="str">
        <f t="shared" si="1"/>
        <v>2023</v>
      </c>
      <c r="E15" t="s">
        <v>32</v>
      </c>
      <c r="F15" t="s">
        <v>77</v>
      </c>
      <c r="G15" t="s">
        <v>46</v>
      </c>
      <c r="H15" t="s">
        <v>47</v>
      </c>
      <c r="I15" t="s">
        <v>48</v>
      </c>
      <c r="J15" t="s">
        <v>37</v>
      </c>
      <c r="K15" t="s">
        <v>38</v>
      </c>
      <c r="L15" t="s">
        <v>54</v>
      </c>
      <c r="M15" t="s">
        <v>40</v>
      </c>
      <c r="N15" t="s">
        <v>70</v>
      </c>
      <c r="O15" t="s">
        <v>56</v>
      </c>
      <c r="P15" t="s">
        <v>43</v>
      </c>
      <c r="Q15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42.395000000000003</v>
      </c>
      <c r="AF15">
        <v>-71.085899999999995</v>
      </c>
      <c r="AG15">
        <v>4</v>
      </c>
      <c r="AH15" s="1">
        <v>250000000000000</v>
      </c>
    </row>
    <row r="16" spans="1:34" x14ac:dyDescent="0.35">
      <c r="A16">
        <v>23000697</v>
      </c>
      <c r="B16" s="2">
        <v>44931.364583333336</v>
      </c>
      <c r="C16" s="2" t="str">
        <f t="shared" si="0"/>
        <v>Jan</v>
      </c>
      <c r="D16" s="2" t="str">
        <f t="shared" si="1"/>
        <v>2023</v>
      </c>
      <c r="E16" t="s">
        <v>44</v>
      </c>
      <c r="F16" t="s">
        <v>77</v>
      </c>
      <c r="G16" t="s">
        <v>46</v>
      </c>
      <c r="H16" t="s">
        <v>52</v>
      </c>
      <c r="I16" t="s">
        <v>48</v>
      </c>
      <c r="J16" t="s">
        <v>37</v>
      </c>
      <c r="K16" t="s">
        <v>53</v>
      </c>
      <c r="L16" t="s">
        <v>54</v>
      </c>
      <c r="M16" t="s">
        <v>40</v>
      </c>
      <c r="N16" t="s">
        <v>41</v>
      </c>
      <c r="O16" t="s">
        <v>42</v>
      </c>
      <c r="P16" t="s">
        <v>43</v>
      </c>
      <c r="Q16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42.395000000000003</v>
      </c>
      <c r="AF16">
        <v>-71.085899999999995</v>
      </c>
      <c r="AG16">
        <v>4</v>
      </c>
      <c r="AH16" s="1">
        <v>250000000000000</v>
      </c>
    </row>
    <row r="17" spans="1:34" x14ac:dyDescent="0.35">
      <c r="A17">
        <v>23055523</v>
      </c>
      <c r="B17" s="2">
        <v>45196.730555555558</v>
      </c>
      <c r="C17" s="2" t="str">
        <f t="shared" si="0"/>
        <v>Sep</v>
      </c>
      <c r="D17" s="2" t="str">
        <f t="shared" si="1"/>
        <v>2023</v>
      </c>
      <c r="E17" t="s">
        <v>32</v>
      </c>
      <c r="F17" t="s">
        <v>78</v>
      </c>
      <c r="G17" t="s">
        <v>46</v>
      </c>
      <c r="H17" t="s">
        <v>47</v>
      </c>
      <c r="I17" t="s">
        <v>48</v>
      </c>
      <c r="J17" t="s">
        <v>37</v>
      </c>
      <c r="K17" t="s">
        <v>38</v>
      </c>
      <c r="L17" t="s">
        <v>39</v>
      </c>
      <c r="M17" t="s">
        <v>40</v>
      </c>
      <c r="N17" t="s">
        <v>70</v>
      </c>
      <c r="O17" t="s">
        <v>42</v>
      </c>
      <c r="P17" t="s">
        <v>57</v>
      </c>
      <c r="Q17">
        <v>20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42.391100000000002</v>
      </c>
      <c r="AF17">
        <v>-71.078000000000003</v>
      </c>
      <c r="AG17">
        <v>1</v>
      </c>
      <c r="AH17" s="1">
        <v>250000000000000</v>
      </c>
    </row>
    <row r="18" spans="1:34" x14ac:dyDescent="0.35">
      <c r="A18">
        <v>18061372</v>
      </c>
      <c r="B18" s="2">
        <v>43388.354166666664</v>
      </c>
      <c r="C18" s="2" t="str">
        <f t="shared" si="0"/>
        <v>Oct</v>
      </c>
      <c r="D18" s="2" t="str">
        <f t="shared" si="1"/>
        <v>2018</v>
      </c>
      <c r="E18" t="s">
        <v>44</v>
      </c>
      <c r="F18" t="s">
        <v>79</v>
      </c>
      <c r="G18" t="s">
        <v>46</v>
      </c>
      <c r="H18" t="s">
        <v>52</v>
      </c>
      <c r="I18" t="s">
        <v>48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  <c r="O18" t="s">
        <v>42</v>
      </c>
      <c r="P18" t="s">
        <v>43</v>
      </c>
      <c r="Q18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42.391100000000002</v>
      </c>
      <c r="AF18">
        <v>-71.078000000000003</v>
      </c>
      <c r="AG18">
        <v>1</v>
      </c>
      <c r="AH18" s="1">
        <v>250000000000000</v>
      </c>
    </row>
    <row r="19" spans="1:34" x14ac:dyDescent="0.35">
      <c r="A19">
        <v>21061655</v>
      </c>
      <c r="B19" s="2">
        <v>44526.720833333333</v>
      </c>
      <c r="C19" s="2" t="str">
        <f t="shared" si="0"/>
        <v>Nov</v>
      </c>
      <c r="D19" s="2" t="str">
        <f t="shared" si="1"/>
        <v>2021</v>
      </c>
      <c r="E19" t="s">
        <v>32</v>
      </c>
      <c r="F19" t="s">
        <v>80</v>
      </c>
      <c r="G19" t="s">
        <v>34</v>
      </c>
      <c r="H19" t="s">
        <v>35</v>
      </c>
      <c r="I19" t="s">
        <v>36</v>
      </c>
      <c r="J19" t="s">
        <v>37</v>
      </c>
      <c r="K19" t="s">
        <v>66</v>
      </c>
      <c r="L19" t="s">
        <v>68</v>
      </c>
      <c r="M19" t="s">
        <v>40</v>
      </c>
      <c r="N19" t="s">
        <v>41</v>
      </c>
      <c r="O19" t="s">
        <v>42</v>
      </c>
      <c r="P19" t="s">
        <v>43</v>
      </c>
      <c r="Q19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42.391100000000002</v>
      </c>
      <c r="AF19">
        <v>-71.078000000000003</v>
      </c>
      <c r="AG19">
        <v>1</v>
      </c>
      <c r="AH19" s="1">
        <v>250000000000000</v>
      </c>
    </row>
    <row r="20" spans="1:34" x14ac:dyDescent="0.35">
      <c r="A20">
        <v>23020424</v>
      </c>
      <c r="B20" s="2">
        <v>45032.026388888888</v>
      </c>
      <c r="C20" s="2" t="str">
        <f t="shared" si="0"/>
        <v>Apr</v>
      </c>
      <c r="D20" s="2" t="str">
        <f t="shared" si="1"/>
        <v>2023</v>
      </c>
      <c r="E20" t="s">
        <v>58</v>
      </c>
      <c r="F20" t="s">
        <v>81</v>
      </c>
      <c r="G20" t="s">
        <v>34</v>
      </c>
      <c r="H20" t="s">
        <v>47</v>
      </c>
      <c r="I20" t="s">
        <v>48</v>
      </c>
      <c r="J20" t="s">
        <v>37</v>
      </c>
      <c r="K20" t="s">
        <v>38</v>
      </c>
      <c r="L20" t="s">
        <v>39</v>
      </c>
      <c r="M20" t="s">
        <v>61</v>
      </c>
      <c r="N20" t="s">
        <v>82</v>
      </c>
      <c r="O20" t="s">
        <v>50</v>
      </c>
      <c r="P20" t="s">
        <v>43</v>
      </c>
      <c r="Q20">
        <v>25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42.3902</v>
      </c>
      <c r="AF20">
        <v>-71.078500000000005</v>
      </c>
      <c r="AG20">
        <v>1</v>
      </c>
      <c r="AH20" s="1">
        <v>250000000000000</v>
      </c>
    </row>
    <row r="21" spans="1:34" x14ac:dyDescent="0.35">
      <c r="A21">
        <v>22031695</v>
      </c>
      <c r="B21" s="2">
        <v>44718.709722222222</v>
      </c>
      <c r="C21" s="2" t="str">
        <f t="shared" si="0"/>
        <v>Jun</v>
      </c>
      <c r="D21" s="2" t="str">
        <f t="shared" si="1"/>
        <v>2022</v>
      </c>
      <c r="E21" t="s">
        <v>32</v>
      </c>
      <c r="F21" t="s">
        <v>83</v>
      </c>
      <c r="G21" t="s">
        <v>46</v>
      </c>
      <c r="H21" t="s">
        <v>47</v>
      </c>
      <c r="I21" t="s">
        <v>48</v>
      </c>
      <c r="J21" t="s">
        <v>37</v>
      </c>
      <c r="K21" t="s">
        <v>38</v>
      </c>
      <c r="L21" t="s">
        <v>39</v>
      </c>
      <c r="M21" t="s">
        <v>40</v>
      </c>
      <c r="N21" t="s">
        <v>41</v>
      </c>
      <c r="O21" t="s">
        <v>42</v>
      </c>
      <c r="P21" t="s">
        <v>43</v>
      </c>
      <c r="Q21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42.391100000000002</v>
      </c>
      <c r="AF21">
        <v>-71.078000000000003</v>
      </c>
      <c r="AG21">
        <v>1</v>
      </c>
      <c r="AH21" s="1">
        <v>250000000000000</v>
      </c>
    </row>
    <row r="22" spans="1:34" x14ac:dyDescent="0.35">
      <c r="A22">
        <v>19014338</v>
      </c>
      <c r="B22" s="2">
        <v>43539.563888888886</v>
      </c>
      <c r="C22" s="2" t="str">
        <f t="shared" si="0"/>
        <v>Mar</v>
      </c>
      <c r="D22" s="2" t="str">
        <f t="shared" si="1"/>
        <v>2019</v>
      </c>
      <c r="E22" t="s">
        <v>44</v>
      </c>
      <c r="F22" t="s">
        <v>84</v>
      </c>
      <c r="G22" t="s">
        <v>46</v>
      </c>
      <c r="H22" t="s">
        <v>52</v>
      </c>
      <c r="I22" t="s">
        <v>48</v>
      </c>
      <c r="J22" t="s">
        <v>37</v>
      </c>
      <c r="K22" t="s">
        <v>38</v>
      </c>
      <c r="L22" t="s">
        <v>39</v>
      </c>
      <c r="M22" t="s">
        <v>40</v>
      </c>
      <c r="N22" t="s">
        <v>70</v>
      </c>
      <c r="O22" t="s">
        <v>42</v>
      </c>
      <c r="P22" t="s">
        <v>57</v>
      </c>
      <c r="Q22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42.391100000000002</v>
      </c>
      <c r="AF22">
        <v>-71.078000000000003</v>
      </c>
      <c r="AG22">
        <v>1</v>
      </c>
      <c r="AH22" s="1">
        <v>250000000000000</v>
      </c>
    </row>
    <row r="23" spans="1:34" x14ac:dyDescent="0.35">
      <c r="A23">
        <v>19022096</v>
      </c>
      <c r="B23" s="2">
        <v>43577.798611111109</v>
      </c>
      <c r="C23" s="2" t="str">
        <f t="shared" si="0"/>
        <v>Apr</v>
      </c>
      <c r="D23" s="2" t="str">
        <f t="shared" si="1"/>
        <v>2019</v>
      </c>
      <c r="E23" t="s">
        <v>32</v>
      </c>
      <c r="F23" t="s">
        <v>85</v>
      </c>
      <c r="G23" t="s">
        <v>34</v>
      </c>
      <c r="H23" t="s">
        <v>35</v>
      </c>
      <c r="I23" t="s">
        <v>36</v>
      </c>
      <c r="J23" t="s">
        <v>63</v>
      </c>
      <c r="K23" t="s">
        <v>38</v>
      </c>
      <c r="L23" t="s">
        <v>71</v>
      </c>
      <c r="M23" t="s">
        <v>40</v>
      </c>
      <c r="N23" t="s">
        <v>49</v>
      </c>
      <c r="O23" t="s">
        <v>86</v>
      </c>
      <c r="P23" t="s">
        <v>43</v>
      </c>
      <c r="Q23">
        <v>15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42.395099999999999</v>
      </c>
      <c r="AF23">
        <v>-71.079400000000007</v>
      </c>
      <c r="AG23">
        <v>1</v>
      </c>
      <c r="AH23" s="1">
        <v>250000000000000</v>
      </c>
    </row>
    <row r="24" spans="1:34" x14ac:dyDescent="0.35">
      <c r="A24">
        <v>21026033</v>
      </c>
      <c r="B24" s="2">
        <v>44340.605555555558</v>
      </c>
      <c r="C24" s="2" t="str">
        <f t="shared" si="0"/>
        <v>May</v>
      </c>
      <c r="D24" s="2" t="str">
        <f t="shared" si="1"/>
        <v>2021</v>
      </c>
      <c r="E24" t="s">
        <v>44</v>
      </c>
      <c r="F24" t="s">
        <v>87</v>
      </c>
      <c r="G24" t="s">
        <v>46</v>
      </c>
      <c r="H24" t="s">
        <v>47</v>
      </c>
      <c r="I24" t="s">
        <v>48</v>
      </c>
      <c r="J24" t="s">
        <v>37</v>
      </c>
      <c r="K24" t="s">
        <v>38</v>
      </c>
      <c r="L24" t="s">
        <v>39</v>
      </c>
      <c r="M24" t="s">
        <v>63</v>
      </c>
      <c r="N24" t="s">
        <v>70</v>
      </c>
      <c r="O24" t="s">
        <v>56</v>
      </c>
      <c r="P24" t="s">
        <v>43</v>
      </c>
      <c r="Q24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42.3902</v>
      </c>
      <c r="AF24">
        <v>-71.079700000000003</v>
      </c>
      <c r="AG24">
        <v>1</v>
      </c>
      <c r="AH24" s="1">
        <v>250000000000000</v>
      </c>
    </row>
    <row r="25" spans="1:34" x14ac:dyDescent="0.35">
      <c r="A25">
        <v>20030814</v>
      </c>
      <c r="B25" s="2">
        <v>44001.486805555556</v>
      </c>
      <c r="C25" s="2" t="str">
        <f t="shared" si="0"/>
        <v>Jun</v>
      </c>
      <c r="D25" s="2" t="str">
        <f t="shared" si="1"/>
        <v>2020</v>
      </c>
      <c r="E25" t="s">
        <v>44</v>
      </c>
      <c r="F25" t="s">
        <v>87</v>
      </c>
      <c r="G25" t="s">
        <v>46</v>
      </c>
      <c r="H25" t="s">
        <v>47</v>
      </c>
      <c r="I25" t="s">
        <v>48</v>
      </c>
      <c r="J25" t="s">
        <v>37</v>
      </c>
      <c r="K25" t="s">
        <v>38</v>
      </c>
      <c r="L25" t="s">
        <v>39</v>
      </c>
      <c r="M25" t="s">
        <v>40</v>
      </c>
      <c r="N25" t="s">
        <v>88</v>
      </c>
      <c r="O25" t="s">
        <v>56</v>
      </c>
      <c r="P25" t="s">
        <v>43</v>
      </c>
      <c r="Q25">
        <v>5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42.3902</v>
      </c>
      <c r="AF25">
        <v>-71.079700000000003</v>
      </c>
      <c r="AG25">
        <v>1</v>
      </c>
      <c r="AH25" s="1">
        <v>250000000000000</v>
      </c>
    </row>
    <row r="26" spans="1:34" x14ac:dyDescent="0.35">
      <c r="A26">
        <v>20012534</v>
      </c>
      <c r="B26" s="2">
        <v>43894.574305555558</v>
      </c>
      <c r="C26" s="2" t="str">
        <f t="shared" si="0"/>
        <v>Mar</v>
      </c>
      <c r="D26" s="2" t="str">
        <f t="shared" si="1"/>
        <v>2020</v>
      </c>
      <c r="E26" t="s">
        <v>44</v>
      </c>
      <c r="F26" t="s">
        <v>87</v>
      </c>
      <c r="G26" t="s">
        <v>46</v>
      </c>
      <c r="H26" t="s">
        <v>47</v>
      </c>
      <c r="I26" t="s">
        <v>48</v>
      </c>
      <c r="J26" t="s">
        <v>37</v>
      </c>
      <c r="K26" t="s">
        <v>38</v>
      </c>
      <c r="L26" t="s">
        <v>39</v>
      </c>
      <c r="M26" t="s">
        <v>63</v>
      </c>
      <c r="N26" t="s">
        <v>41</v>
      </c>
      <c r="O26" t="s">
        <v>42</v>
      </c>
      <c r="P26" t="s">
        <v>89</v>
      </c>
      <c r="Q26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42.3902</v>
      </c>
      <c r="AF26">
        <v>-71.079700000000003</v>
      </c>
      <c r="AG26">
        <v>1</v>
      </c>
      <c r="AH26" s="1">
        <v>250000000000000</v>
      </c>
    </row>
    <row r="27" spans="1:34" x14ac:dyDescent="0.35">
      <c r="A27">
        <v>19030592</v>
      </c>
      <c r="B27" s="2">
        <v>43617.666666666664</v>
      </c>
      <c r="C27" s="2" t="str">
        <f t="shared" si="0"/>
        <v>Jun</v>
      </c>
      <c r="D27" s="2" t="str">
        <f t="shared" si="1"/>
        <v>2019</v>
      </c>
      <c r="E27" t="s">
        <v>32</v>
      </c>
      <c r="F27" t="s">
        <v>87</v>
      </c>
      <c r="G27" t="s">
        <v>46</v>
      </c>
      <c r="H27" t="s">
        <v>52</v>
      </c>
      <c r="I27" t="s">
        <v>48</v>
      </c>
      <c r="J27" t="s">
        <v>37</v>
      </c>
      <c r="K27" t="s">
        <v>38</v>
      </c>
      <c r="L27" t="s">
        <v>39</v>
      </c>
      <c r="M27" t="s">
        <v>40</v>
      </c>
      <c r="N27" t="s">
        <v>41</v>
      </c>
      <c r="O27" t="s">
        <v>42</v>
      </c>
      <c r="P27" t="s">
        <v>43</v>
      </c>
      <c r="Q27">
        <v>15</v>
      </c>
      <c r="R27">
        <v>0</v>
      </c>
      <c r="S27">
        <v>0</v>
      </c>
      <c r="T27">
        <v>0</v>
      </c>
      <c r="U27">
        <v>0</v>
      </c>
      <c r="V27">
        <v>1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42.3902</v>
      </c>
      <c r="AF27">
        <v>-71.079700000000003</v>
      </c>
      <c r="AG27">
        <v>1</v>
      </c>
      <c r="AH27" s="1">
        <v>250000000000000</v>
      </c>
    </row>
    <row r="28" spans="1:34" x14ac:dyDescent="0.35">
      <c r="A28">
        <v>23004687</v>
      </c>
      <c r="B28" s="2">
        <v>44953.411805555559</v>
      </c>
      <c r="C28" s="2" t="str">
        <f t="shared" si="0"/>
        <v>Jan</v>
      </c>
      <c r="D28" s="2" t="str">
        <f t="shared" si="1"/>
        <v>2023</v>
      </c>
      <c r="E28" t="s">
        <v>44</v>
      </c>
      <c r="F28" t="s">
        <v>87</v>
      </c>
      <c r="G28" t="s">
        <v>46</v>
      </c>
      <c r="H28" t="s">
        <v>47</v>
      </c>
      <c r="I28" t="s">
        <v>48</v>
      </c>
      <c r="J28" t="s">
        <v>37</v>
      </c>
      <c r="K28" t="s">
        <v>38</v>
      </c>
      <c r="L28" t="s">
        <v>90</v>
      </c>
      <c r="M28" t="s">
        <v>40</v>
      </c>
      <c r="N28" t="s">
        <v>49</v>
      </c>
      <c r="O28" t="s">
        <v>91</v>
      </c>
      <c r="P28" t="s">
        <v>89</v>
      </c>
      <c r="Q28">
        <v>25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42.3902</v>
      </c>
      <c r="AF28">
        <v>-71.079700000000003</v>
      </c>
      <c r="AG28">
        <v>1</v>
      </c>
      <c r="AH28" s="1">
        <v>250000000000000</v>
      </c>
    </row>
    <row r="29" spans="1:34" x14ac:dyDescent="0.35">
      <c r="A29">
        <v>19072453</v>
      </c>
      <c r="B29" s="2">
        <v>43822.54791666667</v>
      </c>
      <c r="C29" s="2" t="str">
        <f t="shared" si="0"/>
        <v>Dec</v>
      </c>
      <c r="D29" s="2" t="str">
        <f t="shared" si="1"/>
        <v>2019</v>
      </c>
      <c r="E29" t="s">
        <v>44</v>
      </c>
      <c r="F29" t="s">
        <v>92</v>
      </c>
      <c r="G29" t="s">
        <v>46</v>
      </c>
      <c r="H29" t="s">
        <v>47</v>
      </c>
      <c r="I29" t="s">
        <v>48</v>
      </c>
      <c r="J29" t="s">
        <v>37</v>
      </c>
      <c r="K29" t="s">
        <v>53</v>
      </c>
      <c r="L29" t="s">
        <v>54</v>
      </c>
      <c r="M29" t="s">
        <v>93</v>
      </c>
      <c r="N29" t="s">
        <v>41</v>
      </c>
      <c r="O29" t="s">
        <v>42</v>
      </c>
      <c r="P29" t="s">
        <v>43</v>
      </c>
      <c r="Q29">
        <v>25</v>
      </c>
      <c r="R29">
        <v>1</v>
      </c>
      <c r="S29">
        <v>0</v>
      </c>
      <c r="T29">
        <v>0</v>
      </c>
      <c r="U29">
        <v>0</v>
      </c>
      <c r="V29">
        <v>0</v>
      </c>
      <c r="W29">
        <v>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42.391500000000001</v>
      </c>
      <c r="AF29">
        <v>-71.079800000000006</v>
      </c>
      <c r="AG29">
        <v>1</v>
      </c>
      <c r="AH29" s="1">
        <v>250000000000000</v>
      </c>
    </row>
    <row r="30" spans="1:34" x14ac:dyDescent="0.35">
      <c r="A30">
        <v>21040653</v>
      </c>
      <c r="B30" s="2">
        <v>44414.290972222225</v>
      </c>
      <c r="C30" s="2" t="str">
        <f t="shared" si="0"/>
        <v>Aug</v>
      </c>
      <c r="D30" s="2" t="str">
        <f t="shared" si="1"/>
        <v>2021</v>
      </c>
      <c r="E30" t="s">
        <v>58</v>
      </c>
      <c r="F30" t="s">
        <v>94</v>
      </c>
      <c r="G30" t="s">
        <v>46</v>
      </c>
      <c r="H30" t="s">
        <v>47</v>
      </c>
      <c r="I30" t="s">
        <v>48</v>
      </c>
      <c r="J30" t="s">
        <v>37</v>
      </c>
      <c r="K30" t="s">
        <v>38</v>
      </c>
      <c r="L30" t="s">
        <v>39</v>
      </c>
      <c r="M30" t="s">
        <v>40</v>
      </c>
      <c r="N30" t="s">
        <v>70</v>
      </c>
      <c r="O30" t="s">
        <v>56</v>
      </c>
      <c r="P30" t="s">
        <v>43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42.393300000000004</v>
      </c>
      <c r="AF30">
        <v>-71.0779</v>
      </c>
      <c r="AG30">
        <v>1</v>
      </c>
      <c r="AH30" s="1">
        <v>250000000000000</v>
      </c>
    </row>
    <row r="31" spans="1:34" x14ac:dyDescent="0.35">
      <c r="A31">
        <v>23034660</v>
      </c>
      <c r="B31" s="2">
        <v>45098.541666666664</v>
      </c>
      <c r="C31" s="2" t="str">
        <f t="shared" si="0"/>
        <v>Jun</v>
      </c>
      <c r="D31" s="2" t="str">
        <f t="shared" si="1"/>
        <v>2023</v>
      </c>
      <c r="E31" t="s">
        <v>44</v>
      </c>
      <c r="F31" t="s">
        <v>95</v>
      </c>
      <c r="G31" t="s">
        <v>46</v>
      </c>
      <c r="H31" t="s">
        <v>47</v>
      </c>
      <c r="I31" t="s">
        <v>48</v>
      </c>
      <c r="J31" t="s">
        <v>37</v>
      </c>
      <c r="K31" t="s">
        <v>38</v>
      </c>
      <c r="L31" t="s">
        <v>39</v>
      </c>
      <c r="M31" t="s">
        <v>69</v>
      </c>
      <c r="N31" t="s">
        <v>49</v>
      </c>
      <c r="O31" t="s">
        <v>96</v>
      </c>
      <c r="P31" t="s">
        <v>43</v>
      </c>
      <c r="Q31">
        <v>25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42.392899999999997</v>
      </c>
      <c r="AF31">
        <v>-71.078500000000005</v>
      </c>
      <c r="AG31">
        <v>1</v>
      </c>
      <c r="AH31" s="1">
        <v>250000000000000</v>
      </c>
    </row>
    <row r="32" spans="1:34" x14ac:dyDescent="0.35">
      <c r="A32">
        <v>19016076</v>
      </c>
      <c r="B32" s="2">
        <v>43547.817361111112</v>
      </c>
      <c r="C32" s="2" t="str">
        <f t="shared" si="0"/>
        <v>Mar</v>
      </c>
      <c r="D32" s="2" t="str">
        <f t="shared" si="1"/>
        <v>2019</v>
      </c>
      <c r="E32" t="s">
        <v>32</v>
      </c>
      <c r="F32" t="s">
        <v>97</v>
      </c>
      <c r="G32" t="s">
        <v>34</v>
      </c>
      <c r="H32" t="s">
        <v>47</v>
      </c>
      <c r="I32" t="s">
        <v>48</v>
      </c>
      <c r="J32" t="s">
        <v>37</v>
      </c>
      <c r="K32" t="s">
        <v>66</v>
      </c>
      <c r="L32" t="s">
        <v>71</v>
      </c>
      <c r="M32" t="s">
        <v>40</v>
      </c>
      <c r="N32" t="s">
        <v>55</v>
      </c>
      <c r="O32" t="s">
        <v>42</v>
      </c>
      <c r="P32" t="s">
        <v>43</v>
      </c>
      <c r="Q32">
        <v>30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42.391500000000001</v>
      </c>
      <c r="AF32">
        <v>-71.079800000000006</v>
      </c>
      <c r="AG32">
        <v>1</v>
      </c>
      <c r="AH32" s="1">
        <v>250000000000000</v>
      </c>
    </row>
    <row r="33" spans="1:34" x14ac:dyDescent="0.35">
      <c r="A33">
        <v>22002706</v>
      </c>
      <c r="B33" s="2">
        <v>44579.59097222222</v>
      </c>
      <c r="C33" s="2" t="str">
        <f t="shared" si="0"/>
        <v>Jan</v>
      </c>
      <c r="D33" s="2" t="str">
        <f t="shared" si="1"/>
        <v>2022</v>
      </c>
      <c r="E33" t="s">
        <v>44</v>
      </c>
      <c r="F33" t="s">
        <v>98</v>
      </c>
      <c r="G33" t="s">
        <v>46</v>
      </c>
      <c r="H33" t="s">
        <v>47</v>
      </c>
      <c r="I33" t="s">
        <v>48</v>
      </c>
      <c r="J33" t="s">
        <v>91</v>
      </c>
      <c r="K33" t="s">
        <v>38</v>
      </c>
      <c r="L33" t="s">
        <v>39</v>
      </c>
      <c r="M33" t="s">
        <v>40</v>
      </c>
      <c r="N33" t="s">
        <v>49</v>
      </c>
      <c r="O33" t="s">
        <v>99</v>
      </c>
      <c r="P33" t="s">
        <v>89</v>
      </c>
      <c r="Q33">
        <v>20</v>
      </c>
      <c r="R33">
        <v>0</v>
      </c>
      <c r="S33">
        <v>0</v>
      </c>
      <c r="T33">
        <v>0</v>
      </c>
      <c r="U33">
        <v>1</v>
      </c>
      <c r="V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42.392200000000003</v>
      </c>
      <c r="AF33">
        <v>-71.078400000000002</v>
      </c>
      <c r="AG33">
        <v>1</v>
      </c>
      <c r="AH33" s="1">
        <v>250000000000000</v>
      </c>
    </row>
    <row r="34" spans="1:34" x14ac:dyDescent="0.35">
      <c r="A34">
        <v>18032687</v>
      </c>
      <c r="B34" s="2">
        <v>43252.479166666664</v>
      </c>
      <c r="C34" s="2" t="str">
        <f t="shared" si="0"/>
        <v>Jun</v>
      </c>
      <c r="D34" s="2" t="str">
        <f t="shared" si="1"/>
        <v>2018</v>
      </c>
      <c r="E34" t="s">
        <v>44</v>
      </c>
      <c r="F34" t="s">
        <v>100</v>
      </c>
      <c r="G34" t="s">
        <v>46</v>
      </c>
      <c r="H34" t="s">
        <v>47</v>
      </c>
      <c r="I34" t="s">
        <v>48</v>
      </c>
      <c r="J34" t="s">
        <v>37</v>
      </c>
      <c r="K34" t="s">
        <v>38</v>
      </c>
      <c r="L34" t="s">
        <v>71</v>
      </c>
      <c r="M34" t="s">
        <v>61</v>
      </c>
      <c r="N34" t="s">
        <v>41</v>
      </c>
      <c r="O34" t="s">
        <v>42</v>
      </c>
      <c r="P34" t="s">
        <v>43</v>
      </c>
      <c r="Q34">
        <v>10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42.391500000000001</v>
      </c>
      <c r="AF34">
        <v>-71.079800000000006</v>
      </c>
      <c r="AG34">
        <v>1</v>
      </c>
      <c r="AH34" s="1">
        <v>250000000000000</v>
      </c>
    </row>
    <row r="35" spans="1:34" x14ac:dyDescent="0.35">
      <c r="A35">
        <v>18061618</v>
      </c>
      <c r="B35" s="2">
        <v>43389.574305555558</v>
      </c>
      <c r="C35" s="2" t="str">
        <f t="shared" si="0"/>
        <v>Oct</v>
      </c>
      <c r="D35" s="2" t="str">
        <f t="shared" si="1"/>
        <v>2018</v>
      </c>
      <c r="E35" t="s">
        <v>44</v>
      </c>
      <c r="F35" t="s">
        <v>92</v>
      </c>
      <c r="G35" t="s">
        <v>46</v>
      </c>
      <c r="H35" t="s">
        <v>47</v>
      </c>
      <c r="I35" t="s">
        <v>48</v>
      </c>
      <c r="J35" t="s">
        <v>37</v>
      </c>
      <c r="K35" t="s">
        <v>38</v>
      </c>
      <c r="L35" t="s">
        <v>90</v>
      </c>
      <c r="M35" t="s">
        <v>40</v>
      </c>
      <c r="N35" t="s">
        <v>41</v>
      </c>
      <c r="O35" t="s">
        <v>42</v>
      </c>
      <c r="P35" t="s">
        <v>43</v>
      </c>
      <c r="Q35">
        <v>25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42.391500000000001</v>
      </c>
      <c r="AF35">
        <v>-71.079800000000006</v>
      </c>
      <c r="AG35">
        <v>1</v>
      </c>
      <c r="AH35" s="1">
        <v>250000000000000</v>
      </c>
    </row>
    <row r="36" spans="1:34" x14ac:dyDescent="0.35">
      <c r="A36">
        <v>23050942</v>
      </c>
      <c r="B36" s="2">
        <v>45175.032638888886</v>
      </c>
      <c r="C36" s="2" t="str">
        <f t="shared" si="0"/>
        <v>Sep</v>
      </c>
      <c r="D36" s="2" t="str">
        <f t="shared" si="1"/>
        <v>2023</v>
      </c>
      <c r="E36" t="s">
        <v>58</v>
      </c>
      <c r="F36" t="s">
        <v>94</v>
      </c>
      <c r="G36" t="s">
        <v>34</v>
      </c>
      <c r="H36" t="s">
        <v>47</v>
      </c>
      <c r="I36" t="s">
        <v>48</v>
      </c>
      <c r="J36" t="s">
        <v>63</v>
      </c>
      <c r="K36" t="s">
        <v>38</v>
      </c>
      <c r="L36" t="s">
        <v>39</v>
      </c>
      <c r="M36" t="s">
        <v>93</v>
      </c>
      <c r="N36" t="s">
        <v>49</v>
      </c>
      <c r="O36" t="s">
        <v>50</v>
      </c>
      <c r="P36" t="s">
        <v>57</v>
      </c>
      <c r="Q36">
        <v>25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42.393300000000004</v>
      </c>
      <c r="AF36">
        <v>-71.0779</v>
      </c>
      <c r="AG36">
        <v>1</v>
      </c>
      <c r="AH36" s="1">
        <v>250000000000000</v>
      </c>
    </row>
    <row r="37" spans="1:34" x14ac:dyDescent="0.35">
      <c r="A37">
        <v>22071917</v>
      </c>
      <c r="B37" s="2">
        <v>44917.589583333334</v>
      </c>
      <c r="C37" s="2" t="str">
        <f t="shared" si="0"/>
        <v>Dec</v>
      </c>
      <c r="D37" s="2" t="str">
        <f t="shared" si="1"/>
        <v>2022</v>
      </c>
      <c r="E37" t="s">
        <v>44</v>
      </c>
      <c r="F37" t="s">
        <v>101</v>
      </c>
      <c r="G37" t="s">
        <v>46</v>
      </c>
      <c r="H37" t="s">
        <v>52</v>
      </c>
      <c r="I37" t="s">
        <v>48</v>
      </c>
      <c r="J37" t="s">
        <v>37</v>
      </c>
      <c r="K37" t="s">
        <v>66</v>
      </c>
      <c r="L37" t="s">
        <v>39</v>
      </c>
      <c r="M37" t="s">
        <v>40</v>
      </c>
      <c r="N37" t="s">
        <v>82</v>
      </c>
      <c r="O37" t="s">
        <v>42</v>
      </c>
      <c r="P37" t="s">
        <v>43</v>
      </c>
      <c r="Q37">
        <v>25</v>
      </c>
      <c r="R37">
        <v>0</v>
      </c>
      <c r="S37">
        <v>0</v>
      </c>
      <c r="T37">
        <v>0</v>
      </c>
      <c r="U37">
        <v>0</v>
      </c>
      <c r="V37">
        <v>1</v>
      </c>
      <c r="W37">
        <v>3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42.3932</v>
      </c>
      <c r="AF37">
        <v>-71.078800000000001</v>
      </c>
      <c r="AG37">
        <v>1</v>
      </c>
      <c r="AH37" s="1">
        <v>250000000000000</v>
      </c>
    </row>
    <row r="38" spans="1:34" x14ac:dyDescent="0.35">
      <c r="A38">
        <v>19029356</v>
      </c>
      <c r="B38" s="2">
        <v>43612.423611111109</v>
      </c>
      <c r="C38" s="2" t="str">
        <f t="shared" si="0"/>
        <v>May</v>
      </c>
      <c r="D38" s="2" t="str">
        <f t="shared" si="1"/>
        <v>2019</v>
      </c>
      <c r="E38" t="s">
        <v>44</v>
      </c>
      <c r="F38" t="s">
        <v>102</v>
      </c>
      <c r="G38" t="s">
        <v>46</v>
      </c>
      <c r="H38" t="s">
        <v>47</v>
      </c>
      <c r="I38" t="s">
        <v>48</v>
      </c>
      <c r="J38" t="s">
        <v>37</v>
      </c>
      <c r="K38" t="s">
        <v>38</v>
      </c>
      <c r="L38" t="s">
        <v>71</v>
      </c>
      <c r="M38" t="s">
        <v>93</v>
      </c>
      <c r="N38" t="s">
        <v>41</v>
      </c>
      <c r="O38" t="s">
        <v>42</v>
      </c>
      <c r="P38" t="s">
        <v>43</v>
      </c>
      <c r="Q38">
        <v>25</v>
      </c>
      <c r="R38">
        <v>0</v>
      </c>
      <c r="S38">
        <v>0</v>
      </c>
      <c r="T38">
        <v>0</v>
      </c>
      <c r="U38">
        <v>0</v>
      </c>
      <c r="V38">
        <v>0</v>
      </c>
      <c r="W38">
        <v>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42.391500000000001</v>
      </c>
      <c r="AF38">
        <v>-71.079800000000006</v>
      </c>
      <c r="AG38">
        <v>1</v>
      </c>
      <c r="AH38" s="1">
        <v>250000000000000</v>
      </c>
    </row>
    <row r="39" spans="1:34" x14ac:dyDescent="0.35">
      <c r="A39">
        <v>19013129</v>
      </c>
      <c r="B39" s="2">
        <v>43534.081944444442</v>
      </c>
      <c r="C39" s="2" t="str">
        <f t="shared" si="0"/>
        <v>Mar</v>
      </c>
      <c r="D39" s="2" t="str">
        <f t="shared" si="1"/>
        <v>2019</v>
      </c>
      <c r="E39" t="s">
        <v>58</v>
      </c>
      <c r="F39" t="s">
        <v>103</v>
      </c>
      <c r="G39" t="s">
        <v>34</v>
      </c>
      <c r="H39" t="s">
        <v>47</v>
      </c>
      <c r="I39" t="s">
        <v>48</v>
      </c>
      <c r="J39" t="s">
        <v>37</v>
      </c>
      <c r="K39" t="s">
        <v>38</v>
      </c>
      <c r="L39" t="s">
        <v>39</v>
      </c>
      <c r="M39" t="s">
        <v>40</v>
      </c>
      <c r="N39" t="s">
        <v>70</v>
      </c>
      <c r="O39" t="s">
        <v>56</v>
      </c>
      <c r="P39" t="s">
        <v>43</v>
      </c>
      <c r="Q39">
        <v>25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42.393799999999999</v>
      </c>
      <c r="AF39">
        <v>-71.078699999999998</v>
      </c>
      <c r="AG39">
        <v>1</v>
      </c>
      <c r="AH39" s="1">
        <v>250000000000000</v>
      </c>
    </row>
    <row r="40" spans="1:34" x14ac:dyDescent="0.35">
      <c r="A40">
        <v>21041046</v>
      </c>
      <c r="B40" s="2">
        <v>44416.07916666667</v>
      </c>
      <c r="C40" s="2" t="str">
        <f t="shared" si="0"/>
        <v>Aug</v>
      </c>
      <c r="D40" s="2" t="str">
        <f t="shared" si="1"/>
        <v>2021</v>
      </c>
      <c r="E40" t="s">
        <v>58</v>
      </c>
      <c r="F40" t="s">
        <v>104</v>
      </c>
      <c r="G40" t="s">
        <v>34</v>
      </c>
      <c r="H40" t="s">
        <v>47</v>
      </c>
      <c r="I40" t="s">
        <v>48</v>
      </c>
      <c r="J40" t="s">
        <v>37</v>
      </c>
      <c r="K40" t="s">
        <v>38</v>
      </c>
      <c r="L40" t="s">
        <v>39</v>
      </c>
      <c r="M40" t="s">
        <v>40</v>
      </c>
      <c r="N40" t="s">
        <v>49</v>
      </c>
      <c r="O40" t="s">
        <v>105</v>
      </c>
      <c r="P40" t="s">
        <v>43</v>
      </c>
      <c r="Q40">
        <v>20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42.393799999999999</v>
      </c>
      <c r="AF40">
        <v>-71.077500000000001</v>
      </c>
      <c r="AG40">
        <v>1</v>
      </c>
      <c r="AH40" s="1">
        <v>250000000000000</v>
      </c>
    </row>
    <row r="41" spans="1:34" x14ac:dyDescent="0.35">
      <c r="A41">
        <v>20049232</v>
      </c>
      <c r="B41" s="2">
        <v>44115.711111111108</v>
      </c>
      <c r="C41" s="2" t="str">
        <f t="shared" si="0"/>
        <v>Oct</v>
      </c>
      <c r="D41" s="2" t="str">
        <f t="shared" si="1"/>
        <v>2020</v>
      </c>
      <c r="E41" t="s">
        <v>32</v>
      </c>
      <c r="F41" t="s">
        <v>106</v>
      </c>
      <c r="G41" t="s">
        <v>107</v>
      </c>
      <c r="H41" t="s">
        <v>47</v>
      </c>
      <c r="I41" t="s">
        <v>48</v>
      </c>
      <c r="J41" t="s">
        <v>37</v>
      </c>
      <c r="K41" t="s">
        <v>38</v>
      </c>
      <c r="L41" t="s">
        <v>90</v>
      </c>
      <c r="M41" t="s">
        <v>61</v>
      </c>
      <c r="N41" t="s">
        <v>82</v>
      </c>
      <c r="O41" t="s">
        <v>108</v>
      </c>
      <c r="P41" t="s">
        <v>109</v>
      </c>
      <c r="Q41">
        <v>25</v>
      </c>
      <c r="R41">
        <v>0</v>
      </c>
      <c r="S41">
        <v>0</v>
      </c>
      <c r="T41">
        <v>0</v>
      </c>
      <c r="U41">
        <v>0</v>
      </c>
      <c r="V41">
        <v>2</v>
      </c>
      <c r="W41">
        <v>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42.393799999999999</v>
      </c>
      <c r="AF41">
        <v>-71.078699999999998</v>
      </c>
      <c r="AG41">
        <v>1</v>
      </c>
      <c r="AH41" s="1">
        <v>250000000000000</v>
      </c>
    </row>
    <row r="42" spans="1:34" x14ac:dyDescent="0.35">
      <c r="A42">
        <v>18031576</v>
      </c>
      <c r="B42" s="2">
        <v>43248.520138888889</v>
      </c>
      <c r="C42" s="2" t="str">
        <f t="shared" si="0"/>
        <v>May</v>
      </c>
      <c r="D42" s="2" t="str">
        <f t="shared" si="1"/>
        <v>2018</v>
      </c>
      <c r="E42" t="s">
        <v>44</v>
      </c>
      <c r="F42" t="s">
        <v>110</v>
      </c>
      <c r="G42" t="s">
        <v>46</v>
      </c>
      <c r="H42" t="s">
        <v>47</v>
      </c>
      <c r="I42" t="s">
        <v>48</v>
      </c>
      <c r="J42" t="s">
        <v>37</v>
      </c>
      <c r="K42" t="s">
        <v>38</v>
      </c>
      <c r="L42" t="s">
        <v>39</v>
      </c>
      <c r="M42" t="s">
        <v>40</v>
      </c>
      <c r="N42" t="s">
        <v>49</v>
      </c>
      <c r="O42" t="s">
        <v>56</v>
      </c>
      <c r="P42" t="s">
        <v>43</v>
      </c>
      <c r="Q42">
        <v>20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42.393799999999999</v>
      </c>
      <c r="AF42">
        <v>-71.077500000000001</v>
      </c>
      <c r="AG42">
        <v>1</v>
      </c>
      <c r="AH42" s="1">
        <v>250000000000000</v>
      </c>
    </row>
    <row r="43" spans="1:34" x14ac:dyDescent="0.35">
      <c r="A43">
        <v>24015249</v>
      </c>
      <c r="B43" s="2">
        <v>45369.631944444445</v>
      </c>
      <c r="C43" s="2" t="str">
        <f t="shared" si="0"/>
        <v>Mar</v>
      </c>
      <c r="D43" s="2" t="str">
        <f t="shared" si="1"/>
        <v>2024</v>
      </c>
      <c r="E43" t="s">
        <v>44</v>
      </c>
      <c r="F43" t="s">
        <v>111</v>
      </c>
      <c r="G43" t="s">
        <v>46</v>
      </c>
      <c r="H43" t="s">
        <v>47</v>
      </c>
      <c r="I43" t="s">
        <v>48</v>
      </c>
      <c r="J43" t="s">
        <v>37</v>
      </c>
      <c r="K43" t="s">
        <v>53</v>
      </c>
      <c r="L43" t="s">
        <v>71</v>
      </c>
      <c r="M43" t="s">
        <v>40</v>
      </c>
      <c r="N43" t="s">
        <v>49</v>
      </c>
      <c r="O43" t="s">
        <v>86</v>
      </c>
      <c r="P43" t="s">
        <v>43</v>
      </c>
      <c r="Q43">
        <v>20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42.394199999999998</v>
      </c>
      <c r="AF43">
        <v>-71.0792</v>
      </c>
      <c r="AG43">
        <v>1</v>
      </c>
      <c r="AH43" s="1">
        <v>250000000000000</v>
      </c>
    </row>
    <row r="44" spans="1:34" x14ac:dyDescent="0.35">
      <c r="A44">
        <v>21014034</v>
      </c>
      <c r="B44" s="2">
        <v>44274.35</v>
      </c>
      <c r="C44" s="2" t="str">
        <f t="shared" si="0"/>
        <v>Mar</v>
      </c>
      <c r="D44" s="2" t="str">
        <f t="shared" si="1"/>
        <v>2021</v>
      </c>
      <c r="E44" t="s">
        <v>44</v>
      </c>
      <c r="F44" t="s">
        <v>106</v>
      </c>
      <c r="G44" t="s">
        <v>46</v>
      </c>
      <c r="H44" t="s">
        <v>47</v>
      </c>
      <c r="I44" t="s">
        <v>48</v>
      </c>
      <c r="J44" t="s">
        <v>37</v>
      </c>
      <c r="K44" t="s">
        <v>38</v>
      </c>
      <c r="L44" t="s">
        <v>39</v>
      </c>
      <c r="M44" t="s">
        <v>63</v>
      </c>
      <c r="N44" t="s">
        <v>49</v>
      </c>
      <c r="O44" t="s">
        <v>91</v>
      </c>
      <c r="P44" t="s">
        <v>89</v>
      </c>
      <c r="Q44">
        <v>5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42.393799999999999</v>
      </c>
      <c r="AF44">
        <v>-71.078699999999998</v>
      </c>
      <c r="AG44">
        <v>1</v>
      </c>
      <c r="AH44" s="1">
        <v>250000000000000</v>
      </c>
    </row>
    <row r="45" spans="1:34" x14ac:dyDescent="0.35">
      <c r="A45">
        <v>19042520</v>
      </c>
      <c r="B45" s="2">
        <v>43672.783333333333</v>
      </c>
      <c r="C45" s="2" t="str">
        <f t="shared" si="0"/>
        <v>Jul</v>
      </c>
      <c r="D45" s="2" t="str">
        <f t="shared" si="1"/>
        <v>2019</v>
      </c>
      <c r="E45" t="s">
        <v>32</v>
      </c>
      <c r="F45" t="s">
        <v>112</v>
      </c>
      <c r="G45" t="s">
        <v>46</v>
      </c>
      <c r="H45" t="s">
        <v>47</v>
      </c>
      <c r="I45" t="s">
        <v>48</v>
      </c>
      <c r="J45" t="s">
        <v>37</v>
      </c>
      <c r="K45" t="s">
        <v>53</v>
      </c>
      <c r="L45" t="s">
        <v>39</v>
      </c>
      <c r="M45" t="s">
        <v>40</v>
      </c>
      <c r="N45" t="s">
        <v>49</v>
      </c>
      <c r="O45" t="s">
        <v>86</v>
      </c>
      <c r="P45" t="s">
        <v>43</v>
      </c>
      <c r="Q45">
        <v>25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42.393799999999999</v>
      </c>
      <c r="AF45">
        <v>-71.078699999999998</v>
      </c>
      <c r="AG45">
        <v>1</v>
      </c>
      <c r="AH45" s="1">
        <v>250000000000000</v>
      </c>
    </row>
    <row r="46" spans="1:34" x14ac:dyDescent="0.35">
      <c r="A46">
        <v>23024687</v>
      </c>
      <c r="B46" s="2">
        <v>45052.603472222225</v>
      </c>
      <c r="C46" s="2" t="str">
        <f t="shared" si="0"/>
        <v>May</v>
      </c>
      <c r="D46" s="2" t="str">
        <f t="shared" si="1"/>
        <v>2023</v>
      </c>
      <c r="E46" t="s">
        <v>44</v>
      </c>
      <c r="F46" t="s">
        <v>113</v>
      </c>
      <c r="G46" t="s">
        <v>46</v>
      </c>
      <c r="H46" t="s">
        <v>47</v>
      </c>
      <c r="I46" t="s">
        <v>48</v>
      </c>
      <c r="J46" t="s">
        <v>37</v>
      </c>
      <c r="K46" t="s">
        <v>38</v>
      </c>
      <c r="L46" t="s">
        <v>39</v>
      </c>
      <c r="M46" t="s">
        <v>93</v>
      </c>
      <c r="N46" t="s">
        <v>70</v>
      </c>
      <c r="O46" t="s">
        <v>42</v>
      </c>
      <c r="P46" t="s">
        <v>43</v>
      </c>
      <c r="Q46">
        <v>20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42.3947</v>
      </c>
      <c r="AF46">
        <v>-71.078500000000005</v>
      </c>
      <c r="AG46">
        <v>1</v>
      </c>
      <c r="AH46" s="1">
        <v>250000000000000</v>
      </c>
    </row>
    <row r="47" spans="1:34" x14ac:dyDescent="0.35">
      <c r="A47">
        <v>24016153</v>
      </c>
      <c r="B47" s="2">
        <v>45373.874305555553</v>
      </c>
      <c r="C47" s="2" t="str">
        <f t="shared" si="0"/>
        <v>Mar</v>
      </c>
      <c r="D47" s="2" t="str">
        <f t="shared" si="1"/>
        <v>2024</v>
      </c>
      <c r="E47" t="s">
        <v>32</v>
      </c>
      <c r="F47" t="s">
        <v>114</v>
      </c>
      <c r="G47" t="s">
        <v>34</v>
      </c>
      <c r="H47" t="s">
        <v>52</v>
      </c>
      <c r="I47" t="s">
        <v>48</v>
      </c>
      <c r="J47" t="s">
        <v>37</v>
      </c>
      <c r="K47" t="s">
        <v>38</v>
      </c>
      <c r="L47" t="s">
        <v>39</v>
      </c>
      <c r="M47" t="s">
        <v>40</v>
      </c>
      <c r="N47" t="s">
        <v>70</v>
      </c>
      <c r="O47" t="s">
        <v>42</v>
      </c>
      <c r="P47" t="s">
        <v>43</v>
      </c>
      <c r="Q47">
        <v>20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42.3949</v>
      </c>
      <c r="AF47">
        <v>-71.079300000000003</v>
      </c>
      <c r="AG47">
        <v>1</v>
      </c>
      <c r="AH47" s="1">
        <v>250000000000000</v>
      </c>
    </row>
    <row r="48" spans="1:34" x14ac:dyDescent="0.35">
      <c r="A48">
        <v>23030536</v>
      </c>
      <c r="B48" s="2">
        <v>45079.30972222222</v>
      </c>
      <c r="C48" s="2" t="str">
        <f t="shared" si="0"/>
        <v>Jun</v>
      </c>
      <c r="D48" s="2" t="str">
        <f t="shared" si="1"/>
        <v>2023</v>
      </c>
      <c r="E48" t="s">
        <v>58</v>
      </c>
      <c r="F48" t="s">
        <v>115</v>
      </c>
      <c r="G48" t="s">
        <v>46</v>
      </c>
      <c r="H48" t="s">
        <v>47</v>
      </c>
      <c r="I48" t="s">
        <v>48</v>
      </c>
      <c r="J48" t="s">
        <v>37</v>
      </c>
      <c r="K48" t="s">
        <v>53</v>
      </c>
      <c r="L48" t="s">
        <v>71</v>
      </c>
      <c r="M48" t="s">
        <v>40</v>
      </c>
      <c r="N48" t="s">
        <v>41</v>
      </c>
      <c r="O48" t="s">
        <v>42</v>
      </c>
      <c r="P48" t="s">
        <v>43</v>
      </c>
      <c r="Q48">
        <v>25</v>
      </c>
      <c r="R48">
        <v>0</v>
      </c>
      <c r="S48">
        <v>0</v>
      </c>
      <c r="T48">
        <v>0</v>
      </c>
      <c r="U48">
        <v>0</v>
      </c>
      <c r="V48">
        <v>0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42.3949</v>
      </c>
      <c r="AF48">
        <v>-71.081100000000006</v>
      </c>
      <c r="AG48">
        <v>1</v>
      </c>
      <c r="AH48" s="1">
        <v>250000000000000</v>
      </c>
    </row>
    <row r="49" spans="1:34" x14ac:dyDescent="0.35">
      <c r="A49">
        <v>22048557</v>
      </c>
      <c r="B49" s="2">
        <v>44802.42291666667</v>
      </c>
      <c r="C49" s="2" t="str">
        <f t="shared" si="0"/>
        <v>Aug</v>
      </c>
      <c r="D49" s="2" t="str">
        <f t="shared" si="1"/>
        <v>2022</v>
      </c>
      <c r="E49" t="s">
        <v>44</v>
      </c>
      <c r="F49" t="s">
        <v>116</v>
      </c>
      <c r="G49" t="s">
        <v>46</v>
      </c>
      <c r="H49" t="s">
        <v>47</v>
      </c>
      <c r="I49" t="s">
        <v>48</v>
      </c>
      <c r="J49" t="s">
        <v>37</v>
      </c>
      <c r="K49" t="s">
        <v>38</v>
      </c>
      <c r="L49" t="s">
        <v>39</v>
      </c>
      <c r="M49" t="s">
        <v>61</v>
      </c>
      <c r="N49" t="s">
        <v>41</v>
      </c>
      <c r="O49" t="s">
        <v>42</v>
      </c>
      <c r="P49" t="s">
        <v>43</v>
      </c>
      <c r="Q49">
        <v>25</v>
      </c>
      <c r="R49">
        <v>0</v>
      </c>
      <c r="S49">
        <v>0</v>
      </c>
      <c r="T49">
        <v>0</v>
      </c>
      <c r="U49">
        <v>0</v>
      </c>
      <c r="V49">
        <v>1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42.394599999999997</v>
      </c>
      <c r="AF49">
        <v>-71.081000000000003</v>
      </c>
      <c r="AG49">
        <v>1</v>
      </c>
      <c r="AH49" s="1">
        <v>250000000000000</v>
      </c>
    </row>
    <row r="50" spans="1:34" x14ac:dyDescent="0.35">
      <c r="A50">
        <v>22049494</v>
      </c>
      <c r="B50" s="2">
        <v>44806.365277777775</v>
      </c>
      <c r="C50" s="2" t="str">
        <f t="shared" si="0"/>
        <v>Sep</v>
      </c>
      <c r="D50" s="2" t="str">
        <f t="shared" si="1"/>
        <v>2022</v>
      </c>
      <c r="E50" t="s">
        <v>44</v>
      </c>
      <c r="F50" t="s">
        <v>117</v>
      </c>
      <c r="G50" t="s">
        <v>46</v>
      </c>
      <c r="H50" t="s">
        <v>47</v>
      </c>
      <c r="I50" t="s">
        <v>48</v>
      </c>
      <c r="J50" t="s">
        <v>37</v>
      </c>
      <c r="K50" t="s">
        <v>118</v>
      </c>
      <c r="L50" t="s">
        <v>68</v>
      </c>
      <c r="M50" t="s">
        <v>61</v>
      </c>
      <c r="N50" t="s">
        <v>119</v>
      </c>
      <c r="O50" t="s">
        <v>42</v>
      </c>
      <c r="P50" t="s">
        <v>43</v>
      </c>
      <c r="Q50">
        <v>25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42.395600000000002</v>
      </c>
      <c r="AF50">
        <v>-71.084400000000002</v>
      </c>
      <c r="AG50">
        <v>1</v>
      </c>
      <c r="AH50" s="1">
        <v>250000000000000</v>
      </c>
    </row>
    <row r="51" spans="1:34" x14ac:dyDescent="0.35">
      <c r="A51">
        <v>18024718</v>
      </c>
      <c r="B51" s="2">
        <v>43216.97152777778</v>
      </c>
      <c r="C51" s="2" t="str">
        <f t="shared" si="0"/>
        <v>Apr</v>
      </c>
      <c r="D51" s="2" t="str">
        <f t="shared" si="1"/>
        <v>2018</v>
      </c>
      <c r="E51" t="s">
        <v>32</v>
      </c>
      <c r="F51" t="s">
        <v>120</v>
      </c>
      <c r="G51" t="s">
        <v>34</v>
      </c>
      <c r="H51" t="s">
        <v>47</v>
      </c>
      <c r="I51" t="s">
        <v>48</v>
      </c>
      <c r="J51" t="s">
        <v>37</v>
      </c>
      <c r="K51" t="s">
        <v>121</v>
      </c>
      <c r="L51" t="s">
        <v>122</v>
      </c>
      <c r="M51" t="s">
        <v>63</v>
      </c>
      <c r="N51" t="s">
        <v>41</v>
      </c>
      <c r="O51" t="s">
        <v>42</v>
      </c>
      <c r="P51" t="s">
        <v>43</v>
      </c>
      <c r="Q51">
        <v>25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42.397100000000002</v>
      </c>
      <c r="AF51">
        <v>-71.082899999999995</v>
      </c>
      <c r="AG51">
        <v>1</v>
      </c>
      <c r="AH51" s="1">
        <v>250000000000000</v>
      </c>
    </row>
    <row r="52" spans="1:34" x14ac:dyDescent="0.35">
      <c r="A52">
        <v>20004992</v>
      </c>
      <c r="B52" s="2">
        <v>43858.473611111112</v>
      </c>
      <c r="C52" s="2" t="str">
        <f t="shared" si="0"/>
        <v>Jan</v>
      </c>
      <c r="D52" s="2" t="str">
        <f t="shared" si="1"/>
        <v>2020</v>
      </c>
      <c r="E52" t="s">
        <v>44</v>
      </c>
      <c r="F52" t="s">
        <v>123</v>
      </c>
      <c r="G52" t="s">
        <v>46</v>
      </c>
      <c r="H52" t="s">
        <v>52</v>
      </c>
      <c r="I52" t="s">
        <v>48</v>
      </c>
      <c r="J52" t="s">
        <v>37</v>
      </c>
      <c r="K52" t="s">
        <v>38</v>
      </c>
      <c r="L52" t="s">
        <v>39</v>
      </c>
      <c r="M52" t="s">
        <v>93</v>
      </c>
      <c r="N52" t="s">
        <v>70</v>
      </c>
      <c r="O52" t="s">
        <v>42</v>
      </c>
      <c r="P52" t="s">
        <v>63</v>
      </c>
      <c r="Q52">
        <v>20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42.397100000000002</v>
      </c>
      <c r="AF52">
        <v>-71.082899999999995</v>
      </c>
      <c r="AG52">
        <v>1</v>
      </c>
      <c r="AH52" s="1">
        <v>250000000000000</v>
      </c>
    </row>
    <row r="53" spans="1:34" x14ac:dyDescent="0.35">
      <c r="A53">
        <v>22008809</v>
      </c>
      <c r="B53" s="2">
        <v>44612.714583333334</v>
      </c>
      <c r="C53" s="2" t="str">
        <f t="shared" si="0"/>
        <v>Feb</v>
      </c>
      <c r="D53" s="2" t="str">
        <f t="shared" si="1"/>
        <v>2022</v>
      </c>
      <c r="E53" t="s">
        <v>32</v>
      </c>
      <c r="F53" t="s">
        <v>124</v>
      </c>
      <c r="G53" t="s">
        <v>46</v>
      </c>
      <c r="H53" t="s">
        <v>47</v>
      </c>
      <c r="I53" t="s">
        <v>48</v>
      </c>
      <c r="J53" t="s">
        <v>37</v>
      </c>
      <c r="K53" t="s">
        <v>66</v>
      </c>
      <c r="L53" t="s">
        <v>71</v>
      </c>
      <c r="M53" t="s">
        <v>40</v>
      </c>
      <c r="N53" t="s">
        <v>41</v>
      </c>
      <c r="O53" t="s">
        <v>42</v>
      </c>
      <c r="P53" t="s">
        <v>43</v>
      </c>
      <c r="Q53">
        <v>25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42.394599999999997</v>
      </c>
      <c r="AF53">
        <v>-71.081000000000003</v>
      </c>
      <c r="AG53">
        <v>1</v>
      </c>
      <c r="AH53" s="1">
        <v>250000000000000</v>
      </c>
    </row>
    <row r="54" spans="1:34" x14ac:dyDescent="0.35">
      <c r="A54">
        <v>23030248</v>
      </c>
      <c r="B54" s="2">
        <v>45078.232638888891</v>
      </c>
      <c r="C54" s="2" t="str">
        <f t="shared" si="0"/>
        <v>Jun</v>
      </c>
      <c r="D54" s="2" t="str">
        <f t="shared" si="1"/>
        <v>2023</v>
      </c>
      <c r="E54" t="s">
        <v>58</v>
      </c>
      <c r="F54" t="s">
        <v>125</v>
      </c>
      <c r="G54" t="s">
        <v>46</v>
      </c>
      <c r="H54" t="s">
        <v>47</v>
      </c>
      <c r="I54" t="s">
        <v>48</v>
      </c>
      <c r="J54" t="s">
        <v>37</v>
      </c>
      <c r="K54" t="s">
        <v>38</v>
      </c>
      <c r="L54" t="s">
        <v>39</v>
      </c>
      <c r="M54" t="s">
        <v>93</v>
      </c>
      <c r="N54" t="s">
        <v>49</v>
      </c>
      <c r="O54" t="s">
        <v>56</v>
      </c>
      <c r="P54" t="s">
        <v>43</v>
      </c>
      <c r="Q54">
        <v>25</v>
      </c>
      <c r="R54">
        <v>0</v>
      </c>
      <c r="S54">
        <v>0</v>
      </c>
      <c r="T54">
        <v>0</v>
      </c>
      <c r="U54">
        <v>1</v>
      </c>
      <c r="V54">
        <v>0</v>
      </c>
      <c r="W54">
        <v>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42.394599999999997</v>
      </c>
      <c r="AF54">
        <v>-71.081000000000003</v>
      </c>
      <c r="AG54">
        <v>1</v>
      </c>
      <c r="AH54" s="1">
        <v>250000000000000</v>
      </c>
    </row>
    <row r="55" spans="1:34" x14ac:dyDescent="0.35">
      <c r="A55">
        <v>19046848</v>
      </c>
      <c r="B55" s="2">
        <v>43693.490277777775</v>
      </c>
      <c r="C55" s="2" t="str">
        <f t="shared" si="0"/>
        <v>Aug</v>
      </c>
      <c r="D55" s="2" t="str">
        <f t="shared" si="1"/>
        <v>2019</v>
      </c>
      <c r="E55" t="s">
        <v>44</v>
      </c>
      <c r="F55" t="s">
        <v>126</v>
      </c>
      <c r="G55" t="s">
        <v>46</v>
      </c>
      <c r="H55" t="s">
        <v>47</v>
      </c>
      <c r="I55" t="s">
        <v>48</v>
      </c>
      <c r="J55" t="s">
        <v>37</v>
      </c>
      <c r="K55" t="s">
        <v>53</v>
      </c>
      <c r="L55" t="s">
        <v>54</v>
      </c>
      <c r="M55" t="s">
        <v>40</v>
      </c>
      <c r="N55" t="s">
        <v>41</v>
      </c>
      <c r="O55" t="s">
        <v>86</v>
      </c>
      <c r="P55" t="s">
        <v>43</v>
      </c>
      <c r="Q55">
        <v>25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42.3949</v>
      </c>
      <c r="AF55">
        <v>-71.081100000000006</v>
      </c>
      <c r="AG55">
        <v>1</v>
      </c>
      <c r="AH55" s="1">
        <v>250000000000000</v>
      </c>
    </row>
    <row r="56" spans="1:34" x14ac:dyDescent="0.35">
      <c r="A56">
        <v>22039628</v>
      </c>
      <c r="B56" s="2">
        <v>44758.606944444444</v>
      </c>
      <c r="C56" s="2" t="str">
        <f t="shared" si="0"/>
        <v>Jul</v>
      </c>
      <c r="D56" s="2" t="str">
        <f t="shared" si="1"/>
        <v>2022</v>
      </c>
      <c r="E56" t="s">
        <v>44</v>
      </c>
      <c r="F56" t="s">
        <v>127</v>
      </c>
      <c r="G56" t="s">
        <v>46</v>
      </c>
      <c r="H56" t="s">
        <v>47</v>
      </c>
      <c r="I56" t="s">
        <v>48</v>
      </c>
      <c r="J56" t="s">
        <v>37</v>
      </c>
      <c r="K56" t="s">
        <v>53</v>
      </c>
      <c r="L56" t="s">
        <v>71</v>
      </c>
      <c r="M56" t="s">
        <v>40</v>
      </c>
      <c r="N56" t="s">
        <v>41</v>
      </c>
      <c r="O56" t="s">
        <v>42</v>
      </c>
      <c r="P56" t="s">
        <v>43</v>
      </c>
      <c r="Q56">
        <v>25</v>
      </c>
      <c r="R56">
        <v>0</v>
      </c>
      <c r="S56">
        <v>0</v>
      </c>
      <c r="T56">
        <v>0</v>
      </c>
      <c r="U56">
        <v>0</v>
      </c>
      <c r="V56">
        <v>1</v>
      </c>
      <c r="W56">
        <v>3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42.393999999999998</v>
      </c>
      <c r="AF56">
        <v>-71.080799999999996</v>
      </c>
      <c r="AG56">
        <v>1</v>
      </c>
      <c r="AH56" s="1">
        <v>250000000000000</v>
      </c>
    </row>
    <row r="57" spans="1:34" x14ac:dyDescent="0.35">
      <c r="A57">
        <v>20009301</v>
      </c>
      <c r="B57" s="2">
        <v>43879.753472222219</v>
      </c>
      <c r="C57" s="2" t="str">
        <f t="shared" si="0"/>
        <v>Feb</v>
      </c>
      <c r="D57" s="2" t="str">
        <f t="shared" si="1"/>
        <v>2020</v>
      </c>
      <c r="E57" t="s">
        <v>32</v>
      </c>
      <c r="F57" t="s">
        <v>123</v>
      </c>
      <c r="G57" t="s">
        <v>34</v>
      </c>
      <c r="H57" t="s">
        <v>35</v>
      </c>
      <c r="I57" t="s">
        <v>36</v>
      </c>
      <c r="J57" t="s">
        <v>37</v>
      </c>
      <c r="K57" t="s">
        <v>66</v>
      </c>
      <c r="L57" t="s">
        <v>39</v>
      </c>
      <c r="M57" t="s">
        <v>40</v>
      </c>
      <c r="N57" t="s">
        <v>55</v>
      </c>
      <c r="O57" t="s">
        <v>42</v>
      </c>
      <c r="P57" t="s">
        <v>43</v>
      </c>
      <c r="Q57">
        <v>30</v>
      </c>
      <c r="R57">
        <v>0</v>
      </c>
      <c r="S57">
        <v>0</v>
      </c>
      <c r="T57">
        <v>0</v>
      </c>
      <c r="U57">
        <v>0</v>
      </c>
      <c r="V57">
        <v>0</v>
      </c>
      <c r="W57">
        <v>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42.397100000000002</v>
      </c>
      <c r="AF57">
        <v>-71.082899999999995</v>
      </c>
      <c r="AG57">
        <v>1</v>
      </c>
      <c r="AH57" s="1">
        <v>250000000000000</v>
      </c>
    </row>
    <row r="58" spans="1:34" x14ac:dyDescent="0.35">
      <c r="A58">
        <v>20005608</v>
      </c>
      <c r="B58" s="2">
        <v>43861.5625</v>
      </c>
      <c r="C58" s="2" t="str">
        <f t="shared" si="0"/>
        <v>Jan</v>
      </c>
      <c r="D58" s="2" t="str">
        <f t="shared" si="1"/>
        <v>2020</v>
      </c>
      <c r="E58" t="s">
        <v>44</v>
      </c>
      <c r="F58" t="s">
        <v>128</v>
      </c>
      <c r="G58" t="s">
        <v>46</v>
      </c>
      <c r="H58" t="s">
        <v>47</v>
      </c>
      <c r="I58" t="s">
        <v>48</v>
      </c>
      <c r="J58" t="s">
        <v>37</v>
      </c>
      <c r="K58" t="s">
        <v>66</v>
      </c>
      <c r="L58" t="s">
        <v>54</v>
      </c>
      <c r="M58" t="s">
        <v>61</v>
      </c>
      <c r="N58" t="s">
        <v>41</v>
      </c>
      <c r="O58" t="s">
        <v>42</v>
      </c>
      <c r="P58" t="s">
        <v>43</v>
      </c>
      <c r="Q58">
        <v>25</v>
      </c>
      <c r="R58">
        <v>0</v>
      </c>
      <c r="S58">
        <v>0</v>
      </c>
      <c r="T58">
        <v>0</v>
      </c>
      <c r="U58">
        <v>0</v>
      </c>
      <c r="V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42.387</v>
      </c>
      <c r="AF58">
        <v>-71.077699999999993</v>
      </c>
      <c r="AG58">
        <v>1</v>
      </c>
      <c r="AH58" s="1">
        <v>250000000000000</v>
      </c>
    </row>
    <row r="59" spans="1:34" x14ac:dyDescent="0.35">
      <c r="A59">
        <v>21047412</v>
      </c>
      <c r="B59" s="2">
        <v>44449.678472222222</v>
      </c>
      <c r="C59" s="2" t="str">
        <f t="shared" si="0"/>
        <v>Sep</v>
      </c>
      <c r="D59" s="2" t="str">
        <f t="shared" si="1"/>
        <v>2021</v>
      </c>
      <c r="E59" t="s">
        <v>32</v>
      </c>
      <c r="F59" t="s">
        <v>129</v>
      </c>
      <c r="G59" t="s">
        <v>46</v>
      </c>
      <c r="H59" t="s">
        <v>47</v>
      </c>
      <c r="I59" t="s">
        <v>48</v>
      </c>
      <c r="J59" t="s">
        <v>37</v>
      </c>
      <c r="K59" t="s">
        <v>38</v>
      </c>
      <c r="L59" t="s">
        <v>39</v>
      </c>
      <c r="M59" t="s">
        <v>61</v>
      </c>
      <c r="N59" t="s">
        <v>55</v>
      </c>
      <c r="O59" t="s">
        <v>42</v>
      </c>
      <c r="P59" t="s">
        <v>63</v>
      </c>
      <c r="Q59">
        <v>25</v>
      </c>
      <c r="R59">
        <v>0</v>
      </c>
      <c r="S59">
        <v>0</v>
      </c>
      <c r="T59">
        <v>0</v>
      </c>
      <c r="U59">
        <v>1</v>
      </c>
      <c r="V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42.394599999999997</v>
      </c>
      <c r="AF59">
        <v>-71.081000000000003</v>
      </c>
      <c r="AG59">
        <v>1</v>
      </c>
      <c r="AH59" s="1">
        <v>250000000000000</v>
      </c>
    </row>
    <row r="60" spans="1:34" x14ac:dyDescent="0.35">
      <c r="A60">
        <v>23046103</v>
      </c>
      <c r="B60" s="2">
        <v>45152.975694444445</v>
      </c>
      <c r="C60" s="2" t="str">
        <f t="shared" si="0"/>
        <v>Aug</v>
      </c>
      <c r="D60" s="2" t="str">
        <f t="shared" si="1"/>
        <v>2023</v>
      </c>
      <c r="E60" t="s">
        <v>32</v>
      </c>
      <c r="F60" t="s">
        <v>115</v>
      </c>
      <c r="G60" t="s">
        <v>34</v>
      </c>
      <c r="H60" t="s">
        <v>47</v>
      </c>
      <c r="I60" t="s">
        <v>48</v>
      </c>
      <c r="J60" t="s">
        <v>37</v>
      </c>
      <c r="K60" t="s">
        <v>38</v>
      </c>
      <c r="L60" t="s">
        <v>71</v>
      </c>
      <c r="M60" t="s">
        <v>93</v>
      </c>
      <c r="N60" t="s">
        <v>70</v>
      </c>
      <c r="O60" t="s">
        <v>42</v>
      </c>
      <c r="P60" t="s">
        <v>43</v>
      </c>
      <c r="Q60">
        <v>20</v>
      </c>
      <c r="R60">
        <v>0</v>
      </c>
      <c r="S60">
        <v>0</v>
      </c>
      <c r="T60">
        <v>0</v>
      </c>
      <c r="U60">
        <v>0</v>
      </c>
      <c r="V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42.3949</v>
      </c>
      <c r="AF60">
        <v>-71.081100000000006</v>
      </c>
      <c r="AG60">
        <v>1</v>
      </c>
      <c r="AH60" s="1">
        <v>250000000000000</v>
      </c>
    </row>
    <row r="61" spans="1:34" x14ac:dyDescent="0.35">
      <c r="A61">
        <v>22062299</v>
      </c>
      <c r="B61" s="2">
        <v>44864.719444444447</v>
      </c>
      <c r="C61" s="2" t="str">
        <f t="shared" si="0"/>
        <v>Oct</v>
      </c>
      <c r="D61" s="2" t="str">
        <f t="shared" si="1"/>
        <v>2022</v>
      </c>
      <c r="E61" t="s">
        <v>32</v>
      </c>
      <c r="F61" t="s">
        <v>130</v>
      </c>
      <c r="G61" t="s">
        <v>46</v>
      </c>
      <c r="H61" t="s">
        <v>47</v>
      </c>
      <c r="I61" t="s">
        <v>48</v>
      </c>
      <c r="J61" t="s">
        <v>37</v>
      </c>
      <c r="K61" t="s">
        <v>38</v>
      </c>
      <c r="L61" t="s">
        <v>39</v>
      </c>
      <c r="M61" t="s">
        <v>40</v>
      </c>
      <c r="N61" t="s">
        <v>55</v>
      </c>
      <c r="O61" t="s">
        <v>42</v>
      </c>
      <c r="P61" t="s">
        <v>43</v>
      </c>
      <c r="Q61">
        <v>25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42.394599999999997</v>
      </c>
      <c r="AF61">
        <v>-71.081000000000003</v>
      </c>
      <c r="AG61">
        <v>1</v>
      </c>
      <c r="AH61" s="1">
        <v>250000000000000</v>
      </c>
    </row>
    <row r="62" spans="1:34" x14ac:dyDescent="0.35">
      <c r="A62">
        <v>22031631</v>
      </c>
      <c r="B62" s="2">
        <v>44718.479861111111</v>
      </c>
      <c r="C62" s="2" t="str">
        <f t="shared" si="0"/>
        <v>Jun</v>
      </c>
      <c r="D62" s="2" t="str">
        <f t="shared" si="1"/>
        <v>2022</v>
      </c>
      <c r="E62" t="s">
        <v>44</v>
      </c>
      <c r="F62" t="s">
        <v>131</v>
      </c>
      <c r="G62" t="s">
        <v>46</v>
      </c>
      <c r="H62" t="s">
        <v>47</v>
      </c>
      <c r="I62" t="s">
        <v>48</v>
      </c>
      <c r="J62" t="s">
        <v>37</v>
      </c>
      <c r="K62" t="s">
        <v>53</v>
      </c>
      <c r="L62" t="s">
        <v>54</v>
      </c>
      <c r="M62" t="s">
        <v>40</v>
      </c>
      <c r="N62" t="s">
        <v>41</v>
      </c>
      <c r="O62" t="s">
        <v>42</v>
      </c>
      <c r="P62" t="s">
        <v>43</v>
      </c>
      <c r="Q62">
        <v>25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42.394599999999997</v>
      </c>
      <c r="AF62">
        <v>-71.081000000000003</v>
      </c>
      <c r="AG62">
        <v>1</v>
      </c>
      <c r="AH62" s="1">
        <v>250000000000000</v>
      </c>
    </row>
    <row r="63" spans="1:34" x14ac:dyDescent="0.35">
      <c r="A63">
        <v>23015610</v>
      </c>
      <c r="B63" s="2">
        <v>45010.675694444442</v>
      </c>
      <c r="C63" s="2" t="str">
        <f t="shared" si="0"/>
        <v>Mar</v>
      </c>
      <c r="D63" s="2" t="str">
        <f t="shared" si="1"/>
        <v>2023</v>
      </c>
      <c r="E63" t="s">
        <v>32</v>
      </c>
      <c r="F63" t="s">
        <v>115</v>
      </c>
      <c r="G63" t="s">
        <v>46</v>
      </c>
      <c r="H63" t="s">
        <v>35</v>
      </c>
      <c r="I63" t="s">
        <v>36</v>
      </c>
      <c r="J63" t="s">
        <v>37</v>
      </c>
      <c r="K63" t="s">
        <v>53</v>
      </c>
      <c r="L63" t="s">
        <v>71</v>
      </c>
      <c r="M63" t="s">
        <v>93</v>
      </c>
      <c r="N63" t="s">
        <v>41</v>
      </c>
      <c r="O63" t="s">
        <v>42</v>
      </c>
      <c r="P63" t="s">
        <v>43</v>
      </c>
      <c r="Q63">
        <v>25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42.3949</v>
      </c>
      <c r="AF63">
        <v>-71.081100000000006</v>
      </c>
      <c r="AG63">
        <v>1</v>
      </c>
      <c r="AH63" s="1">
        <v>250000000000000</v>
      </c>
    </row>
    <row r="64" spans="1:34" x14ac:dyDescent="0.35">
      <c r="A64">
        <v>19039585</v>
      </c>
      <c r="B64" s="2">
        <v>43658.838194444441</v>
      </c>
      <c r="C64" s="2" t="str">
        <f t="shared" si="0"/>
        <v>Jul</v>
      </c>
      <c r="D64" s="2" t="str">
        <f t="shared" si="1"/>
        <v>2019</v>
      </c>
      <c r="E64" t="s">
        <v>32</v>
      </c>
      <c r="F64" t="s">
        <v>123</v>
      </c>
      <c r="G64" t="s">
        <v>34</v>
      </c>
      <c r="H64" t="s">
        <v>52</v>
      </c>
      <c r="I64" t="s">
        <v>48</v>
      </c>
      <c r="J64" t="s">
        <v>37</v>
      </c>
      <c r="K64" t="s">
        <v>38</v>
      </c>
      <c r="L64" t="s">
        <v>39</v>
      </c>
      <c r="M64" t="s">
        <v>40</v>
      </c>
      <c r="N64" t="s">
        <v>70</v>
      </c>
      <c r="O64" t="s">
        <v>42</v>
      </c>
      <c r="P64" t="s">
        <v>43</v>
      </c>
      <c r="Q64">
        <v>20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42.397100000000002</v>
      </c>
      <c r="AF64">
        <v>-71.082899999999995</v>
      </c>
      <c r="AG64">
        <v>1</v>
      </c>
      <c r="AH64" s="1">
        <v>250000000000000</v>
      </c>
    </row>
    <row r="65" spans="1:34" x14ac:dyDescent="0.35">
      <c r="A65">
        <v>24006115</v>
      </c>
      <c r="B65" s="2">
        <v>45324.574999999997</v>
      </c>
      <c r="C65" s="2" t="str">
        <f t="shared" si="0"/>
        <v>Feb</v>
      </c>
      <c r="D65" s="2" t="str">
        <f t="shared" si="1"/>
        <v>2024</v>
      </c>
      <c r="E65" t="s">
        <v>44</v>
      </c>
      <c r="F65" t="s">
        <v>120</v>
      </c>
      <c r="G65" t="s">
        <v>46</v>
      </c>
      <c r="H65" t="s">
        <v>52</v>
      </c>
      <c r="I65" t="s">
        <v>48</v>
      </c>
      <c r="J65" t="s">
        <v>37</v>
      </c>
      <c r="K65" t="s">
        <v>38</v>
      </c>
      <c r="L65" t="s">
        <v>39</v>
      </c>
      <c r="M65" t="s">
        <v>40</v>
      </c>
      <c r="N65" t="s">
        <v>70</v>
      </c>
      <c r="O65" t="s">
        <v>56</v>
      </c>
      <c r="P65" t="s">
        <v>57</v>
      </c>
      <c r="Q65">
        <v>25</v>
      </c>
      <c r="R65">
        <v>0</v>
      </c>
      <c r="S65">
        <v>0</v>
      </c>
      <c r="T65">
        <v>0</v>
      </c>
      <c r="U65">
        <v>0</v>
      </c>
      <c r="V65">
        <v>0</v>
      </c>
      <c r="W65">
        <v>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42.397100000000002</v>
      </c>
      <c r="AF65">
        <v>-71.082899999999995</v>
      </c>
      <c r="AG65">
        <v>1</v>
      </c>
      <c r="AH65" s="1">
        <v>250000000000000</v>
      </c>
    </row>
    <row r="66" spans="1:34" x14ac:dyDescent="0.35">
      <c r="A66">
        <v>22040958</v>
      </c>
      <c r="B66" s="2">
        <v>44765.631944444445</v>
      </c>
      <c r="C66" s="2" t="str">
        <f t="shared" si="0"/>
        <v>Jul</v>
      </c>
      <c r="D66" s="2" t="str">
        <f t="shared" si="1"/>
        <v>2022</v>
      </c>
      <c r="E66" t="s">
        <v>44</v>
      </c>
      <c r="F66" t="s">
        <v>131</v>
      </c>
      <c r="G66" t="s">
        <v>46</v>
      </c>
      <c r="H66" t="s">
        <v>47</v>
      </c>
      <c r="I66" t="s">
        <v>48</v>
      </c>
      <c r="J66" t="s">
        <v>37</v>
      </c>
      <c r="K66" t="s">
        <v>53</v>
      </c>
      <c r="L66" t="s">
        <v>54</v>
      </c>
      <c r="M66" t="s">
        <v>40</v>
      </c>
      <c r="N66" t="s">
        <v>55</v>
      </c>
      <c r="O66" t="s">
        <v>42</v>
      </c>
      <c r="P66" t="s">
        <v>43</v>
      </c>
      <c r="Q66">
        <v>25</v>
      </c>
      <c r="R66">
        <v>0</v>
      </c>
      <c r="S66">
        <v>0</v>
      </c>
      <c r="T66">
        <v>0</v>
      </c>
      <c r="U66">
        <v>0</v>
      </c>
      <c r="V66">
        <v>0</v>
      </c>
      <c r="W66">
        <v>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42.394599999999997</v>
      </c>
      <c r="AF66">
        <v>-71.081000000000003</v>
      </c>
      <c r="AG66">
        <v>1</v>
      </c>
      <c r="AH66" s="1">
        <v>250000000000000</v>
      </c>
    </row>
    <row r="67" spans="1:34" x14ac:dyDescent="0.35">
      <c r="A67">
        <v>18060625</v>
      </c>
      <c r="B67" s="2">
        <v>43384.620833333334</v>
      </c>
      <c r="C67" s="2" t="str">
        <f t="shared" ref="C67:C130" si="2">TEXT(B67,"mmm")</f>
        <v>Oct</v>
      </c>
      <c r="D67" s="2" t="str">
        <f t="shared" ref="D67:D130" si="3">TEXT(B67,"yyyy")</f>
        <v>2018</v>
      </c>
      <c r="E67" t="s">
        <v>44</v>
      </c>
      <c r="F67" t="s">
        <v>116</v>
      </c>
      <c r="G67" t="s">
        <v>46</v>
      </c>
      <c r="H67" t="s">
        <v>35</v>
      </c>
      <c r="I67" t="s">
        <v>36</v>
      </c>
      <c r="J67" t="s">
        <v>37</v>
      </c>
      <c r="K67" t="s">
        <v>38</v>
      </c>
      <c r="L67" t="s">
        <v>39</v>
      </c>
      <c r="M67" t="s">
        <v>61</v>
      </c>
      <c r="N67" t="s">
        <v>49</v>
      </c>
      <c r="O67" t="s">
        <v>108</v>
      </c>
      <c r="P67" t="s">
        <v>109</v>
      </c>
      <c r="Q67">
        <v>25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42.394599999999997</v>
      </c>
      <c r="AF67">
        <v>-71.081000000000003</v>
      </c>
      <c r="AG67">
        <v>1</v>
      </c>
      <c r="AH67" s="1">
        <v>250000000000000</v>
      </c>
    </row>
    <row r="68" spans="1:34" x14ac:dyDescent="0.35">
      <c r="A68">
        <v>19050156</v>
      </c>
      <c r="B68" s="2">
        <v>43708.818055555559</v>
      </c>
      <c r="C68" s="2" t="str">
        <f t="shared" si="2"/>
        <v>Aug</v>
      </c>
      <c r="D68" s="2" t="str">
        <f t="shared" si="3"/>
        <v>2019</v>
      </c>
      <c r="E68" t="s">
        <v>32</v>
      </c>
      <c r="F68" t="s">
        <v>120</v>
      </c>
      <c r="G68" t="s">
        <v>34</v>
      </c>
      <c r="H68" t="s">
        <v>47</v>
      </c>
      <c r="I68" t="s">
        <v>48</v>
      </c>
      <c r="J68" t="s">
        <v>37</v>
      </c>
      <c r="K68" t="s">
        <v>38</v>
      </c>
      <c r="L68" t="s">
        <v>39</v>
      </c>
      <c r="M68" t="s">
        <v>40</v>
      </c>
      <c r="N68" t="s">
        <v>55</v>
      </c>
      <c r="O68" t="s">
        <v>42</v>
      </c>
      <c r="P68" t="s">
        <v>43</v>
      </c>
      <c r="Q68">
        <v>25</v>
      </c>
      <c r="R68">
        <v>0</v>
      </c>
      <c r="S68">
        <v>0</v>
      </c>
      <c r="T68">
        <v>0</v>
      </c>
      <c r="U68">
        <v>1</v>
      </c>
      <c r="V68">
        <v>0</v>
      </c>
      <c r="W68">
        <v>2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42.397100000000002</v>
      </c>
      <c r="AF68">
        <v>-71.082899999999995</v>
      </c>
      <c r="AG68">
        <v>1</v>
      </c>
      <c r="AH68" s="1">
        <v>250000000000000</v>
      </c>
    </row>
    <row r="69" spans="1:34" x14ac:dyDescent="0.35">
      <c r="A69">
        <v>23031869</v>
      </c>
      <c r="B69" s="2">
        <v>45085.597222222219</v>
      </c>
      <c r="C69" s="2" t="str">
        <f t="shared" si="2"/>
        <v>Jun</v>
      </c>
      <c r="D69" s="2" t="str">
        <f t="shared" si="3"/>
        <v>2023</v>
      </c>
      <c r="E69" t="s">
        <v>44</v>
      </c>
      <c r="F69" t="s">
        <v>124</v>
      </c>
      <c r="G69" t="s">
        <v>46</v>
      </c>
      <c r="H69" t="s">
        <v>52</v>
      </c>
      <c r="I69" t="s">
        <v>48</v>
      </c>
      <c r="J69" t="s">
        <v>37</v>
      </c>
      <c r="K69" t="s">
        <v>66</v>
      </c>
      <c r="L69" t="s">
        <v>71</v>
      </c>
      <c r="M69" t="s">
        <v>40</v>
      </c>
      <c r="N69" t="s">
        <v>41</v>
      </c>
      <c r="O69" t="s">
        <v>42</v>
      </c>
      <c r="P69" t="s">
        <v>43</v>
      </c>
      <c r="Q69">
        <v>25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42.394599999999997</v>
      </c>
      <c r="AF69">
        <v>-71.081000000000003</v>
      </c>
      <c r="AG69">
        <v>1</v>
      </c>
      <c r="AH69" s="1">
        <v>250000000000000</v>
      </c>
    </row>
    <row r="70" spans="1:34" x14ac:dyDescent="0.35">
      <c r="A70">
        <v>23021531</v>
      </c>
      <c r="B70" s="2">
        <v>45037.476388888892</v>
      </c>
      <c r="C70" s="2" t="str">
        <f t="shared" si="2"/>
        <v>Apr</v>
      </c>
      <c r="D70" s="2" t="str">
        <f t="shared" si="3"/>
        <v>2023</v>
      </c>
      <c r="E70" t="s">
        <v>44</v>
      </c>
      <c r="F70" t="s">
        <v>132</v>
      </c>
      <c r="G70" t="s">
        <v>46</v>
      </c>
      <c r="H70" t="s">
        <v>47</v>
      </c>
      <c r="I70" t="s">
        <v>48</v>
      </c>
      <c r="J70" t="s">
        <v>37</v>
      </c>
      <c r="K70" t="s">
        <v>53</v>
      </c>
      <c r="L70" t="s">
        <v>54</v>
      </c>
      <c r="M70" t="s">
        <v>93</v>
      </c>
      <c r="N70" t="s">
        <v>41</v>
      </c>
      <c r="O70" t="s">
        <v>42</v>
      </c>
      <c r="P70" t="s">
        <v>43</v>
      </c>
      <c r="Q70">
        <v>25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42.396700000000003</v>
      </c>
      <c r="AF70">
        <v>-71.082400000000007</v>
      </c>
      <c r="AG70">
        <v>1</v>
      </c>
      <c r="AH70" s="1">
        <v>250000000000000</v>
      </c>
    </row>
    <row r="71" spans="1:34" x14ac:dyDescent="0.35">
      <c r="A71">
        <v>23008987</v>
      </c>
      <c r="B71" s="2">
        <v>44974.835416666669</v>
      </c>
      <c r="C71" s="2" t="str">
        <f t="shared" si="2"/>
        <v>Feb</v>
      </c>
      <c r="D71" s="2" t="str">
        <f t="shared" si="3"/>
        <v>2023</v>
      </c>
      <c r="E71" t="s">
        <v>32</v>
      </c>
      <c r="F71" t="s">
        <v>133</v>
      </c>
      <c r="G71" t="s">
        <v>34</v>
      </c>
      <c r="H71" t="s">
        <v>47</v>
      </c>
      <c r="I71" t="s">
        <v>36</v>
      </c>
      <c r="J71" t="s">
        <v>37</v>
      </c>
      <c r="K71" t="s">
        <v>38</v>
      </c>
      <c r="L71" t="s">
        <v>68</v>
      </c>
      <c r="M71" t="s">
        <v>40</v>
      </c>
      <c r="N71" t="s">
        <v>41</v>
      </c>
      <c r="O71" t="s">
        <v>42</v>
      </c>
      <c r="P71" t="s">
        <v>43</v>
      </c>
      <c r="Q71">
        <v>20</v>
      </c>
      <c r="R71">
        <v>0</v>
      </c>
      <c r="S71">
        <v>0</v>
      </c>
      <c r="T71">
        <v>0</v>
      </c>
      <c r="U71">
        <v>0</v>
      </c>
      <c r="V71">
        <v>0</v>
      </c>
      <c r="W71">
        <v>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42.394399999999997</v>
      </c>
      <c r="AF71">
        <v>-71.084800000000001</v>
      </c>
      <c r="AG71">
        <v>1</v>
      </c>
      <c r="AH71" s="1">
        <v>250000000000000</v>
      </c>
    </row>
    <row r="72" spans="1:34" x14ac:dyDescent="0.35">
      <c r="A72">
        <v>20011345</v>
      </c>
      <c r="B72" s="2">
        <v>43889.344444444447</v>
      </c>
      <c r="C72" s="2" t="str">
        <f t="shared" si="2"/>
        <v>Feb</v>
      </c>
      <c r="D72" s="2" t="str">
        <f t="shared" si="3"/>
        <v>2020</v>
      </c>
      <c r="E72" t="s">
        <v>44</v>
      </c>
      <c r="F72" t="s">
        <v>134</v>
      </c>
      <c r="G72" t="s">
        <v>46</v>
      </c>
      <c r="H72" t="s">
        <v>47</v>
      </c>
      <c r="I72" t="s">
        <v>48</v>
      </c>
      <c r="J72" t="s">
        <v>37</v>
      </c>
      <c r="K72" t="s">
        <v>66</v>
      </c>
      <c r="L72" t="s">
        <v>54</v>
      </c>
      <c r="M72" t="s">
        <v>40</v>
      </c>
      <c r="N72" t="s">
        <v>70</v>
      </c>
      <c r="O72" t="s">
        <v>42</v>
      </c>
      <c r="P72" t="s">
        <v>43</v>
      </c>
      <c r="Q72">
        <v>25</v>
      </c>
      <c r="R72">
        <v>0</v>
      </c>
      <c r="S72">
        <v>0</v>
      </c>
      <c r="T72">
        <v>0</v>
      </c>
      <c r="U72">
        <v>0</v>
      </c>
      <c r="V72">
        <v>0</v>
      </c>
      <c r="W72">
        <v>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42.386899999999997</v>
      </c>
      <c r="AF72">
        <v>-71.078000000000003</v>
      </c>
      <c r="AG72">
        <v>1</v>
      </c>
      <c r="AH72" s="1">
        <v>250000000000000</v>
      </c>
    </row>
    <row r="73" spans="1:34" x14ac:dyDescent="0.35">
      <c r="A73">
        <v>18037232</v>
      </c>
      <c r="B73" s="2">
        <v>43273.577777777777</v>
      </c>
      <c r="C73" s="2" t="str">
        <f t="shared" si="2"/>
        <v>Jun</v>
      </c>
      <c r="D73" s="2" t="str">
        <f t="shared" si="3"/>
        <v>2018</v>
      </c>
      <c r="E73" t="s">
        <v>44</v>
      </c>
      <c r="F73" t="s">
        <v>135</v>
      </c>
      <c r="G73" t="s">
        <v>46</v>
      </c>
      <c r="H73" t="s">
        <v>47</v>
      </c>
      <c r="I73" t="s">
        <v>48</v>
      </c>
      <c r="J73" t="s">
        <v>37</v>
      </c>
      <c r="K73" t="s">
        <v>66</v>
      </c>
      <c r="L73" t="s">
        <v>71</v>
      </c>
      <c r="M73" t="s">
        <v>40</v>
      </c>
      <c r="N73" t="s">
        <v>82</v>
      </c>
      <c r="O73" t="s">
        <v>42</v>
      </c>
      <c r="P73" t="s">
        <v>57</v>
      </c>
      <c r="Q73">
        <v>25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42.394599999999997</v>
      </c>
      <c r="AF73">
        <v>-71.081000000000003</v>
      </c>
      <c r="AG73">
        <v>1</v>
      </c>
      <c r="AH73" s="1">
        <v>250000000000000</v>
      </c>
    </row>
    <row r="74" spans="1:34" x14ac:dyDescent="0.35">
      <c r="A74">
        <v>23070605</v>
      </c>
      <c r="B74" s="2">
        <v>45268.540972222225</v>
      </c>
      <c r="C74" s="2" t="str">
        <f t="shared" si="2"/>
        <v>Dec</v>
      </c>
      <c r="D74" s="2" t="str">
        <f t="shared" si="3"/>
        <v>2023</v>
      </c>
      <c r="E74" t="s">
        <v>44</v>
      </c>
      <c r="F74" t="s">
        <v>117</v>
      </c>
      <c r="G74" t="s">
        <v>46</v>
      </c>
      <c r="H74" t="s">
        <v>47</v>
      </c>
      <c r="I74" t="s">
        <v>48</v>
      </c>
      <c r="J74" t="s">
        <v>37</v>
      </c>
      <c r="K74" t="s">
        <v>38</v>
      </c>
      <c r="L74" t="s">
        <v>90</v>
      </c>
      <c r="M74" t="s">
        <v>63</v>
      </c>
      <c r="N74" t="s">
        <v>49</v>
      </c>
      <c r="O74" t="s">
        <v>136</v>
      </c>
      <c r="P74" t="s">
        <v>89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42.395600000000002</v>
      </c>
      <c r="AF74">
        <v>-71.084400000000002</v>
      </c>
      <c r="AG74">
        <v>1</v>
      </c>
      <c r="AH74" s="1">
        <v>250000000000000</v>
      </c>
    </row>
    <row r="75" spans="1:34" x14ac:dyDescent="0.35">
      <c r="A75">
        <v>23049110</v>
      </c>
      <c r="B75" s="2">
        <v>45166.681944444441</v>
      </c>
      <c r="C75" s="2" t="str">
        <f t="shared" si="2"/>
        <v>Aug</v>
      </c>
      <c r="D75" s="2" t="str">
        <f t="shared" si="3"/>
        <v>2023</v>
      </c>
      <c r="E75" t="s">
        <v>32</v>
      </c>
      <c r="F75" t="s">
        <v>132</v>
      </c>
      <c r="G75" t="s">
        <v>46</v>
      </c>
      <c r="H75" t="s">
        <v>47</v>
      </c>
      <c r="I75" t="s">
        <v>48</v>
      </c>
      <c r="J75" t="s">
        <v>37</v>
      </c>
      <c r="K75" t="s">
        <v>38</v>
      </c>
      <c r="L75" t="s">
        <v>39</v>
      </c>
      <c r="M75" t="s">
        <v>61</v>
      </c>
      <c r="N75" t="s">
        <v>55</v>
      </c>
      <c r="O75" t="s">
        <v>96</v>
      </c>
      <c r="P75" t="s">
        <v>43</v>
      </c>
      <c r="Q75">
        <v>15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42.396700000000003</v>
      </c>
      <c r="AF75">
        <v>-71.082400000000007</v>
      </c>
      <c r="AG75">
        <v>1</v>
      </c>
      <c r="AH75" s="1">
        <v>250000000000000</v>
      </c>
    </row>
    <row r="76" spans="1:34" x14ac:dyDescent="0.35">
      <c r="A76">
        <v>19066628</v>
      </c>
      <c r="B76" s="2">
        <v>43790.940972222219</v>
      </c>
      <c r="C76" s="2" t="str">
        <f t="shared" si="2"/>
        <v>Nov</v>
      </c>
      <c r="D76" s="2" t="str">
        <f t="shared" si="3"/>
        <v>2019</v>
      </c>
      <c r="E76" t="s">
        <v>32</v>
      </c>
      <c r="F76" t="s">
        <v>115</v>
      </c>
      <c r="G76" t="s">
        <v>34</v>
      </c>
      <c r="H76" t="s">
        <v>47</v>
      </c>
      <c r="I76" t="s">
        <v>48</v>
      </c>
      <c r="J76" t="s">
        <v>37</v>
      </c>
      <c r="K76" t="s">
        <v>38</v>
      </c>
      <c r="L76" t="s">
        <v>71</v>
      </c>
      <c r="M76" t="s">
        <v>40</v>
      </c>
      <c r="N76" t="s">
        <v>41</v>
      </c>
      <c r="O76" t="s">
        <v>42</v>
      </c>
      <c r="P76" t="s">
        <v>43</v>
      </c>
      <c r="Q76">
        <v>25</v>
      </c>
      <c r="R76">
        <v>0</v>
      </c>
      <c r="S76">
        <v>0</v>
      </c>
      <c r="T76">
        <v>0</v>
      </c>
      <c r="U76">
        <v>0</v>
      </c>
      <c r="V76">
        <v>0</v>
      </c>
      <c r="W76">
        <v>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42.3949</v>
      </c>
      <c r="AF76">
        <v>-71.081100000000006</v>
      </c>
      <c r="AG76">
        <v>1</v>
      </c>
      <c r="AH76" s="1">
        <v>250000000000000</v>
      </c>
    </row>
    <row r="77" spans="1:34" x14ac:dyDescent="0.35">
      <c r="A77">
        <v>23004745</v>
      </c>
      <c r="B77" s="2">
        <v>44953.68472222222</v>
      </c>
      <c r="C77" s="2" t="str">
        <f t="shared" si="2"/>
        <v>Jan</v>
      </c>
      <c r="D77" s="2" t="str">
        <f t="shared" si="3"/>
        <v>2023</v>
      </c>
      <c r="E77" t="s">
        <v>32</v>
      </c>
      <c r="F77" t="s">
        <v>137</v>
      </c>
      <c r="G77" t="s">
        <v>46</v>
      </c>
      <c r="H77" t="s">
        <v>47</v>
      </c>
      <c r="I77" t="s">
        <v>48</v>
      </c>
      <c r="J77" t="s">
        <v>37</v>
      </c>
      <c r="K77" t="s">
        <v>66</v>
      </c>
      <c r="L77" t="s">
        <v>39</v>
      </c>
      <c r="M77" t="s">
        <v>93</v>
      </c>
      <c r="N77" t="s">
        <v>55</v>
      </c>
      <c r="O77" t="s">
        <v>42</v>
      </c>
      <c r="P77" t="s">
        <v>43</v>
      </c>
      <c r="Q77">
        <v>25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42.392400000000002</v>
      </c>
      <c r="AF77">
        <v>-71.083399999999997</v>
      </c>
      <c r="AG77">
        <v>1</v>
      </c>
      <c r="AH77" s="1">
        <v>250000000000000</v>
      </c>
    </row>
    <row r="78" spans="1:34" x14ac:dyDescent="0.35">
      <c r="A78">
        <v>20008255</v>
      </c>
      <c r="B78" s="2">
        <v>43874.390972222223</v>
      </c>
      <c r="C78" s="2" t="str">
        <f t="shared" si="2"/>
        <v>Feb</v>
      </c>
      <c r="D78" s="2" t="str">
        <f t="shared" si="3"/>
        <v>2020</v>
      </c>
      <c r="E78" t="s">
        <v>44</v>
      </c>
      <c r="F78" t="s">
        <v>123</v>
      </c>
      <c r="G78" t="s">
        <v>46</v>
      </c>
      <c r="H78" t="s">
        <v>35</v>
      </c>
      <c r="I78" t="s">
        <v>36</v>
      </c>
      <c r="J78" t="s">
        <v>37</v>
      </c>
      <c r="K78" t="s">
        <v>38</v>
      </c>
      <c r="L78" t="s">
        <v>39</v>
      </c>
      <c r="M78" t="s">
        <v>63</v>
      </c>
      <c r="N78" t="s">
        <v>41</v>
      </c>
      <c r="O78" t="s">
        <v>56</v>
      </c>
      <c r="P78" t="s">
        <v>63</v>
      </c>
      <c r="Q78">
        <v>20</v>
      </c>
      <c r="R78">
        <v>0</v>
      </c>
      <c r="S78">
        <v>0</v>
      </c>
      <c r="T78">
        <v>0</v>
      </c>
      <c r="U78">
        <v>0</v>
      </c>
      <c r="V78">
        <v>0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42.397100000000002</v>
      </c>
      <c r="AF78">
        <v>-71.082899999999995</v>
      </c>
      <c r="AG78">
        <v>1</v>
      </c>
      <c r="AH78" s="1">
        <v>250000000000000</v>
      </c>
    </row>
    <row r="79" spans="1:34" x14ac:dyDescent="0.35">
      <c r="A79">
        <v>18074881</v>
      </c>
      <c r="B79" s="2">
        <v>43455.011111111111</v>
      </c>
      <c r="C79" s="2" t="str">
        <f t="shared" si="2"/>
        <v>Dec</v>
      </c>
      <c r="D79" s="2" t="str">
        <f t="shared" si="3"/>
        <v>2018</v>
      </c>
      <c r="E79" t="s">
        <v>58</v>
      </c>
      <c r="F79" t="s">
        <v>123</v>
      </c>
      <c r="G79" t="s">
        <v>34</v>
      </c>
      <c r="H79" t="s">
        <v>138</v>
      </c>
      <c r="I79" t="s">
        <v>36</v>
      </c>
      <c r="J79" t="s">
        <v>139</v>
      </c>
      <c r="K79" t="s">
        <v>38</v>
      </c>
      <c r="L79" t="s">
        <v>39</v>
      </c>
      <c r="M79" t="s">
        <v>61</v>
      </c>
      <c r="N79" t="s">
        <v>49</v>
      </c>
      <c r="O79" t="s">
        <v>140</v>
      </c>
      <c r="P79" t="s">
        <v>57</v>
      </c>
      <c r="Q79">
        <v>25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42.397100000000002</v>
      </c>
      <c r="AF79">
        <v>-71.082899999999995</v>
      </c>
      <c r="AG79">
        <v>1</v>
      </c>
      <c r="AH79" s="1">
        <v>250000000000000</v>
      </c>
    </row>
    <row r="80" spans="1:34" x14ac:dyDescent="0.35">
      <c r="A80">
        <v>22017312</v>
      </c>
      <c r="B80" s="2">
        <v>44652.566666666666</v>
      </c>
      <c r="C80" s="2" t="str">
        <f t="shared" si="2"/>
        <v>Apr</v>
      </c>
      <c r="D80" s="2" t="str">
        <f t="shared" si="3"/>
        <v>2022</v>
      </c>
      <c r="E80" t="s">
        <v>44</v>
      </c>
      <c r="F80" t="s">
        <v>117</v>
      </c>
      <c r="G80" t="s">
        <v>46</v>
      </c>
      <c r="H80" t="s">
        <v>47</v>
      </c>
      <c r="I80" t="s">
        <v>48</v>
      </c>
      <c r="J80" t="s">
        <v>37</v>
      </c>
      <c r="K80" t="s">
        <v>38</v>
      </c>
      <c r="L80" t="s">
        <v>39</v>
      </c>
      <c r="M80" t="s">
        <v>61</v>
      </c>
      <c r="N80" t="s">
        <v>55</v>
      </c>
      <c r="O80" t="s">
        <v>42</v>
      </c>
      <c r="P80" t="s">
        <v>43</v>
      </c>
      <c r="Q80">
        <v>30</v>
      </c>
      <c r="R80">
        <v>0</v>
      </c>
      <c r="S80">
        <v>0</v>
      </c>
      <c r="T80">
        <v>0</v>
      </c>
      <c r="U80">
        <v>0</v>
      </c>
      <c r="V80">
        <v>0</v>
      </c>
      <c r="W80">
        <v>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42.395600000000002</v>
      </c>
      <c r="AF80">
        <v>-71.084400000000002</v>
      </c>
      <c r="AG80">
        <v>1</v>
      </c>
      <c r="AH80" s="1">
        <v>250000000000000</v>
      </c>
    </row>
    <row r="81" spans="1:34" x14ac:dyDescent="0.35">
      <c r="A81">
        <v>20060014</v>
      </c>
      <c r="B81" s="2">
        <v>44177.820833333331</v>
      </c>
      <c r="C81" s="2" t="str">
        <f t="shared" si="2"/>
        <v>Dec</v>
      </c>
      <c r="D81" s="2" t="str">
        <f t="shared" si="3"/>
        <v>2020</v>
      </c>
      <c r="E81" t="s">
        <v>32</v>
      </c>
      <c r="F81" t="s">
        <v>128</v>
      </c>
      <c r="G81" t="s">
        <v>34</v>
      </c>
      <c r="H81" t="s">
        <v>52</v>
      </c>
      <c r="I81" t="s">
        <v>36</v>
      </c>
      <c r="J81" t="s">
        <v>37</v>
      </c>
      <c r="K81" t="s">
        <v>66</v>
      </c>
      <c r="L81" t="s">
        <v>54</v>
      </c>
      <c r="M81" t="s">
        <v>93</v>
      </c>
      <c r="N81" t="s">
        <v>41</v>
      </c>
      <c r="O81" t="s">
        <v>42</v>
      </c>
      <c r="P81" t="s">
        <v>43</v>
      </c>
      <c r="Q81">
        <v>25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42.387</v>
      </c>
      <c r="AF81">
        <v>-71.077699999999993</v>
      </c>
      <c r="AG81">
        <v>1</v>
      </c>
      <c r="AH81" s="1">
        <v>250000000000000</v>
      </c>
    </row>
    <row r="82" spans="1:34" x14ac:dyDescent="0.35">
      <c r="A82">
        <v>22057936</v>
      </c>
      <c r="B82" s="2">
        <v>44843.763888888891</v>
      </c>
      <c r="C82" s="2" t="str">
        <f t="shared" si="2"/>
        <v>Oct</v>
      </c>
      <c r="D82" s="2" t="str">
        <f t="shared" si="3"/>
        <v>2022</v>
      </c>
      <c r="E82" t="s">
        <v>32</v>
      </c>
      <c r="F82" t="s">
        <v>141</v>
      </c>
      <c r="G82" t="s">
        <v>107</v>
      </c>
      <c r="H82" t="s">
        <v>47</v>
      </c>
      <c r="I82" t="s">
        <v>48</v>
      </c>
      <c r="J82" t="s">
        <v>37</v>
      </c>
      <c r="K82" t="s">
        <v>121</v>
      </c>
      <c r="L82" t="s">
        <v>122</v>
      </c>
      <c r="M82" t="s">
        <v>93</v>
      </c>
      <c r="N82" t="s">
        <v>41</v>
      </c>
      <c r="O82" t="s">
        <v>42</v>
      </c>
      <c r="P82" t="s">
        <v>43</v>
      </c>
      <c r="Q82">
        <v>25</v>
      </c>
      <c r="R82">
        <v>0</v>
      </c>
      <c r="S82">
        <v>0</v>
      </c>
      <c r="T82">
        <v>0</v>
      </c>
      <c r="U82">
        <v>0</v>
      </c>
      <c r="V82">
        <v>0</v>
      </c>
      <c r="W82">
        <v>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42.396099999999997</v>
      </c>
      <c r="AF82">
        <v>-71.081299999999999</v>
      </c>
      <c r="AG82">
        <v>1</v>
      </c>
      <c r="AH82" s="1">
        <v>250000000000000</v>
      </c>
    </row>
    <row r="83" spans="1:34" x14ac:dyDescent="0.35">
      <c r="A83">
        <v>21036836</v>
      </c>
      <c r="B83" s="2">
        <v>44395.444444444445</v>
      </c>
      <c r="C83" s="2" t="str">
        <f t="shared" si="2"/>
        <v>Jul</v>
      </c>
      <c r="D83" s="2" t="str">
        <f t="shared" si="3"/>
        <v>2021</v>
      </c>
      <c r="E83" t="s">
        <v>44</v>
      </c>
      <c r="F83" t="s">
        <v>142</v>
      </c>
      <c r="G83" t="s">
        <v>46</v>
      </c>
      <c r="H83" t="s">
        <v>35</v>
      </c>
      <c r="I83" t="s">
        <v>36</v>
      </c>
      <c r="J83" t="s">
        <v>37</v>
      </c>
      <c r="K83" t="s">
        <v>38</v>
      </c>
      <c r="L83" t="s">
        <v>39</v>
      </c>
      <c r="M83" t="s">
        <v>40</v>
      </c>
      <c r="N83" t="s">
        <v>49</v>
      </c>
      <c r="O83" t="s">
        <v>136</v>
      </c>
      <c r="P83" t="s">
        <v>89</v>
      </c>
      <c r="Q83">
        <v>10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42.3932</v>
      </c>
      <c r="AF83">
        <v>-71.080500000000001</v>
      </c>
      <c r="AG83">
        <v>1</v>
      </c>
      <c r="AH83" s="1">
        <v>250000000000000</v>
      </c>
    </row>
    <row r="84" spans="1:34" x14ac:dyDescent="0.35">
      <c r="A84">
        <v>23059641</v>
      </c>
      <c r="B84" s="2">
        <v>45214.873611111114</v>
      </c>
      <c r="C84" s="2" t="str">
        <f t="shared" si="2"/>
        <v>Oct</v>
      </c>
      <c r="D84" s="2" t="str">
        <f t="shared" si="3"/>
        <v>2023</v>
      </c>
      <c r="E84" t="s">
        <v>32</v>
      </c>
      <c r="F84" t="s">
        <v>143</v>
      </c>
      <c r="G84" t="s">
        <v>34</v>
      </c>
      <c r="H84" t="s">
        <v>47</v>
      </c>
      <c r="I84" t="s">
        <v>48</v>
      </c>
      <c r="J84" t="s">
        <v>144</v>
      </c>
      <c r="K84" t="s">
        <v>38</v>
      </c>
      <c r="L84" t="s">
        <v>68</v>
      </c>
      <c r="M84" t="s">
        <v>69</v>
      </c>
      <c r="N84" t="s">
        <v>49</v>
      </c>
      <c r="O84" t="s">
        <v>99</v>
      </c>
      <c r="P84" t="s">
        <v>43</v>
      </c>
      <c r="Q84">
        <v>25</v>
      </c>
      <c r="R84">
        <v>1</v>
      </c>
      <c r="S84">
        <v>0</v>
      </c>
      <c r="T84">
        <v>0</v>
      </c>
      <c r="U84">
        <v>0</v>
      </c>
      <c r="V84">
        <v>0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42.390700000000002</v>
      </c>
      <c r="AF84">
        <v>-71.082499999999996</v>
      </c>
      <c r="AG84">
        <v>1</v>
      </c>
      <c r="AH84" s="1">
        <v>250000000000000</v>
      </c>
    </row>
    <row r="85" spans="1:34" x14ac:dyDescent="0.35">
      <c r="A85">
        <v>18055326</v>
      </c>
      <c r="B85" s="2">
        <v>43358.815972222219</v>
      </c>
      <c r="C85" s="2" t="str">
        <f t="shared" si="2"/>
        <v>Sep</v>
      </c>
      <c r="D85" s="2" t="str">
        <f t="shared" si="3"/>
        <v>2018</v>
      </c>
      <c r="E85" t="s">
        <v>32</v>
      </c>
      <c r="F85" t="s">
        <v>145</v>
      </c>
      <c r="G85" t="s">
        <v>146</v>
      </c>
      <c r="H85" t="s">
        <v>47</v>
      </c>
      <c r="I85" t="s">
        <v>48</v>
      </c>
      <c r="J85" t="s">
        <v>37</v>
      </c>
      <c r="K85" t="s">
        <v>66</v>
      </c>
      <c r="L85" t="s">
        <v>68</v>
      </c>
      <c r="M85" t="s">
        <v>69</v>
      </c>
      <c r="N85" t="s">
        <v>70</v>
      </c>
      <c r="O85" t="s">
        <v>42</v>
      </c>
      <c r="P85" t="s">
        <v>43</v>
      </c>
      <c r="Q85">
        <v>25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42.387</v>
      </c>
      <c r="AF85">
        <v>-71.077699999999993</v>
      </c>
      <c r="AG85">
        <v>1</v>
      </c>
      <c r="AH85" s="1">
        <v>250000000000000</v>
      </c>
    </row>
    <row r="86" spans="1:34" x14ac:dyDescent="0.35">
      <c r="A86">
        <v>18061811</v>
      </c>
      <c r="B86" s="2">
        <v>43390.61041666667</v>
      </c>
      <c r="C86" s="2" t="str">
        <f t="shared" si="2"/>
        <v>Oct</v>
      </c>
      <c r="D86" s="2" t="str">
        <f t="shared" si="3"/>
        <v>2018</v>
      </c>
      <c r="E86" t="s">
        <v>44</v>
      </c>
      <c r="F86" t="s">
        <v>147</v>
      </c>
      <c r="G86" t="s">
        <v>46</v>
      </c>
      <c r="H86" t="s">
        <v>47</v>
      </c>
      <c r="I86" t="s">
        <v>48</v>
      </c>
      <c r="J86" t="s">
        <v>37</v>
      </c>
      <c r="K86" t="s">
        <v>38</v>
      </c>
      <c r="L86" t="s">
        <v>39</v>
      </c>
      <c r="M86" t="s">
        <v>40</v>
      </c>
      <c r="N86" t="s">
        <v>70</v>
      </c>
      <c r="O86" t="s">
        <v>42</v>
      </c>
      <c r="P86" t="s">
        <v>63</v>
      </c>
      <c r="Q86">
        <v>25</v>
      </c>
      <c r="R86">
        <v>0</v>
      </c>
      <c r="S86">
        <v>0</v>
      </c>
      <c r="T86">
        <v>0</v>
      </c>
      <c r="U86">
        <v>0</v>
      </c>
      <c r="V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42.393000000000001</v>
      </c>
      <c r="AF86">
        <v>-71.080600000000004</v>
      </c>
      <c r="AG86">
        <v>1</v>
      </c>
      <c r="AH86" s="1">
        <v>250000000000000</v>
      </c>
    </row>
    <row r="87" spans="1:34" x14ac:dyDescent="0.35">
      <c r="A87">
        <v>18076274</v>
      </c>
      <c r="B87" s="2">
        <v>43463.388888888891</v>
      </c>
      <c r="C87" s="2" t="str">
        <f t="shared" si="2"/>
        <v>Dec</v>
      </c>
      <c r="D87" s="2" t="str">
        <f t="shared" si="3"/>
        <v>2018</v>
      </c>
      <c r="E87" t="s">
        <v>44</v>
      </c>
      <c r="F87" t="s">
        <v>147</v>
      </c>
      <c r="G87" t="s">
        <v>46</v>
      </c>
      <c r="H87" t="s">
        <v>47</v>
      </c>
      <c r="I87" t="s">
        <v>48</v>
      </c>
      <c r="J87" t="s">
        <v>37</v>
      </c>
      <c r="K87" t="s">
        <v>66</v>
      </c>
      <c r="L87" t="s">
        <v>71</v>
      </c>
      <c r="M87" t="s">
        <v>40</v>
      </c>
      <c r="N87" t="s">
        <v>55</v>
      </c>
      <c r="O87" t="s">
        <v>42</v>
      </c>
      <c r="P87" t="s">
        <v>43</v>
      </c>
      <c r="Q87">
        <v>20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42.393000000000001</v>
      </c>
      <c r="AF87">
        <v>-71.080600000000004</v>
      </c>
      <c r="AG87">
        <v>1</v>
      </c>
      <c r="AH87" s="1">
        <v>250000000000000</v>
      </c>
    </row>
    <row r="88" spans="1:34" x14ac:dyDescent="0.35">
      <c r="A88">
        <v>22065787</v>
      </c>
      <c r="B88" s="2">
        <v>44882.470833333333</v>
      </c>
      <c r="C88" s="2" t="str">
        <f t="shared" si="2"/>
        <v>Nov</v>
      </c>
      <c r="D88" s="2" t="str">
        <f t="shared" si="3"/>
        <v>2022</v>
      </c>
      <c r="E88" t="s">
        <v>44</v>
      </c>
      <c r="F88" t="s">
        <v>148</v>
      </c>
      <c r="G88" t="s">
        <v>46</v>
      </c>
      <c r="H88" t="s">
        <v>52</v>
      </c>
      <c r="I88" t="s">
        <v>48</v>
      </c>
      <c r="J88" t="s">
        <v>37</v>
      </c>
      <c r="K88" t="s">
        <v>53</v>
      </c>
      <c r="L88" t="s">
        <v>39</v>
      </c>
      <c r="M88" t="s">
        <v>40</v>
      </c>
      <c r="N88" t="s">
        <v>41</v>
      </c>
      <c r="O88" t="s">
        <v>42</v>
      </c>
      <c r="P88" t="s">
        <v>43</v>
      </c>
      <c r="Q88">
        <v>25</v>
      </c>
      <c r="R88">
        <v>0</v>
      </c>
      <c r="S88">
        <v>0</v>
      </c>
      <c r="T88">
        <v>0</v>
      </c>
      <c r="U88">
        <v>0</v>
      </c>
      <c r="V88">
        <v>0</v>
      </c>
      <c r="W88">
        <v>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42.391500000000001</v>
      </c>
      <c r="AF88">
        <v>-71.080399999999997</v>
      </c>
      <c r="AG88">
        <v>1</v>
      </c>
      <c r="AH88" s="1">
        <v>250000000000000</v>
      </c>
    </row>
    <row r="89" spans="1:34" x14ac:dyDescent="0.35">
      <c r="A89">
        <v>21037477</v>
      </c>
      <c r="B89" s="2">
        <v>44398.600694444445</v>
      </c>
      <c r="C89" s="2" t="str">
        <f t="shared" si="2"/>
        <v>Jul</v>
      </c>
      <c r="D89" s="2" t="str">
        <f t="shared" si="3"/>
        <v>2021</v>
      </c>
      <c r="E89" t="s">
        <v>44</v>
      </c>
      <c r="F89" t="s">
        <v>149</v>
      </c>
      <c r="G89" t="s">
        <v>46</v>
      </c>
      <c r="H89" t="s">
        <v>47</v>
      </c>
      <c r="I89" t="s">
        <v>48</v>
      </c>
      <c r="J89" t="s">
        <v>37</v>
      </c>
      <c r="K89" t="s">
        <v>38</v>
      </c>
      <c r="L89" t="s">
        <v>39</v>
      </c>
      <c r="M89" t="s">
        <v>40</v>
      </c>
      <c r="N89" t="s">
        <v>49</v>
      </c>
      <c r="O89" t="s">
        <v>105</v>
      </c>
      <c r="P89" t="s">
        <v>57</v>
      </c>
      <c r="Q89">
        <v>25</v>
      </c>
      <c r="R89">
        <v>1</v>
      </c>
      <c r="S89">
        <v>0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42.391500000000001</v>
      </c>
      <c r="AF89">
        <v>-71.080399999999997</v>
      </c>
      <c r="AG89">
        <v>1</v>
      </c>
      <c r="AH89" s="1">
        <v>250000000000000</v>
      </c>
    </row>
    <row r="90" spans="1:34" x14ac:dyDescent="0.35">
      <c r="A90">
        <v>22040113</v>
      </c>
      <c r="B90" s="2">
        <v>44761.369444444441</v>
      </c>
      <c r="C90" s="2" t="str">
        <f t="shared" si="2"/>
        <v>Jul</v>
      </c>
      <c r="D90" s="2" t="str">
        <f t="shared" si="3"/>
        <v>2022</v>
      </c>
      <c r="E90" t="s">
        <v>44</v>
      </c>
      <c r="F90" t="s">
        <v>150</v>
      </c>
      <c r="G90" t="s">
        <v>46</v>
      </c>
      <c r="H90" t="s">
        <v>47</v>
      </c>
      <c r="I90" t="s">
        <v>48</v>
      </c>
      <c r="J90" t="s">
        <v>37</v>
      </c>
      <c r="K90" t="s">
        <v>53</v>
      </c>
      <c r="L90" t="s">
        <v>54</v>
      </c>
      <c r="M90" t="s">
        <v>40</v>
      </c>
      <c r="N90" t="s">
        <v>41</v>
      </c>
      <c r="O90" t="s">
        <v>42</v>
      </c>
      <c r="P90" t="s">
        <v>43</v>
      </c>
      <c r="Q90">
        <v>25</v>
      </c>
      <c r="R90">
        <v>0</v>
      </c>
      <c r="S90">
        <v>0</v>
      </c>
      <c r="T90">
        <v>0</v>
      </c>
      <c r="U90">
        <v>2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42.391500000000001</v>
      </c>
      <c r="AF90">
        <v>-71.080399999999997</v>
      </c>
      <c r="AG90">
        <v>1</v>
      </c>
      <c r="AH90" s="1">
        <v>250000000000000</v>
      </c>
    </row>
    <row r="91" spans="1:34" x14ac:dyDescent="0.35">
      <c r="A91">
        <v>20012124</v>
      </c>
      <c r="B91" s="2">
        <v>43892.695833333331</v>
      </c>
      <c r="C91" s="2" t="str">
        <f t="shared" si="2"/>
        <v>Mar</v>
      </c>
      <c r="D91" s="2" t="str">
        <f t="shared" si="3"/>
        <v>2020</v>
      </c>
      <c r="E91" t="s">
        <v>32</v>
      </c>
      <c r="F91" t="s">
        <v>151</v>
      </c>
      <c r="G91" t="s">
        <v>46</v>
      </c>
      <c r="H91" t="s">
        <v>47</v>
      </c>
      <c r="I91" t="s">
        <v>48</v>
      </c>
      <c r="J91" t="s">
        <v>91</v>
      </c>
      <c r="K91" t="s">
        <v>38</v>
      </c>
      <c r="L91" t="s">
        <v>39</v>
      </c>
      <c r="M91" t="s">
        <v>63</v>
      </c>
      <c r="N91" t="s">
        <v>119</v>
      </c>
      <c r="O91" t="s">
        <v>56</v>
      </c>
      <c r="P91" t="s">
        <v>89</v>
      </c>
      <c r="Q91">
        <v>5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42.390900000000002</v>
      </c>
      <c r="AF91">
        <v>-71.0822</v>
      </c>
      <c r="AG91">
        <v>1</v>
      </c>
      <c r="AH91" s="1">
        <v>250000000000000</v>
      </c>
    </row>
    <row r="92" spans="1:34" x14ac:dyDescent="0.35">
      <c r="A92">
        <v>20032412</v>
      </c>
      <c r="B92" s="2">
        <v>44011.570138888892</v>
      </c>
      <c r="C92" s="2" t="str">
        <f t="shared" si="2"/>
        <v>Jun</v>
      </c>
      <c r="D92" s="2" t="str">
        <f t="shared" si="3"/>
        <v>2020</v>
      </c>
      <c r="E92" t="s">
        <v>44</v>
      </c>
      <c r="F92" t="s">
        <v>152</v>
      </c>
      <c r="G92" t="s">
        <v>46</v>
      </c>
      <c r="H92" t="s">
        <v>52</v>
      </c>
      <c r="I92" t="s">
        <v>36</v>
      </c>
      <c r="J92" t="s">
        <v>37</v>
      </c>
      <c r="K92" t="s">
        <v>38</v>
      </c>
      <c r="L92" t="s">
        <v>39</v>
      </c>
      <c r="M92" t="s">
        <v>40</v>
      </c>
      <c r="N92" t="s">
        <v>41</v>
      </c>
      <c r="O92" t="s">
        <v>42</v>
      </c>
      <c r="P92" t="s">
        <v>43</v>
      </c>
      <c r="Q92">
        <v>25</v>
      </c>
      <c r="R92">
        <v>0</v>
      </c>
      <c r="S92">
        <v>0</v>
      </c>
      <c r="T92">
        <v>0</v>
      </c>
      <c r="U92">
        <v>0</v>
      </c>
      <c r="V92">
        <v>0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42.392600000000002</v>
      </c>
      <c r="AF92">
        <v>-71.082999999999998</v>
      </c>
      <c r="AG92">
        <v>1</v>
      </c>
      <c r="AH92" s="1">
        <v>250000000000000</v>
      </c>
    </row>
    <row r="93" spans="1:34" x14ac:dyDescent="0.35">
      <c r="A93">
        <v>22041245</v>
      </c>
      <c r="B93" s="2">
        <v>44767.573611111111</v>
      </c>
      <c r="C93" s="2" t="str">
        <f t="shared" si="2"/>
        <v>Jul</v>
      </c>
      <c r="D93" s="2" t="str">
        <f t="shared" si="3"/>
        <v>2022</v>
      </c>
      <c r="E93" t="s">
        <v>44</v>
      </c>
      <c r="F93" t="s">
        <v>152</v>
      </c>
      <c r="G93" t="s">
        <v>46</v>
      </c>
      <c r="H93" t="s">
        <v>52</v>
      </c>
      <c r="I93" t="s">
        <v>48</v>
      </c>
      <c r="J93" t="s">
        <v>37</v>
      </c>
      <c r="K93" t="s">
        <v>66</v>
      </c>
      <c r="L93" t="s">
        <v>54</v>
      </c>
      <c r="M93" t="s">
        <v>40</v>
      </c>
      <c r="N93" t="s">
        <v>41</v>
      </c>
      <c r="O93" t="s">
        <v>42</v>
      </c>
      <c r="P93" t="s">
        <v>43</v>
      </c>
      <c r="Q93">
        <v>25</v>
      </c>
      <c r="R93">
        <v>1</v>
      </c>
      <c r="S93">
        <v>0</v>
      </c>
      <c r="T93">
        <v>0</v>
      </c>
      <c r="U93">
        <v>0</v>
      </c>
      <c r="V93">
        <v>0</v>
      </c>
      <c r="W93">
        <v>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42.392600000000002</v>
      </c>
      <c r="AF93">
        <v>-71.082999999999998</v>
      </c>
      <c r="AG93">
        <v>1</v>
      </c>
      <c r="AH93" s="1">
        <v>250000000000000</v>
      </c>
    </row>
    <row r="94" spans="1:34" x14ac:dyDescent="0.35">
      <c r="A94">
        <v>23069013</v>
      </c>
      <c r="B94" s="2">
        <v>45261.109722222223</v>
      </c>
      <c r="C94" s="2" t="str">
        <f t="shared" si="2"/>
        <v>Dec</v>
      </c>
      <c r="D94" s="2" t="str">
        <f t="shared" si="3"/>
        <v>2023</v>
      </c>
      <c r="E94" t="s">
        <v>58</v>
      </c>
      <c r="F94" t="s">
        <v>151</v>
      </c>
      <c r="G94" t="s">
        <v>34</v>
      </c>
      <c r="H94" t="s">
        <v>47</v>
      </c>
      <c r="I94" t="s">
        <v>48</v>
      </c>
      <c r="J94" t="s">
        <v>37</v>
      </c>
      <c r="K94" t="s">
        <v>38</v>
      </c>
      <c r="L94" t="s">
        <v>68</v>
      </c>
      <c r="M94" t="s">
        <v>93</v>
      </c>
      <c r="N94" t="s">
        <v>49</v>
      </c>
      <c r="O94" t="s">
        <v>153</v>
      </c>
      <c r="P94" t="s">
        <v>43</v>
      </c>
      <c r="Q94">
        <v>20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42.390900000000002</v>
      </c>
      <c r="AF94">
        <v>-71.0822</v>
      </c>
      <c r="AG94">
        <v>1</v>
      </c>
      <c r="AH94" s="1">
        <v>250000000000000</v>
      </c>
    </row>
    <row r="95" spans="1:34" x14ac:dyDescent="0.35">
      <c r="A95">
        <v>23027262</v>
      </c>
      <c r="B95" s="2">
        <v>45063.876388888886</v>
      </c>
      <c r="C95" s="2" t="str">
        <f t="shared" si="2"/>
        <v>May</v>
      </c>
      <c r="D95" s="2" t="str">
        <f t="shared" si="3"/>
        <v>2023</v>
      </c>
      <c r="E95" t="s">
        <v>32</v>
      </c>
      <c r="F95" t="s">
        <v>154</v>
      </c>
      <c r="G95" t="s">
        <v>34</v>
      </c>
      <c r="H95" t="s">
        <v>47</v>
      </c>
      <c r="I95" t="s">
        <v>48</v>
      </c>
      <c r="J95" t="s">
        <v>37</v>
      </c>
      <c r="K95" t="s">
        <v>53</v>
      </c>
      <c r="L95" t="s">
        <v>54</v>
      </c>
      <c r="M95" t="s">
        <v>93</v>
      </c>
      <c r="N95" t="s">
        <v>41</v>
      </c>
      <c r="O95" t="s">
        <v>42</v>
      </c>
      <c r="P95" t="s">
        <v>43</v>
      </c>
      <c r="Q95">
        <v>25</v>
      </c>
      <c r="R95">
        <v>0</v>
      </c>
      <c r="S95">
        <v>0</v>
      </c>
      <c r="T95">
        <v>0</v>
      </c>
      <c r="U95">
        <v>0</v>
      </c>
      <c r="V95">
        <v>1</v>
      </c>
      <c r="W95">
        <v>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42.393799999999999</v>
      </c>
      <c r="AF95">
        <v>-71.080399999999997</v>
      </c>
      <c r="AG95">
        <v>1</v>
      </c>
      <c r="AH95" s="1">
        <v>250000000000000</v>
      </c>
    </row>
    <row r="96" spans="1:34" x14ac:dyDescent="0.35">
      <c r="A96">
        <v>22003813</v>
      </c>
      <c r="B96" s="2">
        <v>44585.979861111111</v>
      </c>
      <c r="C96" s="2" t="str">
        <f t="shared" si="2"/>
        <v>Jan</v>
      </c>
      <c r="D96" s="2" t="str">
        <f t="shared" si="3"/>
        <v>2022</v>
      </c>
      <c r="E96" t="s">
        <v>32</v>
      </c>
      <c r="F96" t="s">
        <v>154</v>
      </c>
      <c r="G96" t="s">
        <v>34</v>
      </c>
      <c r="H96" t="s">
        <v>138</v>
      </c>
      <c r="I96" t="s">
        <v>155</v>
      </c>
      <c r="J96" t="s">
        <v>139</v>
      </c>
      <c r="K96" t="s">
        <v>38</v>
      </c>
      <c r="L96" t="s">
        <v>39</v>
      </c>
      <c r="M96" t="s">
        <v>61</v>
      </c>
      <c r="N96" t="s">
        <v>49</v>
      </c>
      <c r="O96" t="s">
        <v>99</v>
      </c>
      <c r="P96" t="s">
        <v>89</v>
      </c>
      <c r="Q96">
        <v>25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42.393799999999999</v>
      </c>
      <c r="AF96">
        <v>-71.080399999999997</v>
      </c>
      <c r="AG96">
        <v>1</v>
      </c>
      <c r="AH96" s="1">
        <v>250000000000000</v>
      </c>
    </row>
    <row r="97" spans="1:34" x14ac:dyDescent="0.35">
      <c r="A97">
        <v>19040145</v>
      </c>
      <c r="B97" s="2">
        <v>43661.594444444447</v>
      </c>
      <c r="C97" s="2" t="str">
        <f t="shared" si="2"/>
        <v>Jul</v>
      </c>
      <c r="D97" s="2" t="str">
        <f t="shared" si="3"/>
        <v>2019</v>
      </c>
      <c r="E97" t="s">
        <v>44</v>
      </c>
      <c r="F97" t="s">
        <v>156</v>
      </c>
      <c r="G97" t="s">
        <v>46</v>
      </c>
      <c r="H97" t="s">
        <v>47</v>
      </c>
      <c r="I97" t="s">
        <v>48</v>
      </c>
      <c r="J97" t="s">
        <v>157</v>
      </c>
      <c r="K97" t="s">
        <v>66</v>
      </c>
      <c r="L97" t="s">
        <v>39</v>
      </c>
      <c r="M97" t="s">
        <v>93</v>
      </c>
      <c r="N97" t="s">
        <v>55</v>
      </c>
      <c r="O97" t="s">
        <v>42</v>
      </c>
      <c r="P97" t="s">
        <v>43</v>
      </c>
      <c r="Q97">
        <v>25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42.393300000000004</v>
      </c>
      <c r="AF97">
        <v>-71.080299999999994</v>
      </c>
      <c r="AG97">
        <v>1</v>
      </c>
      <c r="AH97" s="1">
        <v>250000000000000</v>
      </c>
    </row>
    <row r="98" spans="1:34" x14ac:dyDescent="0.35">
      <c r="A98">
        <v>19016305</v>
      </c>
      <c r="B98" s="2">
        <v>43549.317361111112</v>
      </c>
      <c r="C98" s="2" t="str">
        <f t="shared" si="2"/>
        <v>Mar</v>
      </c>
      <c r="D98" s="2" t="str">
        <f t="shared" si="3"/>
        <v>2019</v>
      </c>
      <c r="E98" t="s">
        <v>58</v>
      </c>
      <c r="F98" t="s">
        <v>158</v>
      </c>
      <c r="G98" t="s">
        <v>46</v>
      </c>
      <c r="H98" t="s">
        <v>52</v>
      </c>
      <c r="I98" t="s">
        <v>48</v>
      </c>
      <c r="J98" t="s">
        <v>37</v>
      </c>
      <c r="K98" t="s">
        <v>38</v>
      </c>
      <c r="L98" t="s">
        <v>39</v>
      </c>
      <c r="M98" t="s">
        <v>40</v>
      </c>
      <c r="N98" t="s">
        <v>41</v>
      </c>
      <c r="O98" t="s">
        <v>42</v>
      </c>
      <c r="P98" t="s">
        <v>43</v>
      </c>
      <c r="Q98">
        <v>25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42.393300000000004</v>
      </c>
      <c r="AF98">
        <v>-71.079300000000003</v>
      </c>
      <c r="AG98">
        <v>1</v>
      </c>
      <c r="AH98" s="1">
        <v>250000000000000</v>
      </c>
    </row>
    <row r="99" spans="1:34" x14ac:dyDescent="0.35">
      <c r="A99">
        <v>18063525</v>
      </c>
      <c r="B99" s="2">
        <v>43399.493750000001</v>
      </c>
      <c r="C99" s="2" t="str">
        <f t="shared" si="2"/>
        <v>Oct</v>
      </c>
      <c r="D99" s="2" t="str">
        <f t="shared" si="3"/>
        <v>2018</v>
      </c>
      <c r="E99" t="s">
        <v>44</v>
      </c>
      <c r="F99" t="s">
        <v>159</v>
      </c>
      <c r="G99" t="s">
        <v>46</v>
      </c>
      <c r="H99" t="s">
        <v>47</v>
      </c>
      <c r="I99" t="s">
        <v>48</v>
      </c>
      <c r="J99" t="s">
        <v>37</v>
      </c>
      <c r="K99" t="s">
        <v>38</v>
      </c>
      <c r="L99" t="s">
        <v>39</v>
      </c>
      <c r="M99" t="s">
        <v>40</v>
      </c>
      <c r="N99" t="s">
        <v>41</v>
      </c>
      <c r="O99" t="s">
        <v>86</v>
      </c>
      <c r="P99" t="s">
        <v>43</v>
      </c>
      <c r="Q99">
        <v>10</v>
      </c>
      <c r="R99">
        <v>0</v>
      </c>
      <c r="S99">
        <v>0</v>
      </c>
      <c r="T99">
        <v>0</v>
      </c>
      <c r="U99">
        <v>0</v>
      </c>
      <c r="V99">
        <v>1</v>
      </c>
      <c r="W99">
        <v>3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42.3947</v>
      </c>
      <c r="AF99">
        <v>-71.082800000000006</v>
      </c>
      <c r="AG99">
        <v>1</v>
      </c>
      <c r="AH99" s="1">
        <v>250000000000000</v>
      </c>
    </row>
    <row r="100" spans="1:34" x14ac:dyDescent="0.35">
      <c r="A100">
        <v>20012203</v>
      </c>
      <c r="B100" s="2">
        <v>43893.048611111109</v>
      </c>
      <c r="C100" s="2" t="str">
        <f t="shared" si="2"/>
        <v>Mar</v>
      </c>
      <c r="D100" s="2" t="str">
        <f t="shared" si="3"/>
        <v>2020</v>
      </c>
      <c r="E100" t="s">
        <v>58</v>
      </c>
      <c r="F100" t="s">
        <v>160</v>
      </c>
      <c r="G100" t="s">
        <v>34</v>
      </c>
      <c r="H100" t="s">
        <v>47</v>
      </c>
      <c r="I100" t="s">
        <v>48</v>
      </c>
      <c r="J100" t="s">
        <v>37</v>
      </c>
      <c r="K100" t="s">
        <v>66</v>
      </c>
      <c r="L100" t="s">
        <v>54</v>
      </c>
      <c r="M100" t="s">
        <v>40</v>
      </c>
      <c r="N100" t="s">
        <v>49</v>
      </c>
      <c r="O100" t="s">
        <v>50</v>
      </c>
      <c r="P100" t="s">
        <v>43</v>
      </c>
      <c r="Q100">
        <v>30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42.3947</v>
      </c>
      <c r="AF100">
        <v>-71.082800000000006</v>
      </c>
      <c r="AG100">
        <v>1</v>
      </c>
      <c r="AH100" s="1">
        <v>250000000000000</v>
      </c>
    </row>
    <row r="101" spans="1:34" x14ac:dyDescent="0.35">
      <c r="A101">
        <v>23012819</v>
      </c>
      <c r="B101" s="2">
        <v>44997.513194444444</v>
      </c>
      <c r="C101" s="2" t="str">
        <f t="shared" si="2"/>
        <v>Mar</v>
      </c>
      <c r="D101" s="2" t="str">
        <f t="shared" si="3"/>
        <v>2023</v>
      </c>
      <c r="E101" t="s">
        <v>44</v>
      </c>
      <c r="F101" t="s">
        <v>161</v>
      </c>
      <c r="G101" t="s">
        <v>46</v>
      </c>
      <c r="H101" t="s">
        <v>47</v>
      </c>
      <c r="I101" t="s">
        <v>48</v>
      </c>
      <c r="J101" t="s">
        <v>37</v>
      </c>
      <c r="K101" t="s">
        <v>38</v>
      </c>
      <c r="L101" t="s">
        <v>39</v>
      </c>
      <c r="M101" t="s">
        <v>40</v>
      </c>
      <c r="N101" t="s">
        <v>41</v>
      </c>
      <c r="O101" t="s">
        <v>42</v>
      </c>
      <c r="P101" t="s">
        <v>43</v>
      </c>
      <c r="Q101">
        <v>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42.3947</v>
      </c>
      <c r="AF101">
        <v>-71.082800000000006</v>
      </c>
      <c r="AG101">
        <v>1</v>
      </c>
      <c r="AH101" s="1">
        <v>250000000000000</v>
      </c>
    </row>
    <row r="102" spans="1:34" x14ac:dyDescent="0.35">
      <c r="A102">
        <v>20060451</v>
      </c>
      <c r="B102" s="2">
        <v>44180.510416666664</v>
      </c>
      <c r="C102" s="2" t="str">
        <f t="shared" si="2"/>
        <v>Dec</v>
      </c>
      <c r="D102" s="2" t="str">
        <f t="shared" si="3"/>
        <v>2020</v>
      </c>
      <c r="E102" t="s">
        <v>44</v>
      </c>
      <c r="F102" t="s">
        <v>159</v>
      </c>
      <c r="G102" t="s">
        <v>46</v>
      </c>
      <c r="H102" t="s">
        <v>47</v>
      </c>
      <c r="I102" t="s">
        <v>48</v>
      </c>
      <c r="J102" t="s">
        <v>37</v>
      </c>
      <c r="K102" t="s">
        <v>38</v>
      </c>
      <c r="L102" t="s">
        <v>54</v>
      </c>
      <c r="M102" t="s">
        <v>40</v>
      </c>
      <c r="N102" t="s">
        <v>49</v>
      </c>
      <c r="O102" t="s">
        <v>86</v>
      </c>
      <c r="P102" t="s">
        <v>43</v>
      </c>
      <c r="Q102">
        <v>15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2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42.3947</v>
      </c>
      <c r="AF102">
        <v>-71.082800000000006</v>
      </c>
      <c r="AG102">
        <v>1</v>
      </c>
      <c r="AH102" s="1">
        <v>250000000000000</v>
      </c>
    </row>
    <row r="103" spans="1:34" x14ac:dyDescent="0.35">
      <c r="A103">
        <v>22072621</v>
      </c>
      <c r="B103" s="2">
        <v>44922.584027777775</v>
      </c>
      <c r="C103" s="2" t="str">
        <f t="shared" si="2"/>
        <v>Dec</v>
      </c>
      <c r="D103" s="2" t="str">
        <f t="shared" si="3"/>
        <v>2022</v>
      </c>
      <c r="E103" t="s">
        <v>44</v>
      </c>
      <c r="F103" t="s">
        <v>161</v>
      </c>
      <c r="G103" t="s">
        <v>46</v>
      </c>
      <c r="H103" t="s">
        <v>47</v>
      </c>
      <c r="I103" t="s">
        <v>48</v>
      </c>
      <c r="J103" t="s">
        <v>37</v>
      </c>
      <c r="K103" t="s">
        <v>38</v>
      </c>
      <c r="L103" t="s">
        <v>39</v>
      </c>
      <c r="M103" t="s">
        <v>40</v>
      </c>
      <c r="N103" t="s">
        <v>119</v>
      </c>
      <c r="O103" t="s">
        <v>42</v>
      </c>
      <c r="P103" t="s">
        <v>43</v>
      </c>
      <c r="Q103">
        <v>5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42.3947</v>
      </c>
      <c r="AF103">
        <v>-71.082800000000006</v>
      </c>
      <c r="AG103">
        <v>1</v>
      </c>
      <c r="AH103" s="1">
        <v>250000000000000</v>
      </c>
    </row>
    <row r="104" spans="1:34" x14ac:dyDescent="0.35">
      <c r="A104">
        <v>19065790</v>
      </c>
      <c r="B104" s="2">
        <v>43786.71597222222</v>
      </c>
      <c r="C104" s="2" t="str">
        <f t="shared" si="2"/>
        <v>Nov</v>
      </c>
      <c r="D104" s="2" t="str">
        <f t="shared" si="3"/>
        <v>2019</v>
      </c>
      <c r="E104" t="s">
        <v>32</v>
      </c>
      <c r="F104" t="s">
        <v>161</v>
      </c>
      <c r="G104" t="s">
        <v>146</v>
      </c>
      <c r="H104" t="s">
        <v>35</v>
      </c>
      <c r="I104" t="s">
        <v>36</v>
      </c>
      <c r="J104" t="s">
        <v>37</v>
      </c>
      <c r="K104" t="s">
        <v>38</v>
      </c>
      <c r="L104" t="s">
        <v>39</v>
      </c>
      <c r="M104" t="s">
        <v>40</v>
      </c>
      <c r="N104" t="s">
        <v>82</v>
      </c>
      <c r="O104" t="s">
        <v>86</v>
      </c>
      <c r="P104" t="s">
        <v>43</v>
      </c>
      <c r="Q104">
        <v>20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42.3947</v>
      </c>
      <c r="AF104">
        <v>-71.082800000000006</v>
      </c>
      <c r="AG104">
        <v>1</v>
      </c>
      <c r="AH104" s="1">
        <v>250000000000000</v>
      </c>
    </row>
    <row r="105" spans="1:34" x14ac:dyDescent="0.35">
      <c r="A105">
        <v>20001237</v>
      </c>
      <c r="B105" s="2">
        <v>43838.676388888889</v>
      </c>
      <c r="C105" s="2" t="str">
        <f t="shared" si="2"/>
        <v>Jan</v>
      </c>
      <c r="D105" s="2" t="str">
        <f t="shared" si="3"/>
        <v>2020</v>
      </c>
      <c r="E105" t="s">
        <v>32</v>
      </c>
      <c r="F105" t="s">
        <v>161</v>
      </c>
      <c r="G105" t="s">
        <v>46</v>
      </c>
      <c r="H105" t="s">
        <v>52</v>
      </c>
      <c r="I105" t="s">
        <v>48</v>
      </c>
      <c r="J105" t="s">
        <v>37</v>
      </c>
      <c r="K105" t="s">
        <v>38</v>
      </c>
      <c r="L105" t="s">
        <v>39</v>
      </c>
      <c r="M105" t="s">
        <v>63</v>
      </c>
      <c r="N105" t="s">
        <v>63</v>
      </c>
      <c r="O105" t="s">
        <v>86</v>
      </c>
      <c r="P105" t="s">
        <v>43</v>
      </c>
      <c r="Q105">
        <v>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42.3947</v>
      </c>
      <c r="AF105">
        <v>-71.082800000000006</v>
      </c>
      <c r="AG105">
        <v>1</v>
      </c>
      <c r="AH105" s="1">
        <v>250000000000000</v>
      </c>
    </row>
    <row r="106" spans="1:34" x14ac:dyDescent="0.35">
      <c r="A106">
        <v>22072076</v>
      </c>
      <c r="B106" s="2">
        <v>44918.581250000003</v>
      </c>
      <c r="C106" s="2" t="str">
        <f t="shared" si="2"/>
        <v>Dec</v>
      </c>
      <c r="D106" s="2" t="str">
        <f t="shared" si="3"/>
        <v>2022</v>
      </c>
      <c r="E106" t="s">
        <v>44</v>
      </c>
      <c r="F106" t="s">
        <v>162</v>
      </c>
      <c r="G106" t="s">
        <v>46</v>
      </c>
      <c r="H106" t="s">
        <v>52</v>
      </c>
      <c r="I106" t="s">
        <v>36</v>
      </c>
      <c r="J106" t="s">
        <v>37</v>
      </c>
      <c r="K106" t="s">
        <v>38</v>
      </c>
      <c r="L106" t="s">
        <v>39</v>
      </c>
      <c r="M106" t="s">
        <v>40</v>
      </c>
      <c r="N106" t="s">
        <v>41</v>
      </c>
      <c r="O106" t="s">
        <v>42</v>
      </c>
      <c r="P106" t="s">
        <v>89</v>
      </c>
      <c r="Q106">
        <v>20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42.3947</v>
      </c>
      <c r="AF106">
        <v>-71.082800000000006</v>
      </c>
      <c r="AG106">
        <v>1</v>
      </c>
      <c r="AH106" s="1">
        <v>250000000000000</v>
      </c>
    </row>
    <row r="107" spans="1:34" x14ac:dyDescent="0.35">
      <c r="A107">
        <v>22005906</v>
      </c>
      <c r="B107" s="2">
        <v>44598.583333333336</v>
      </c>
      <c r="C107" s="2" t="str">
        <f t="shared" si="2"/>
        <v>Feb</v>
      </c>
      <c r="D107" s="2" t="str">
        <f t="shared" si="3"/>
        <v>2022</v>
      </c>
      <c r="E107" t="s">
        <v>44</v>
      </c>
      <c r="F107" t="s">
        <v>159</v>
      </c>
      <c r="G107" t="s">
        <v>46</v>
      </c>
      <c r="H107" t="s">
        <v>47</v>
      </c>
      <c r="I107" t="s">
        <v>36</v>
      </c>
      <c r="J107" t="s">
        <v>37</v>
      </c>
      <c r="K107" t="s">
        <v>38</v>
      </c>
      <c r="L107" t="s">
        <v>39</v>
      </c>
      <c r="M107" t="s">
        <v>40</v>
      </c>
      <c r="N107" t="s">
        <v>49</v>
      </c>
      <c r="O107" t="s">
        <v>86</v>
      </c>
      <c r="P107" t="s">
        <v>43</v>
      </c>
      <c r="Q107">
        <v>5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4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42.3947</v>
      </c>
      <c r="AF107">
        <v>-71.082800000000006</v>
      </c>
      <c r="AG107">
        <v>1</v>
      </c>
      <c r="AH107" s="1">
        <v>250000000000000</v>
      </c>
    </row>
    <row r="108" spans="1:34" x14ac:dyDescent="0.35">
      <c r="A108">
        <v>19069498</v>
      </c>
      <c r="B108" s="2">
        <v>43806.797222222223</v>
      </c>
      <c r="C108" s="2" t="str">
        <f t="shared" si="2"/>
        <v>Dec</v>
      </c>
      <c r="D108" s="2" t="str">
        <f t="shared" si="3"/>
        <v>2019</v>
      </c>
      <c r="E108" t="s">
        <v>32</v>
      </c>
      <c r="F108" t="s">
        <v>163</v>
      </c>
      <c r="G108" t="s">
        <v>34</v>
      </c>
      <c r="H108" t="s">
        <v>47</v>
      </c>
      <c r="I108" t="s">
        <v>48</v>
      </c>
      <c r="J108" t="s">
        <v>37</v>
      </c>
      <c r="K108" t="s">
        <v>38</v>
      </c>
      <c r="L108" t="s">
        <v>39</v>
      </c>
      <c r="M108" t="s">
        <v>40</v>
      </c>
      <c r="N108" t="s">
        <v>41</v>
      </c>
      <c r="O108" t="s">
        <v>86</v>
      </c>
      <c r="P108" t="s">
        <v>43</v>
      </c>
      <c r="Q108">
        <v>15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42.395699999999998</v>
      </c>
      <c r="AF108">
        <v>-71.082999999999998</v>
      </c>
      <c r="AG108">
        <v>1</v>
      </c>
      <c r="AH108" s="1">
        <v>250000000000000</v>
      </c>
    </row>
    <row r="109" spans="1:34" x14ac:dyDescent="0.35">
      <c r="A109">
        <v>22011834</v>
      </c>
      <c r="B109" s="2">
        <v>44627.365972222222</v>
      </c>
      <c r="C109" s="2" t="str">
        <f t="shared" si="2"/>
        <v>Mar</v>
      </c>
      <c r="D109" s="2" t="str">
        <f t="shared" si="3"/>
        <v>2022</v>
      </c>
      <c r="E109" t="s">
        <v>44</v>
      </c>
      <c r="F109" t="s">
        <v>164</v>
      </c>
      <c r="G109" t="s">
        <v>46</v>
      </c>
      <c r="H109" t="s">
        <v>52</v>
      </c>
      <c r="I109" t="s">
        <v>48</v>
      </c>
      <c r="J109" t="s">
        <v>37</v>
      </c>
      <c r="K109" t="s">
        <v>38</v>
      </c>
      <c r="L109" t="s">
        <v>39</v>
      </c>
      <c r="M109" t="s">
        <v>40</v>
      </c>
      <c r="N109" t="s">
        <v>49</v>
      </c>
      <c r="O109" t="s">
        <v>91</v>
      </c>
      <c r="P109" t="s">
        <v>89</v>
      </c>
      <c r="Q109">
        <v>25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42.393599999999999</v>
      </c>
      <c r="AF109">
        <v>-71.082499999999996</v>
      </c>
      <c r="AG109">
        <v>1</v>
      </c>
      <c r="AH109" s="1">
        <v>250000000000000</v>
      </c>
    </row>
    <row r="110" spans="1:34" x14ac:dyDescent="0.35">
      <c r="A110">
        <v>21019444</v>
      </c>
      <c r="B110" s="2">
        <v>44305.523611111108</v>
      </c>
      <c r="C110" s="2" t="str">
        <f t="shared" si="2"/>
        <v>Apr</v>
      </c>
      <c r="D110" s="2" t="str">
        <f t="shared" si="3"/>
        <v>2021</v>
      </c>
      <c r="E110" t="s">
        <v>44</v>
      </c>
      <c r="F110" t="s">
        <v>165</v>
      </c>
      <c r="G110" t="s">
        <v>46</v>
      </c>
      <c r="H110" t="s">
        <v>47</v>
      </c>
      <c r="I110" t="s">
        <v>48</v>
      </c>
      <c r="J110" t="s">
        <v>37</v>
      </c>
      <c r="K110" t="s">
        <v>38</v>
      </c>
      <c r="L110" t="s">
        <v>39</v>
      </c>
      <c r="M110" t="s">
        <v>93</v>
      </c>
      <c r="N110" t="s">
        <v>55</v>
      </c>
      <c r="O110" t="s">
        <v>42</v>
      </c>
      <c r="P110" t="s">
        <v>63</v>
      </c>
      <c r="Q110">
        <v>25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42.395699999999998</v>
      </c>
      <c r="AF110">
        <v>-71.082999999999998</v>
      </c>
      <c r="AG110">
        <v>1</v>
      </c>
      <c r="AH110" s="1">
        <v>250000000000000</v>
      </c>
    </row>
    <row r="111" spans="1:34" x14ac:dyDescent="0.35">
      <c r="A111">
        <v>22023284</v>
      </c>
      <c r="B111" s="2">
        <v>44680.841666666667</v>
      </c>
      <c r="C111" s="2" t="str">
        <f t="shared" si="2"/>
        <v>Apr</v>
      </c>
      <c r="D111" s="2" t="str">
        <f t="shared" si="3"/>
        <v>2022</v>
      </c>
      <c r="E111" t="s">
        <v>32</v>
      </c>
      <c r="F111" t="s">
        <v>160</v>
      </c>
      <c r="G111" t="s">
        <v>34</v>
      </c>
      <c r="H111" t="s">
        <v>47</v>
      </c>
      <c r="I111" t="s">
        <v>48</v>
      </c>
      <c r="J111" t="s">
        <v>37</v>
      </c>
      <c r="K111" t="s">
        <v>53</v>
      </c>
      <c r="L111" t="s">
        <v>54</v>
      </c>
      <c r="M111" t="s">
        <v>61</v>
      </c>
      <c r="N111" t="s">
        <v>49</v>
      </c>
      <c r="O111" t="s">
        <v>96</v>
      </c>
      <c r="P111" t="s">
        <v>63</v>
      </c>
      <c r="Q111">
        <v>25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42.3947</v>
      </c>
      <c r="AF111">
        <v>-71.082800000000006</v>
      </c>
      <c r="AG111">
        <v>1</v>
      </c>
      <c r="AH111" s="1">
        <v>250000000000000</v>
      </c>
    </row>
    <row r="112" spans="1:34" x14ac:dyDescent="0.35">
      <c r="A112">
        <v>20044875</v>
      </c>
      <c r="B112" s="2">
        <v>44092.847916666666</v>
      </c>
      <c r="C112" s="2" t="str">
        <f t="shared" si="2"/>
        <v>Sep</v>
      </c>
      <c r="D112" s="2" t="str">
        <f t="shared" si="3"/>
        <v>2020</v>
      </c>
      <c r="E112" t="s">
        <v>32</v>
      </c>
      <c r="F112" t="s">
        <v>163</v>
      </c>
      <c r="G112" t="s">
        <v>34</v>
      </c>
      <c r="H112" t="s">
        <v>47</v>
      </c>
      <c r="I112" t="s">
        <v>48</v>
      </c>
      <c r="J112" t="s">
        <v>37</v>
      </c>
      <c r="K112" t="s">
        <v>121</v>
      </c>
      <c r="L112" t="s">
        <v>166</v>
      </c>
      <c r="M112" t="s">
        <v>69</v>
      </c>
      <c r="N112" t="s">
        <v>55</v>
      </c>
      <c r="O112" t="s">
        <v>42</v>
      </c>
      <c r="P112" t="s">
        <v>43</v>
      </c>
      <c r="Q112">
        <v>25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42.395699999999998</v>
      </c>
      <c r="AF112">
        <v>-71.082999999999998</v>
      </c>
      <c r="AG112">
        <v>1</v>
      </c>
      <c r="AH112" s="1">
        <v>250000000000000</v>
      </c>
    </row>
    <row r="113" spans="1:34" x14ac:dyDescent="0.35">
      <c r="A113">
        <v>23045451</v>
      </c>
      <c r="B113" s="2">
        <v>45149.619444444441</v>
      </c>
      <c r="C113" s="2" t="str">
        <f t="shared" si="2"/>
        <v>Aug</v>
      </c>
      <c r="D113" s="2" t="str">
        <f t="shared" si="3"/>
        <v>2023</v>
      </c>
      <c r="E113" t="s">
        <v>44</v>
      </c>
      <c r="F113" t="s">
        <v>167</v>
      </c>
      <c r="G113" t="s">
        <v>46</v>
      </c>
      <c r="H113" t="s">
        <v>47</v>
      </c>
      <c r="I113" t="s">
        <v>48</v>
      </c>
      <c r="J113" t="s">
        <v>37</v>
      </c>
      <c r="K113" t="s">
        <v>53</v>
      </c>
      <c r="L113" t="s">
        <v>71</v>
      </c>
      <c r="M113" t="s">
        <v>40</v>
      </c>
      <c r="N113" t="s">
        <v>82</v>
      </c>
      <c r="O113" t="s">
        <v>42</v>
      </c>
      <c r="P113" t="s">
        <v>43</v>
      </c>
      <c r="Q113">
        <v>15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42.3947</v>
      </c>
      <c r="AF113">
        <v>-71.082800000000006</v>
      </c>
      <c r="AG113">
        <v>1</v>
      </c>
      <c r="AH113" s="1">
        <v>250000000000000</v>
      </c>
    </row>
    <row r="114" spans="1:34" x14ac:dyDescent="0.35">
      <c r="A114">
        <v>22016230</v>
      </c>
      <c r="B114" s="2">
        <v>44647.417361111111</v>
      </c>
      <c r="C114" s="2" t="str">
        <f t="shared" si="2"/>
        <v>Mar</v>
      </c>
      <c r="D114" s="2" t="str">
        <f t="shared" si="3"/>
        <v>2022</v>
      </c>
      <c r="E114" t="s">
        <v>44</v>
      </c>
      <c r="F114" t="s">
        <v>168</v>
      </c>
      <c r="G114" t="s">
        <v>46</v>
      </c>
      <c r="H114" t="s">
        <v>47</v>
      </c>
      <c r="I114" t="s">
        <v>48</v>
      </c>
      <c r="J114" t="s">
        <v>37</v>
      </c>
      <c r="K114" t="s">
        <v>38</v>
      </c>
      <c r="L114" t="s">
        <v>39</v>
      </c>
      <c r="M114" t="s">
        <v>40</v>
      </c>
      <c r="N114" t="s">
        <v>70</v>
      </c>
      <c r="O114" t="s">
        <v>42</v>
      </c>
      <c r="P114" t="s">
        <v>43</v>
      </c>
      <c r="Q114">
        <v>25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42.3947</v>
      </c>
      <c r="AF114">
        <v>-71.082800000000006</v>
      </c>
      <c r="AG114">
        <v>1</v>
      </c>
      <c r="AH114" s="1">
        <v>250000000000000</v>
      </c>
    </row>
    <row r="115" spans="1:34" x14ac:dyDescent="0.35">
      <c r="A115">
        <v>21048200</v>
      </c>
      <c r="B115" s="2">
        <v>44453.6875</v>
      </c>
      <c r="C115" s="2" t="str">
        <f t="shared" si="2"/>
        <v>Sep</v>
      </c>
      <c r="D115" s="2" t="str">
        <f t="shared" si="3"/>
        <v>2021</v>
      </c>
      <c r="E115" t="s">
        <v>32</v>
      </c>
      <c r="F115" t="s">
        <v>169</v>
      </c>
      <c r="G115" t="s">
        <v>46</v>
      </c>
      <c r="H115" t="s">
        <v>47</v>
      </c>
      <c r="I115" t="s">
        <v>48</v>
      </c>
      <c r="J115" t="s">
        <v>37</v>
      </c>
      <c r="K115" t="s">
        <v>38</v>
      </c>
      <c r="L115" t="s">
        <v>39</v>
      </c>
      <c r="M115" t="s">
        <v>40</v>
      </c>
      <c r="N115" t="s">
        <v>70</v>
      </c>
      <c r="O115" t="s">
        <v>42</v>
      </c>
      <c r="P115" t="s">
        <v>43</v>
      </c>
      <c r="Q115">
        <v>25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42.3947</v>
      </c>
      <c r="AF115">
        <v>-71.082800000000006</v>
      </c>
      <c r="AG115">
        <v>1</v>
      </c>
      <c r="AH115" s="1">
        <v>250000000000000</v>
      </c>
    </row>
    <row r="116" spans="1:34" x14ac:dyDescent="0.35">
      <c r="A116">
        <v>22065118</v>
      </c>
      <c r="B116" s="2">
        <v>44878.701388888891</v>
      </c>
      <c r="C116" s="2" t="str">
        <f t="shared" si="2"/>
        <v>Nov</v>
      </c>
      <c r="D116" s="2" t="str">
        <f t="shared" si="3"/>
        <v>2022</v>
      </c>
      <c r="E116" t="s">
        <v>32</v>
      </c>
      <c r="F116" t="s">
        <v>159</v>
      </c>
      <c r="G116" t="s">
        <v>34</v>
      </c>
      <c r="H116" t="s">
        <v>35</v>
      </c>
      <c r="I116" t="s">
        <v>36</v>
      </c>
      <c r="J116" t="s">
        <v>37</v>
      </c>
      <c r="K116" t="s">
        <v>38</v>
      </c>
      <c r="L116" t="s">
        <v>39</v>
      </c>
      <c r="M116" t="s">
        <v>40</v>
      </c>
      <c r="N116" t="s">
        <v>55</v>
      </c>
      <c r="O116" t="s">
        <v>56</v>
      </c>
      <c r="P116" t="s">
        <v>43</v>
      </c>
      <c r="Q116">
        <v>25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42.3947</v>
      </c>
      <c r="AF116">
        <v>-71.082800000000006</v>
      </c>
      <c r="AG116">
        <v>1</v>
      </c>
      <c r="AH116" s="1">
        <v>250000000000000</v>
      </c>
    </row>
    <row r="117" spans="1:34" x14ac:dyDescent="0.35">
      <c r="A117">
        <v>18037272</v>
      </c>
      <c r="B117" s="2">
        <v>43273.741666666669</v>
      </c>
      <c r="C117" s="2" t="str">
        <f t="shared" si="2"/>
        <v>Jun</v>
      </c>
      <c r="D117" s="2" t="str">
        <f t="shared" si="3"/>
        <v>2018</v>
      </c>
      <c r="E117" t="s">
        <v>32</v>
      </c>
      <c r="F117" t="s">
        <v>164</v>
      </c>
      <c r="G117" t="s">
        <v>46</v>
      </c>
      <c r="H117" t="s">
        <v>47</v>
      </c>
      <c r="I117" t="s">
        <v>48</v>
      </c>
      <c r="J117" t="s">
        <v>37</v>
      </c>
      <c r="K117" t="s">
        <v>38</v>
      </c>
      <c r="L117" t="s">
        <v>54</v>
      </c>
      <c r="M117" t="s">
        <v>40</v>
      </c>
      <c r="N117" t="s">
        <v>49</v>
      </c>
      <c r="O117" t="s">
        <v>86</v>
      </c>
      <c r="P117" t="s">
        <v>43</v>
      </c>
      <c r="Q117">
        <v>15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42.393599999999999</v>
      </c>
      <c r="AF117">
        <v>-71.082499999999996</v>
      </c>
      <c r="AG117">
        <v>1</v>
      </c>
      <c r="AH117" s="1">
        <v>250000000000000</v>
      </c>
    </row>
    <row r="118" spans="1:34" x14ac:dyDescent="0.35">
      <c r="A118">
        <v>22069543</v>
      </c>
      <c r="B118" s="2">
        <v>44904.803472222222</v>
      </c>
      <c r="C118" s="2" t="str">
        <f t="shared" si="2"/>
        <v>Dec</v>
      </c>
      <c r="D118" s="2" t="str">
        <f t="shared" si="3"/>
        <v>2022</v>
      </c>
      <c r="E118" t="s">
        <v>32</v>
      </c>
      <c r="F118" t="s">
        <v>160</v>
      </c>
      <c r="G118" t="s">
        <v>34</v>
      </c>
      <c r="H118" t="s">
        <v>47</v>
      </c>
      <c r="I118" t="s">
        <v>48</v>
      </c>
      <c r="J118" t="s">
        <v>37</v>
      </c>
      <c r="K118" t="s">
        <v>38</v>
      </c>
      <c r="L118" t="s">
        <v>39</v>
      </c>
      <c r="M118" t="s">
        <v>61</v>
      </c>
      <c r="N118" t="s">
        <v>49</v>
      </c>
      <c r="O118" t="s">
        <v>50</v>
      </c>
      <c r="P118" t="s">
        <v>43</v>
      </c>
      <c r="Q118">
        <v>25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42.3947</v>
      </c>
      <c r="AF118">
        <v>-71.082800000000006</v>
      </c>
      <c r="AG118">
        <v>1</v>
      </c>
      <c r="AH118" s="1">
        <v>250000000000000</v>
      </c>
    </row>
    <row r="119" spans="1:34" x14ac:dyDescent="0.35">
      <c r="A119">
        <v>20051023</v>
      </c>
      <c r="B119" s="2">
        <v>44125.655555555553</v>
      </c>
      <c r="C119" s="2" t="str">
        <f t="shared" si="2"/>
        <v>Oct</v>
      </c>
      <c r="D119" s="2" t="str">
        <f t="shared" si="3"/>
        <v>2020</v>
      </c>
      <c r="E119" t="s">
        <v>44</v>
      </c>
      <c r="F119" t="s">
        <v>162</v>
      </c>
      <c r="G119" t="s">
        <v>46</v>
      </c>
      <c r="H119" t="s">
        <v>47</v>
      </c>
      <c r="I119" t="s">
        <v>48</v>
      </c>
      <c r="J119" t="s">
        <v>37</v>
      </c>
      <c r="K119" t="s">
        <v>53</v>
      </c>
      <c r="L119" t="s">
        <v>71</v>
      </c>
      <c r="M119" t="s">
        <v>93</v>
      </c>
      <c r="N119" t="s">
        <v>82</v>
      </c>
      <c r="O119" t="s">
        <v>42</v>
      </c>
      <c r="P119" t="s">
        <v>43</v>
      </c>
      <c r="Q119">
        <v>25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42.3947</v>
      </c>
      <c r="AF119">
        <v>-71.082800000000006</v>
      </c>
      <c r="AG119">
        <v>1</v>
      </c>
      <c r="AH119" s="1">
        <v>250000000000000</v>
      </c>
    </row>
    <row r="120" spans="1:34" x14ac:dyDescent="0.35">
      <c r="A120">
        <v>20010060</v>
      </c>
      <c r="B120" s="2">
        <v>43883.71597222222</v>
      </c>
      <c r="C120" s="2" t="str">
        <f t="shared" si="2"/>
        <v>Feb</v>
      </c>
      <c r="D120" s="2" t="str">
        <f t="shared" si="3"/>
        <v>2020</v>
      </c>
      <c r="E120" t="s">
        <v>32</v>
      </c>
      <c r="F120" t="s">
        <v>161</v>
      </c>
      <c r="G120" t="s">
        <v>46</v>
      </c>
      <c r="H120" t="s">
        <v>47</v>
      </c>
      <c r="I120" t="s">
        <v>48</v>
      </c>
      <c r="J120" t="s">
        <v>63</v>
      </c>
      <c r="K120" t="s">
        <v>38</v>
      </c>
      <c r="L120" t="s">
        <v>54</v>
      </c>
      <c r="M120" t="s">
        <v>69</v>
      </c>
      <c r="N120" t="s">
        <v>41</v>
      </c>
      <c r="O120" t="s">
        <v>42</v>
      </c>
      <c r="P120" t="s">
        <v>43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42.3947</v>
      </c>
      <c r="AF120">
        <v>-71.082800000000006</v>
      </c>
      <c r="AG120">
        <v>1</v>
      </c>
      <c r="AH120" s="1">
        <v>250000000000000</v>
      </c>
    </row>
    <row r="121" spans="1:34" x14ac:dyDescent="0.35">
      <c r="A121">
        <v>22064946</v>
      </c>
      <c r="B121" s="2">
        <v>44877.618055555555</v>
      </c>
      <c r="C121" s="2" t="str">
        <f t="shared" si="2"/>
        <v>Nov</v>
      </c>
      <c r="D121" s="2" t="str">
        <f t="shared" si="3"/>
        <v>2022</v>
      </c>
      <c r="E121" t="s">
        <v>44</v>
      </c>
      <c r="F121" t="s">
        <v>160</v>
      </c>
      <c r="G121" t="s">
        <v>46</v>
      </c>
      <c r="H121" t="s">
        <v>47</v>
      </c>
      <c r="I121" t="s">
        <v>48</v>
      </c>
      <c r="J121" t="s">
        <v>37</v>
      </c>
      <c r="K121" t="s">
        <v>38</v>
      </c>
      <c r="L121" t="s">
        <v>39</v>
      </c>
      <c r="M121" t="s">
        <v>40</v>
      </c>
      <c r="N121" t="s">
        <v>41</v>
      </c>
      <c r="O121" t="s">
        <v>42</v>
      </c>
      <c r="P121" t="s">
        <v>43</v>
      </c>
      <c r="Q121">
        <v>20</v>
      </c>
      <c r="R121">
        <v>0</v>
      </c>
      <c r="S121">
        <v>0</v>
      </c>
      <c r="T121">
        <v>0</v>
      </c>
      <c r="U121">
        <v>4</v>
      </c>
      <c r="V121">
        <v>0</v>
      </c>
      <c r="W121">
        <v>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42.3947</v>
      </c>
      <c r="AF121">
        <v>-71.082800000000006</v>
      </c>
      <c r="AG121">
        <v>1</v>
      </c>
      <c r="AH121" s="1">
        <v>250000000000000</v>
      </c>
    </row>
    <row r="122" spans="1:34" x14ac:dyDescent="0.35">
      <c r="A122">
        <v>23024896</v>
      </c>
      <c r="B122" s="2">
        <v>45053.588194444441</v>
      </c>
      <c r="C122" s="2" t="str">
        <f t="shared" si="2"/>
        <v>May</v>
      </c>
      <c r="D122" s="2" t="str">
        <f t="shared" si="3"/>
        <v>2023</v>
      </c>
      <c r="E122" t="s">
        <v>44</v>
      </c>
      <c r="F122" t="s">
        <v>170</v>
      </c>
      <c r="G122" t="s">
        <v>46</v>
      </c>
      <c r="H122" t="s">
        <v>47</v>
      </c>
      <c r="I122" t="s">
        <v>48</v>
      </c>
      <c r="J122" t="s">
        <v>37</v>
      </c>
      <c r="K122" t="s">
        <v>66</v>
      </c>
      <c r="L122" t="s">
        <v>39</v>
      </c>
      <c r="M122" t="s">
        <v>61</v>
      </c>
      <c r="N122" t="s">
        <v>41</v>
      </c>
      <c r="O122" t="s">
        <v>42</v>
      </c>
      <c r="P122" t="s">
        <v>43</v>
      </c>
      <c r="Q122">
        <v>25</v>
      </c>
      <c r="R122">
        <v>0</v>
      </c>
      <c r="S122">
        <v>0</v>
      </c>
      <c r="T122">
        <v>0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42.395699999999998</v>
      </c>
      <c r="AF122">
        <v>-71.082999999999998</v>
      </c>
      <c r="AG122">
        <v>1</v>
      </c>
      <c r="AH122" s="1">
        <v>250000000000000</v>
      </c>
    </row>
    <row r="123" spans="1:34" x14ac:dyDescent="0.35">
      <c r="A123">
        <v>18027690</v>
      </c>
      <c r="B123" s="2">
        <v>43230.575694444444</v>
      </c>
      <c r="C123" s="2" t="str">
        <f t="shared" si="2"/>
        <v>May</v>
      </c>
      <c r="D123" s="2" t="str">
        <f t="shared" si="3"/>
        <v>2018</v>
      </c>
      <c r="E123" t="s">
        <v>44</v>
      </c>
      <c r="F123" t="s">
        <v>159</v>
      </c>
      <c r="G123" t="s">
        <v>46</v>
      </c>
      <c r="H123" t="s">
        <v>47</v>
      </c>
      <c r="I123" t="s">
        <v>48</v>
      </c>
      <c r="J123" t="s">
        <v>37</v>
      </c>
      <c r="K123" t="s">
        <v>38</v>
      </c>
      <c r="L123" t="s">
        <v>39</v>
      </c>
      <c r="M123" t="s">
        <v>63</v>
      </c>
      <c r="N123" t="s">
        <v>70</v>
      </c>
      <c r="O123" t="s">
        <v>42</v>
      </c>
      <c r="P123" t="s">
        <v>63</v>
      </c>
      <c r="Q123">
        <v>20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42.3947</v>
      </c>
      <c r="AF123">
        <v>-71.082800000000006</v>
      </c>
      <c r="AG123">
        <v>1</v>
      </c>
      <c r="AH123" s="1">
        <v>250000000000000</v>
      </c>
    </row>
    <row r="124" spans="1:34" x14ac:dyDescent="0.35">
      <c r="A124">
        <v>19069642</v>
      </c>
      <c r="B124" s="2">
        <v>43807.661805555559</v>
      </c>
      <c r="C124" s="2" t="str">
        <f t="shared" si="2"/>
        <v>Dec</v>
      </c>
      <c r="D124" s="2" t="str">
        <f t="shared" si="3"/>
        <v>2019</v>
      </c>
      <c r="E124" t="s">
        <v>44</v>
      </c>
      <c r="F124" t="s">
        <v>167</v>
      </c>
      <c r="G124" t="s">
        <v>46</v>
      </c>
      <c r="H124" t="s">
        <v>52</v>
      </c>
      <c r="I124" t="s">
        <v>48</v>
      </c>
      <c r="J124" t="s">
        <v>37</v>
      </c>
      <c r="K124" t="s">
        <v>38</v>
      </c>
      <c r="L124" t="s">
        <v>39</v>
      </c>
      <c r="M124" t="s">
        <v>40</v>
      </c>
      <c r="N124" t="s">
        <v>41</v>
      </c>
      <c r="O124" t="s">
        <v>86</v>
      </c>
      <c r="P124" t="s">
        <v>43</v>
      </c>
      <c r="Q124">
        <v>15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42.3947</v>
      </c>
      <c r="AF124">
        <v>-71.082800000000006</v>
      </c>
      <c r="AG124">
        <v>1</v>
      </c>
      <c r="AH124" s="1">
        <v>250000000000000</v>
      </c>
    </row>
    <row r="125" spans="1:34" x14ac:dyDescent="0.35">
      <c r="A125">
        <v>22000943</v>
      </c>
      <c r="B125" s="2">
        <v>44568.398611111108</v>
      </c>
      <c r="C125" s="2" t="str">
        <f t="shared" si="2"/>
        <v>Jan</v>
      </c>
      <c r="D125" s="2" t="str">
        <f t="shared" si="3"/>
        <v>2022</v>
      </c>
      <c r="E125" t="s">
        <v>44</v>
      </c>
      <c r="F125" t="s">
        <v>168</v>
      </c>
      <c r="G125" t="s">
        <v>46</v>
      </c>
      <c r="H125" t="s">
        <v>52</v>
      </c>
      <c r="I125" t="s">
        <v>171</v>
      </c>
      <c r="J125" t="s">
        <v>139</v>
      </c>
      <c r="K125" t="s">
        <v>38</v>
      </c>
      <c r="L125" t="s">
        <v>39</v>
      </c>
      <c r="M125" t="s">
        <v>40</v>
      </c>
      <c r="N125" t="s">
        <v>55</v>
      </c>
      <c r="O125" t="s">
        <v>42</v>
      </c>
      <c r="P125" t="s">
        <v>43</v>
      </c>
      <c r="Q125">
        <v>25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42.3947</v>
      </c>
      <c r="AF125">
        <v>-71.082800000000006</v>
      </c>
      <c r="AG125">
        <v>1</v>
      </c>
      <c r="AH125" s="1">
        <v>250000000000000</v>
      </c>
    </row>
    <row r="126" spans="1:34" x14ac:dyDescent="0.35">
      <c r="A126">
        <v>18072209</v>
      </c>
      <c r="B126" s="2">
        <v>43441.935416666667</v>
      </c>
      <c r="C126" s="2" t="str">
        <f t="shared" si="2"/>
        <v>Dec</v>
      </c>
      <c r="D126" s="2" t="str">
        <f t="shared" si="3"/>
        <v>2018</v>
      </c>
      <c r="E126" t="s">
        <v>32</v>
      </c>
      <c r="F126" t="s">
        <v>160</v>
      </c>
      <c r="G126" t="s">
        <v>34</v>
      </c>
      <c r="H126" t="s">
        <v>47</v>
      </c>
      <c r="I126" t="s">
        <v>48</v>
      </c>
      <c r="J126" t="s">
        <v>37</v>
      </c>
      <c r="K126" t="s">
        <v>38</v>
      </c>
      <c r="L126" t="s">
        <v>39</v>
      </c>
      <c r="M126" t="s">
        <v>93</v>
      </c>
      <c r="N126" t="s">
        <v>70</v>
      </c>
      <c r="O126" t="s">
        <v>42</v>
      </c>
      <c r="P126" t="s">
        <v>43</v>
      </c>
      <c r="Q126">
        <v>30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42.3947</v>
      </c>
      <c r="AF126">
        <v>-71.082800000000006</v>
      </c>
      <c r="AG126">
        <v>1</v>
      </c>
      <c r="AH126" s="1">
        <v>250000000000000</v>
      </c>
    </row>
    <row r="127" spans="1:34" x14ac:dyDescent="0.35">
      <c r="A127">
        <v>21058643</v>
      </c>
      <c r="B127" s="2">
        <v>44507.711111111108</v>
      </c>
      <c r="C127" s="2" t="str">
        <f t="shared" si="2"/>
        <v>Nov</v>
      </c>
      <c r="D127" s="2" t="str">
        <f t="shared" si="3"/>
        <v>2021</v>
      </c>
      <c r="E127" t="s">
        <v>32</v>
      </c>
      <c r="F127" t="s">
        <v>162</v>
      </c>
      <c r="G127" t="s">
        <v>107</v>
      </c>
      <c r="H127" t="s">
        <v>47</v>
      </c>
      <c r="I127" t="s">
        <v>48</v>
      </c>
      <c r="J127" t="s">
        <v>37</v>
      </c>
      <c r="K127" t="s">
        <v>38</v>
      </c>
      <c r="L127" t="s">
        <v>54</v>
      </c>
      <c r="M127" t="s">
        <v>40</v>
      </c>
      <c r="N127" t="s">
        <v>82</v>
      </c>
      <c r="O127" t="s">
        <v>86</v>
      </c>
      <c r="P127" t="s">
        <v>43</v>
      </c>
      <c r="Q127">
        <v>5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3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42.3947</v>
      </c>
      <c r="AF127">
        <v>-71.082800000000006</v>
      </c>
      <c r="AG127">
        <v>1</v>
      </c>
      <c r="AH127" s="1">
        <v>250000000000000</v>
      </c>
    </row>
    <row r="128" spans="1:34" x14ac:dyDescent="0.35">
      <c r="A128">
        <v>24016904</v>
      </c>
      <c r="B128" s="2">
        <v>45377.804166666669</v>
      </c>
      <c r="C128" s="2" t="str">
        <f t="shared" si="2"/>
        <v>Mar</v>
      </c>
      <c r="D128" s="2" t="str">
        <f t="shared" si="3"/>
        <v>2024</v>
      </c>
      <c r="E128" t="s">
        <v>32</v>
      </c>
      <c r="F128" t="s">
        <v>165</v>
      </c>
      <c r="G128" t="s">
        <v>34</v>
      </c>
      <c r="H128" t="s">
        <v>35</v>
      </c>
      <c r="I128" t="s">
        <v>36</v>
      </c>
      <c r="J128" t="s">
        <v>63</v>
      </c>
      <c r="K128" t="s">
        <v>53</v>
      </c>
      <c r="L128" t="s">
        <v>54</v>
      </c>
      <c r="M128" t="s">
        <v>63</v>
      </c>
      <c r="N128" t="s">
        <v>119</v>
      </c>
      <c r="O128" t="s">
        <v>42</v>
      </c>
      <c r="P128" t="s">
        <v>43</v>
      </c>
      <c r="Q128">
        <v>25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42.395699999999998</v>
      </c>
      <c r="AF128">
        <v>-71.082999999999998</v>
      </c>
      <c r="AG128">
        <v>1</v>
      </c>
      <c r="AH128" s="1">
        <v>250000000000000</v>
      </c>
    </row>
    <row r="129" spans="1:34" x14ac:dyDescent="0.35">
      <c r="A129">
        <v>22051513</v>
      </c>
      <c r="B129" s="2">
        <v>44815.64166666667</v>
      </c>
      <c r="C129" s="2" t="str">
        <f t="shared" si="2"/>
        <v>Sep</v>
      </c>
      <c r="D129" s="2" t="str">
        <f t="shared" si="3"/>
        <v>2022</v>
      </c>
      <c r="E129" t="s">
        <v>44</v>
      </c>
      <c r="F129" t="s">
        <v>172</v>
      </c>
      <c r="G129" t="s">
        <v>46</v>
      </c>
      <c r="H129" t="s">
        <v>47</v>
      </c>
      <c r="I129" t="s">
        <v>48</v>
      </c>
      <c r="J129" t="s">
        <v>37</v>
      </c>
      <c r="K129" t="s">
        <v>38</v>
      </c>
      <c r="L129" t="s">
        <v>39</v>
      </c>
      <c r="M129" t="s">
        <v>93</v>
      </c>
      <c r="N129" t="s">
        <v>70</v>
      </c>
      <c r="O129" t="s">
        <v>42</v>
      </c>
      <c r="P129" t="s">
        <v>43</v>
      </c>
      <c r="Q129">
        <v>25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42.394599999999997</v>
      </c>
      <c r="AF129">
        <v>-71.079700000000003</v>
      </c>
      <c r="AG129">
        <v>1</v>
      </c>
      <c r="AH129" s="1">
        <v>250000000000000</v>
      </c>
    </row>
    <row r="130" spans="1:34" x14ac:dyDescent="0.35">
      <c r="A130">
        <v>21007152</v>
      </c>
      <c r="B130" s="2">
        <v>44235.666666666664</v>
      </c>
      <c r="C130" s="2" t="str">
        <f t="shared" si="2"/>
        <v>Feb</v>
      </c>
      <c r="D130" s="2" t="str">
        <f t="shared" si="3"/>
        <v>2021</v>
      </c>
      <c r="E130" t="s">
        <v>32</v>
      </c>
      <c r="F130" t="s">
        <v>173</v>
      </c>
      <c r="G130" t="s">
        <v>46</v>
      </c>
      <c r="H130" t="s">
        <v>47</v>
      </c>
      <c r="I130" t="s">
        <v>48</v>
      </c>
      <c r="J130" t="s">
        <v>37</v>
      </c>
      <c r="K130" t="s">
        <v>53</v>
      </c>
      <c r="L130" t="s">
        <v>71</v>
      </c>
      <c r="M130" t="s">
        <v>40</v>
      </c>
      <c r="N130" t="s">
        <v>49</v>
      </c>
      <c r="O130" t="s">
        <v>86</v>
      </c>
      <c r="P130" t="s">
        <v>43</v>
      </c>
      <c r="Q130">
        <v>5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2</v>
      </c>
      <c r="X130">
        <v>0</v>
      </c>
      <c r="Y130">
        <v>0</v>
      </c>
      <c r="Z130">
        <v>2</v>
      </c>
      <c r="AA130">
        <v>2</v>
      </c>
      <c r="AB130">
        <v>0</v>
      </c>
      <c r="AC130">
        <v>0</v>
      </c>
      <c r="AD130">
        <v>0</v>
      </c>
      <c r="AE130">
        <v>42.394599999999997</v>
      </c>
      <c r="AF130">
        <v>-71.079700000000003</v>
      </c>
      <c r="AG130">
        <v>1</v>
      </c>
      <c r="AH130" s="1">
        <v>250000000000000</v>
      </c>
    </row>
    <row r="131" spans="1:34" x14ac:dyDescent="0.35">
      <c r="A131">
        <v>19059986</v>
      </c>
      <c r="B131" s="2">
        <v>43756.845833333333</v>
      </c>
      <c r="C131" s="2" t="str">
        <f t="shared" ref="C131:C194" si="4">TEXT(B131,"mmm")</f>
        <v>Oct</v>
      </c>
      <c r="D131" s="2" t="str">
        <f t="shared" ref="D131:D194" si="5">TEXT(B131,"yyyy")</f>
        <v>2019</v>
      </c>
      <c r="E131" t="s">
        <v>32</v>
      </c>
      <c r="F131" t="s">
        <v>174</v>
      </c>
      <c r="G131" t="s">
        <v>34</v>
      </c>
      <c r="H131" t="s">
        <v>47</v>
      </c>
      <c r="I131" t="s">
        <v>48</v>
      </c>
      <c r="J131" t="s">
        <v>175</v>
      </c>
      <c r="K131" t="s">
        <v>53</v>
      </c>
      <c r="L131" t="s">
        <v>54</v>
      </c>
      <c r="M131" t="s">
        <v>63</v>
      </c>
      <c r="N131" t="s">
        <v>41</v>
      </c>
      <c r="O131" t="s">
        <v>42</v>
      </c>
      <c r="P131" t="s">
        <v>43</v>
      </c>
      <c r="Q131">
        <v>20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42.394300000000001</v>
      </c>
      <c r="AF131">
        <v>-71.080200000000005</v>
      </c>
      <c r="AG131">
        <v>1</v>
      </c>
      <c r="AH131" s="1">
        <v>250000000000000</v>
      </c>
    </row>
    <row r="132" spans="1:34" x14ac:dyDescent="0.35">
      <c r="A132">
        <v>19056637</v>
      </c>
      <c r="B132" s="2">
        <v>43740.451388888891</v>
      </c>
      <c r="C132" s="2" t="str">
        <f t="shared" si="4"/>
        <v>Oct</v>
      </c>
      <c r="D132" s="2" t="str">
        <f t="shared" si="5"/>
        <v>2019</v>
      </c>
      <c r="E132" t="s">
        <v>44</v>
      </c>
      <c r="F132" t="s">
        <v>174</v>
      </c>
      <c r="G132" t="s">
        <v>46</v>
      </c>
      <c r="H132" t="s">
        <v>52</v>
      </c>
      <c r="I132" t="s">
        <v>48</v>
      </c>
      <c r="J132" t="s">
        <v>37</v>
      </c>
      <c r="K132" t="s">
        <v>53</v>
      </c>
      <c r="L132" t="s">
        <v>71</v>
      </c>
      <c r="M132" t="s">
        <v>40</v>
      </c>
      <c r="N132" t="s">
        <v>70</v>
      </c>
      <c r="O132" t="s">
        <v>42</v>
      </c>
      <c r="P132" t="s">
        <v>43</v>
      </c>
      <c r="Q132">
        <v>25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42.394300000000001</v>
      </c>
      <c r="AF132">
        <v>-71.080200000000005</v>
      </c>
      <c r="AG132">
        <v>1</v>
      </c>
      <c r="AH132" s="1">
        <v>250000000000000</v>
      </c>
    </row>
    <row r="133" spans="1:34" x14ac:dyDescent="0.35">
      <c r="A133">
        <v>19059491</v>
      </c>
      <c r="B133" s="2">
        <v>43754.78402777778</v>
      </c>
      <c r="C133" s="2" t="str">
        <f t="shared" si="4"/>
        <v>Oct</v>
      </c>
      <c r="D133" s="2" t="str">
        <f t="shared" si="5"/>
        <v>2019</v>
      </c>
      <c r="E133" t="s">
        <v>32</v>
      </c>
      <c r="F133" t="s">
        <v>176</v>
      </c>
      <c r="G133" t="s">
        <v>34</v>
      </c>
      <c r="H133" t="s">
        <v>52</v>
      </c>
      <c r="I133" t="s">
        <v>48</v>
      </c>
      <c r="J133" t="s">
        <v>37</v>
      </c>
      <c r="K133" t="s">
        <v>53</v>
      </c>
      <c r="L133" t="s">
        <v>122</v>
      </c>
      <c r="M133" t="s">
        <v>69</v>
      </c>
      <c r="N133" t="s">
        <v>82</v>
      </c>
      <c r="O133" t="s">
        <v>42</v>
      </c>
      <c r="P133" t="s">
        <v>43</v>
      </c>
      <c r="Q133">
        <v>25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42.395499999999998</v>
      </c>
      <c r="AF133">
        <v>-71.08</v>
      </c>
      <c r="AG133">
        <v>1</v>
      </c>
      <c r="AH133" s="1">
        <v>250000000000000</v>
      </c>
    </row>
    <row r="134" spans="1:34" x14ac:dyDescent="0.35">
      <c r="A134">
        <v>23026758</v>
      </c>
      <c r="B134" s="2">
        <v>45061.73541666667</v>
      </c>
      <c r="C134" s="2" t="str">
        <f t="shared" si="4"/>
        <v>May</v>
      </c>
      <c r="D134" s="2" t="str">
        <f t="shared" si="5"/>
        <v>2023</v>
      </c>
      <c r="E134" t="s">
        <v>32</v>
      </c>
      <c r="F134" t="s">
        <v>177</v>
      </c>
      <c r="G134" t="s">
        <v>46</v>
      </c>
      <c r="H134" t="s">
        <v>47</v>
      </c>
      <c r="I134" t="s">
        <v>48</v>
      </c>
      <c r="J134" t="s">
        <v>37</v>
      </c>
      <c r="K134" t="s">
        <v>121</v>
      </c>
      <c r="L134" t="s">
        <v>122</v>
      </c>
      <c r="M134" t="s">
        <v>69</v>
      </c>
      <c r="N134" t="s">
        <v>49</v>
      </c>
      <c r="O134" t="s">
        <v>96</v>
      </c>
      <c r="P134" t="s">
        <v>43</v>
      </c>
      <c r="Q134">
        <v>20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2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42.395800000000001</v>
      </c>
      <c r="AF134">
        <v>-71.0809</v>
      </c>
      <c r="AG134">
        <v>1</v>
      </c>
      <c r="AH134" s="1">
        <v>250000000000000</v>
      </c>
    </row>
    <row r="135" spans="1:34" x14ac:dyDescent="0.35">
      <c r="A135">
        <v>23001006</v>
      </c>
      <c r="B135" s="2">
        <v>44933.019444444442</v>
      </c>
      <c r="C135" s="2" t="str">
        <f t="shared" si="4"/>
        <v>Jan</v>
      </c>
      <c r="D135" s="2" t="str">
        <f t="shared" si="5"/>
        <v>2023</v>
      </c>
      <c r="E135" t="s">
        <v>58</v>
      </c>
      <c r="F135" t="s">
        <v>177</v>
      </c>
      <c r="G135" t="s">
        <v>34</v>
      </c>
      <c r="H135" t="s">
        <v>63</v>
      </c>
      <c r="I135" t="s">
        <v>63</v>
      </c>
      <c r="J135" t="s">
        <v>63</v>
      </c>
      <c r="K135" t="s">
        <v>63</v>
      </c>
      <c r="L135" t="s">
        <v>122</v>
      </c>
      <c r="M135" t="s">
        <v>61</v>
      </c>
      <c r="N135" t="s">
        <v>55</v>
      </c>
      <c r="O135" t="s">
        <v>42</v>
      </c>
      <c r="P135" t="s">
        <v>43</v>
      </c>
      <c r="Q135">
        <v>25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42.395800000000001</v>
      </c>
      <c r="AF135">
        <v>-71.0809</v>
      </c>
      <c r="AG135">
        <v>1</v>
      </c>
      <c r="AH135" s="1">
        <v>250000000000000</v>
      </c>
    </row>
    <row r="136" spans="1:34" x14ac:dyDescent="0.35">
      <c r="A136">
        <v>19048839</v>
      </c>
      <c r="B136" s="2">
        <v>43703.313194444447</v>
      </c>
      <c r="C136" s="2" t="str">
        <f t="shared" si="4"/>
        <v>Aug</v>
      </c>
      <c r="D136" s="2" t="str">
        <f t="shared" si="5"/>
        <v>2019</v>
      </c>
      <c r="E136" t="s">
        <v>58</v>
      </c>
      <c r="F136" t="s">
        <v>177</v>
      </c>
      <c r="G136" t="s">
        <v>46</v>
      </c>
      <c r="H136" t="s">
        <v>47</v>
      </c>
      <c r="I136" t="s">
        <v>48</v>
      </c>
      <c r="J136" t="s">
        <v>37</v>
      </c>
      <c r="K136" t="s">
        <v>38</v>
      </c>
      <c r="L136" t="s">
        <v>122</v>
      </c>
      <c r="M136" t="s">
        <v>40</v>
      </c>
      <c r="N136" t="s">
        <v>41</v>
      </c>
      <c r="O136" t="s">
        <v>42</v>
      </c>
      <c r="P136" t="s">
        <v>43</v>
      </c>
      <c r="Q136">
        <v>20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42.395800000000001</v>
      </c>
      <c r="AF136">
        <v>-71.0809</v>
      </c>
      <c r="AG136">
        <v>1</v>
      </c>
      <c r="AH136" s="1">
        <v>250000000000000</v>
      </c>
    </row>
    <row r="137" spans="1:34" x14ac:dyDescent="0.35">
      <c r="A137">
        <v>24017746</v>
      </c>
      <c r="B137" s="2">
        <v>45382.064583333333</v>
      </c>
      <c r="C137" s="2" t="str">
        <f t="shared" si="4"/>
        <v>Mar</v>
      </c>
      <c r="D137" s="2" t="str">
        <f t="shared" si="5"/>
        <v>2024</v>
      </c>
      <c r="E137" t="s">
        <v>58</v>
      </c>
      <c r="F137" t="s">
        <v>178</v>
      </c>
      <c r="G137" t="s">
        <v>34</v>
      </c>
      <c r="H137" t="s">
        <v>47</v>
      </c>
      <c r="I137" t="s">
        <v>48</v>
      </c>
      <c r="J137" t="s">
        <v>37</v>
      </c>
      <c r="K137" t="s">
        <v>118</v>
      </c>
      <c r="L137" t="s">
        <v>39</v>
      </c>
      <c r="M137" t="s">
        <v>69</v>
      </c>
      <c r="N137" t="s">
        <v>82</v>
      </c>
      <c r="O137" t="s">
        <v>42</v>
      </c>
      <c r="P137" t="s">
        <v>43</v>
      </c>
      <c r="Q137">
        <v>25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42.395499999999998</v>
      </c>
      <c r="AF137">
        <v>-71.08</v>
      </c>
      <c r="AG137">
        <v>1</v>
      </c>
      <c r="AH137" s="1">
        <v>250000000000000</v>
      </c>
    </row>
    <row r="138" spans="1:34" x14ac:dyDescent="0.35">
      <c r="A138">
        <v>23021630</v>
      </c>
      <c r="B138" s="2">
        <v>45038.020138888889</v>
      </c>
      <c r="C138" s="2" t="str">
        <f t="shared" si="4"/>
        <v>Apr</v>
      </c>
      <c r="D138" s="2" t="str">
        <f t="shared" si="5"/>
        <v>2023</v>
      </c>
      <c r="E138" t="s">
        <v>58</v>
      </c>
      <c r="F138" t="s">
        <v>179</v>
      </c>
      <c r="G138" t="s">
        <v>34</v>
      </c>
      <c r="H138" t="s">
        <v>47</v>
      </c>
      <c r="I138" t="s">
        <v>48</v>
      </c>
      <c r="J138" t="s">
        <v>37</v>
      </c>
      <c r="K138" t="s">
        <v>38</v>
      </c>
      <c r="L138" t="s">
        <v>39</v>
      </c>
      <c r="M138" t="s">
        <v>93</v>
      </c>
      <c r="N138" t="s">
        <v>41</v>
      </c>
      <c r="O138" t="s">
        <v>42</v>
      </c>
      <c r="P138" t="s">
        <v>43</v>
      </c>
      <c r="Q138">
        <v>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42.395499999999998</v>
      </c>
      <c r="AF138">
        <v>-71.08</v>
      </c>
      <c r="AG138">
        <v>1</v>
      </c>
      <c r="AH138" s="1">
        <v>250000000000000</v>
      </c>
    </row>
    <row r="139" spans="1:34" x14ac:dyDescent="0.35">
      <c r="A139">
        <v>21017678</v>
      </c>
      <c r="B139" s="2">
        <v>44294.451388888891</v>
      </c>
      <c r="C139" s="2" t="str">
        <f t="shared" si="4"/>
        <v>Apr</v>
      </c>
      <c r="D139" s="2" t="str">
        <f t="shared" si="5"/>
        <v>2021</v>
      </c>
      <c r="E139" t="s">
        <v>44</v>
      </c>
      <c r="F139" t="s">
        <v>180</v>
      </c>
      <c r="G139" t="s">
        <v>46</v>
      </c>
      <c r="H139" t="s">
        <v>47</v>
      </c>
      <c r="I139" t="s">
        <v>48</v>
      </c>
      <c r="J139" t="s">
        <v>37</v>
      </c>
      <c r="K139" t="s">
        <v>38</v>
      </c>
      <c r="L139" t="s">
        <v>39</v>
      </c>
      <c r="M139" t="s">
        <v>40</v>
      </c>
      <c r="N139" t="s">
        <v>119</v>
      </c>
      <c r="O139" t="s">
        <v>56</v>
      </c>
      <c r="P139" t="s">
        <v>43</v>
      </c>
      <c r="Q139">
        <v>20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42.395499999999998</v>
      </c>
      <c r="AF139">
        <v>-71.08</v>
      </c>
      <c r="AG139">
        <v>1</v>
      </c>
      <c r="AH139" s="1">
        <v>250000000000000</v>
      </c>
    </row>
    <row r="140" spans="1:34" x14ac:dyDescent="0.35">
      <c r="A140">
        <v>22032853</v>
      </c>
      <c r="B140" s="2">
        <v>44723.726388888892</v>
      </c>
      <c r="C140" s="2" t="str">
        <f t="shared" si="4"/>
        <v>Jun</v>
      </c>
      <c r="D140" s="2" t="str">
        <f t="shared" si="5"/>
        <v>2022</v>
      </c>
      <c r="E140" t="s">
        <v>32</v>
      </c>
      <c r="F140" t="s">
        <v>177</v>
      </c>
      <c r="G140" t="s">
        <v>46</v>
      </c>
      <c r="H140" t="s">
        <v>47</v>
      </c>
      <c r="I140" t="s">
        <v>48</v>
      </c>
      <c r="J140" t="s">
        <v>37</v>
      </c>
      <c r="K140" t="s">
        <v>121</v>
      </c>
      <c r="L140" t="s">
        <v>122</v>
      </c>
      <c r="M140" t="s">
        <v>61</v>
      </c>
      <c r="N140" t="s">
        <v>55</v>
      </c>
      <c r="O140" t="s">
        <v>42</v>
      </c>
      <c r="P140" t="s">
        <v>43</v>
      </c>
      <c r="Q140">
        <v>25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42.395800000000001</v>
      </c>
      <c r="AF140">
        <v>-71.0809</v>
      </c>
      <c r="AG140">
        <v>1</v>
      </c>
      <c r="AH140" s="1">
        <v>250000000000000</v>
      </c>
    </row>
    <row r="141" spans="1:34" x14ac:dyDescent="0.35">
      <c r="A141">
        <v>19060083</v>
      </c>
      <c r="B141" s="2">
        <v>43757.435416666667</v>
      </c>
      <c r="C141" s="2" t="str">
        <f t="shared" si="4"/>
        <v>Oct</v>
      </c>
      <c r="D141" s="2" t="str">
        <f t="shared" si="5"/>
        <v>2019</v>
      </c>
      <c r="E141" t="s">
        <v>44</v>
      </c>
      <c r="F141" t="s">
        <v>181</v>
      </c>
      <c r="G141" t="s">
        <v>46</v>
      </c>
      <c r="H141" t="s">
        <v>47</v>
      </c>
      <c r="I141" t="s">
        <v>48</v>
      </c>
      <c r="J141" t="s">
        <v>37</v>
      </c>
      <c r="K141" t="s">
        <v>38</v>
      </c>
      <c r="L141" t="s">
        <v>39</v>
      </c>
      <c r="M141" t="s">
        <v>61</v>
      </c>
      <c r="N141" t="s">
        <v>70</v>
      </c>
      <c r="O141" t="s">
        <v>56</v>
      </c>
      <c r="P141" t="s">
        <v>43</v>
      </c>
      <c r="Q141">
        <v>25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42.386800000000001</v>
      </c>
      <c r="AF141">
        <v>-71.079499999999996</v>
      </c>
      <c r="AG141">
        <v>1</v>
      </c>
      <c r="AH141" s="1">
        <v>250000000000000</v>
      </c>
    </row>
    <row r="142" spans="1:34" x14ac:dyDescent="0.35">
      <c r="A142">
        <v>22064378</v>
      </c>
      <c r="B142" s="2">
        <v>44874.682638888888</v>
      </c>
      <c r="C142" s="2" t="str">
        <f t="shared" si="4"/>
        <v>Nov</v>
      </c>
      <c r="D142" s="2" t="str">
        <f t="shared" si="5"/>
        <v>2022</v>
      </c>
      <c r="E142" t="s">
        <v>32</v>
      </c>
      <c r="F142" t="s">
        <v>182</v>
      </c>
      <c r="G142" t="s">
        <v>46</v>
      </c>
      <c r="H142" t="s">
        <v>47</v>
      </c>
      <c r="I142" t="s">
        <v>48</v>
      </c>
      <c r="J142" t="s">
        <v>175</v>
      </c>
      <c r="K142" t="s">
        <v>38</v>
      </c>
      <c r="L142" t="s">
        <v>39</v>
      </c>
      <c r="M142" t="s">
        <v>69</v>
      </c>
      <c r="N142" t="s">
        <v>49</v>
      </c>
      <c r="O142" t="s">
        <v>153</v>
      </c>
      <c r="P142" t="s">
        <v>43</v>
      </c>
      <c r="Q142">
        <v>25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42.3889</v>
      </c>
      <c r="AF142">
        <v>-71.081599999999995</v>
      </c>
      <c r="AG142">
        <v>1</v>
      </c>
      <c r="AH142" s="1">
        <v>250000000000000</v>
      </c>
    </row>
    <row r="143" spans="1:34" x14ac:dyDescent="0.35">
      <c r="A143">
        <v>18059404</v>
      </c>
      <c r="B143" s="2">
        <v>43378.411805555559</v>
      </c>
      <c r="C143" s="2" t="str">
        <f t="shared" si="4"/>
        <v>Oct</v>
      </c>
      <c r="D143" s="2" t="str">
        <f t="shared" si="5"/>
        <v>2018</v>
      </c>
      <c r="E143" t="s">
        <v>44</v>
      </c>
      <c r="F143" t="s">
        <v>183</v>
      </c>
      <c r="G143" t="s">
        <v>46</v>
      </c>
      <c r="H143" t="s">
        <v>47</v>
      </c>
      <c r="I143" t="s">
        <v>48</v>
      </c>
      <c r="J143" t="s">
        <v>37</v>
      </c>
      <c r="K143" t="s">
        <v>66</v>
      </c>
      <c r="L143" t="s">
        <v>71</v>
      </c>
      <c r="M143" t="s">
        <v>69</v>
      </c>
      <c r="N143" t="s">
        <v>70</v>
      </c>
      <c r="O143" t="s">
        <v>42</v>
      </c>
      <c r="P143" t="s">
        <v>43</v>
      </c>
      <c r="Q143">
        <v>25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42.386400000000002</v>
      </c>
      <c r="AF143">
        <v>-71.078699999999998</v>
      </c>
      <c r="AG143">
        <v>1</v>
      </c>
      <c r="AH143" s="1">
        <v>250000000000000</v>
      </c>
    </row>
    <row r="144" spans="1:34" x14ac:dyDescent="0.35">
      <c r="A144">
        <v>22050850</v>
      </c>
      <c r="B144" s="2">
        <v>44812.78402777778</v>
      </c>
      <c r="C144" s="2" t="str">
        <f t="shared" si="4"/>
        <v>Sep</v>
      </c>
      <c r="D144" s="2" t="str">
        <f t="shared" si="5"/>
        <v>2022</v>
      </c>
      <c r="E144" t="s">
        <v>32</v>
      </c>
      <c r="F144" t="s">
        <v>181</v>
      </c>
      <c r="G144" t="s">
        <v>46</v>
      </c>
      <c r="H144" t="s">
        <v>47</v>
      </c>
      <c r="I144" t="s">
        <v>48</v>
      </c>
      <c r="J144" t="s">
        <v>37</v>
      </c>
      <c r="K144" t="s">
        <v>66</v>
      </c>
      <c r="L144" t="s">
        <v>39</v>
      </c>
      <c r="M144" t="s">
        <v>61</v>
      </c>
      <c r="N144" t="s">
        <v>63</v>
      </c>
      <c r="O144" t="s">
        <v>96</v>
      </c>
      <c r="P144" t="s">
        <v>43</v>
      </c>
      <c r="Q144">
        <v>25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2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42.386800000000001</v>
      </c>
      <c r="AF144">
        <v>-71.079499999999996</v>
      </c>
      <c r="AG144">
        <v>1</v>
      </c>
      <c r="AH144" s="1">
        <v>250000000000000</v>
      </c>
    </row>
    <row r="145" spans="1:34" x14ac:dyDescent="0.35">
      <c r="A145">
        <v>19071352</v>
      </c>
      <c r="B145" s="2">
        <v>43816.515277777777</v>
      </c>
      <c r="C145" s="2" t="str">
        <f t="shared" si="4"/>
        <v>Dec</v>
      </c>
      <c r="D145" s="2" t="str">
        <f t="shared" si="5"/>
        <v>2019</v>
      </c>
      <c r="E145" t="s">
        <v>44</v>
      </c>
      <c r="F145" t="s">
        <v>184</v>
      </c>
      <c r="G145" t="s">
        <v>46</v>
      </c>
      <c r="H145" t="s">
        <v>52</v>
      </c>
      <c r="I145" t="s">
        <v>74</v>
      </c>
      <c r="J145" t="s">
        <v>37</v>
      </c>
      <c r="K145" t="s">
        <v>38</v>
      </c>
      <c r="L145" t="s">
        <v>39</v>
      </c>
      <c r="M145" t="s">
        <v>93</v>
      </c>
      <c r="N145" t="s">
        <v>41</v>
      </c>
      <c r="O145" t="s">
        <v>42</v>
      </c>
      <c r="P145" t="s">
        <v>43</v>
      </c>
      <c r="Q145">
        <v>25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42.390500000000003</v>
      </c>
      <c r="AF145">
        <v>-71.083600000000004</v>
      </c>
      <c r="AG145">
        <v>1</v>
      </c>
      <c r="AH145" s="1">
        <v>250000000000000</v>
      </c>
    </row>
    <row r="146" spans="1:34" x14ac:dyDescent="0.35">
      <c r="A146">
        <v>18075219</v>
      </c>
      <c r="B146" s="2">
        <v>43456.802777777775</v>
      </c>
      <c r="C146" s="2" t="str">
        <f t="shared" si="4"/>
        <v>Dec</v>
      </c>
      <c r="D146" s="2" t="str">
        <f t="shared" si="5"/>
        <v>2018</v>
      </c>
      <c r="E146" t="s">
        <v>32</v>
      </c>
      <c r="F146" t="s">
        <v>181</v>
      </c>
      <c r="G146" t="s">
        <v>34</v>
      </c>
      <c r="H146" t="s">
        <v>47</v>
      </c>
      <c r="I146" t="s">
        <v>48</v>
      </c>
      <c r="J146" t="s">
        <v>37</v>
      </c>
      <c r="K146" t="s">
        <v>38</v>
      </c>
      <c r="L146" t="s">
        <v>39</v>
      </c>
      <c r="M146" t="s">
        <v>69</v>
      </c>
      <c r="N146" t="s">
        <v>55</v>
      </c>
      <c r="O146" t="s">
        <v>56</v>
      </c>
      <c r="P146" t="s">
        <v>43</v>
      </c>
      <c r="Q146">
        <v>25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42.386800000000001</v>
      </c>
      <c r="AF146">
        <v>-71.079499999999996</v>
      </c>
      <c r="AG146">
        <v>1</v>
      </c>
      <c r="AH146" s="1">
        <v>250000000000000</v>
      </c>
    </row>
    <row r="147" spans="1:34" x14ac:dyDescent="0.35">
      <c r="A147">
        <v>20001293</v>
      </c>
      <c r="B147" s="2">
        <v>43839.061805555553</v>
      </c>
      <c r="C147" s="2" t="str">
        <f t="shared" si="4"/>
        <v>Jan</v>
      </c>
      <c r="D147" s="2" t="str">
        <f t="shared" si="5"/>
        <v>2020</v>
      </c>
      <c r="E147" t="s">
        <v>58</v>
      </c>
      <c r="F147" t="s">
        <v>181</v>
      </c>
      <c r="G147" t="s">
        <v>34</v>
      </c>
      <c r="H147" t="s">
        <v>47</v>
      </c>
      <c r="I147" t="s">
        <v>48</v>
      </c>
      <c r="J147" t="s">
        <v>37</v>
      </c>
      <c r="K147" t="s">
        <v>38</v>
      </c>
      <c r="L147" t="s">
        <v>39</v>
      </c>
      <c r="M147" t="s">
        <v>61</v>
      </c>
      <c r="N147" t="s">
        <v>49</v>
      </c>
      <c r="O147" t="s">
        <v>56</v>
      </c>
      <c r="P147" t="s">
        <v>43</v>
      </c>
      <c r="Q147">
        <v>25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42.386800000000001</v>
      </c>
      <c r="AF147">
        <v>-71.079499999999996</v>
      </c>
      <c r="AG147">
        <v>1</v>
      </c>
      <c r="AH147" s="1">
        <v>250000000000000</v>
      </c>
    </row>
    <row r="148" spans="1:34" x14ac:dyDescent="0.35">
      <c r="A148">
        <v>21034140</v>
      </c>
      <c r="B148" s="2">
        <v>44382.806944444441</v>
      </c>
      <c r="C148" s="2" t="str">
        <f t="shared" si="4"/>
        <v>Jul</v>
      </c>
      <c r="D148" s="2" t="str">
        <f t="shared" si="5"/>
        <v>2021</v>
      </c>
      <c r="E148" t="s">
        <v>32</v>
      </c>
      <c r="F148" t="s">
        <v>185</v>
      </c>
      <c r="G148" t="s">
        <v>46</v>
      </c>
      <c r="H148" t="s">
        <v>47</v>
      </c>
      <c r="I148" t="s">
        <v>48</v>
      </c>
      <c r="J148" t="s">
        <v>37</v>
      </c>
      <c r="K148" t="s">
        <v>38</v>
      </c>
      <c r="L148" t="s">
        <v>39</v>
      </c>
      <c r="M148" t="s">
        <v>69</v>
      </c>
      <c r="N148" t="s">
        <v>70</v>
      </c>
      <c r="O148" t="s">
        <v>56</v>
      </c>
      <c r="P148" t="s">
        <v>43</v>
      </c>
      <c r="Q148">
        <v>20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42.3889</v>
      </c>
      <c r="AF148">
        <v>-71.082099999999997</v>
      </c>
      <c r="AG148">
        <v>1</v>
      </c>
      <c r="AH148" s="1">
        <v>250000000000000</v>
      </c>
    </row>
    <row r="149" spans="1:34" x14ac:dyDescent="0.35">
      <c r="A149">
        <v>21002140</v>
      </c>
      <c r="B149" s="2">
        <v>44210.76666666667</v>
      </c>
      <c r="C149" s="2" t="str">
        <f t="shared" si="4"/>
        <v>Jan</v>
      </c>
      <c r="D149" s="2" t="str">
        <f t="shared" si="5"/>
        <v>2021</v>
      </c>
      <c r="E149" t="s">
        <v>32</v>
      </c>
      <c r="F149" t="s">
        <v>186</v>
      </c>
      <c r="G149" t="s">
        <v>34</v>
      </c>
      <c r="H149" t="s">
        <v>35</v>
      </c>
      <c r="I149" t="s">
        <v>36</v>
      </c>
      <c r="J149" t="s">
        <v>37</v>
      </c>
      <c r="K149" t="s">
        <v>66</v>
      </c>
      <c r="L149" t="s">
        <v>54</v>
      </c>
      <c r="M149" t="s">
        <v>40</v>
      </c>
      <c r="N149" t="s">
        <v>41</v>
      </c>
      <c r="O149" t="s">
        <v>86</v>
      </c>
      <c r="P149" t="s">
        <v>43</v>
      </c>
      <c r="Q149">
        <v>25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42.386400000000002</v>
      </c>
      <c r="AF149">
        <v>-71.078699999999998</v>
      </c>
      <c r="AG149">
        <v>1</v>
      </c>
      <c r="AH149" s="1">
        <v>250000000000000</v>
      </c>
    </row>
    <row r="150" spans="1:34" x14ac:dyDescent="0.35">
      <c r="A150">
        <v>19069016</v>
      </c>
      <c r="B150" s="2">
        <v>43804.435416666667</v>
      </c>
      <c r="C150" s="2" t="str">
        <f t="shared" si="4"/>
        <v>Dec</v>
      </c>
      <c r="D150" s="2" t="str">
        <f t="shared" si="5"/>
        <v>2019</v>
      </c>
      <c r="E150" t="s">
        <v>44</v>
      </c>
      <c r="F150" t="s">
        <v>187</v>
      </c>
      <c r="G150" t="s">
        <v>46</v>
      </c>
      <c r="H150" t="s">
        <v>47</v>
      </c>
      <c r="I150" t="s">
        <v>48</v>
      </c>
      <c r="J150" t="s">
        <v>37</v>
      </c>
      <c r="K150" t="s">
        <v>38</v>
      </c>
      <c r="L150" t="s">
        <v>39</v>
      </c>
      <c r="M150" t="s">
        <v>69</v>
      </c>
      <c r="N150" t="s">
        <v>49</v>
      </c>
      <c r="O150" t="s">
        <v>99</v>
      </c>
      <c r="P150" t="s">
        <v>89</v>
      </c>
      <c r="Q150">
        <v>25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42.39</v>
      </c>
      <c r="AF150">
        <v>-71.083200000000005</v>
      </c>
      <c r="AG150">
        <v>1</v>
      </c>
      <c r="AH150" s="1">
        <v>250000000000000</v>
      </c>
    </row>
    <row r="151" spans="1:34" x14ac:dyDescent="0.35">
      <c r="A151">
        <v>21025030</v>
      </c>
      <c r="B151" s="2">
        <v>44335.522222222222</v>
      </c>
      <c r="C151" s="2" t="str">
        <f t="shared" si="4"/>
        <v>May</v>
      </c>
      <c r="D151" s="2" t="str">
        <f t="shared" si="5"/>
        <v>2021</v>
      </c>
      <c r="E151" t="s">
        <v>44</v>
      </c>
      <c r="F151" t="s">
        <v>188</v>
      </c>
      <c r="G151" t="s">
        <v>46</v>
      </c>
      <c r="H151" t="s">
        <v>47</v>
      </c>
      <c r="I151" t="s">
        <v>48</v>
      </c>
      <c r="J151" t="s">
        <v>37</v>
      </c>
      <c r="K151" t="s">
        <v>121</v>
      </c>
      <c r="L151" t="s">
        <v>54</v>
      </c>
      <c r="M151" t="s">
        <v>61</v>
      </c>
      <c r="N151" t="s">
        <v>55</v>
      </c>
      <c r="O151" t="s">
        <v>42</v>
      </c>
      <c r="P151" t="s">
        <v>43</v>
      </c>
      <c r="Q151">
        <v>25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42.386800000000001</v>
      </c>
      <c r="AF151">
        <v>-71.080799999999996</v>
      </c>
      <c r="AG151">
        <v>1</v>
      </c>
      <c r="AH151" s="1">
        <v>250000000000000</v>
      </c>
    </row>
    <row r="152" spans="1:34" x14ac:dyDescent="0.35">
      <c r="A152">
        <v>19054363</v>
      </c>
      <c r="B152" s="2">
        <v>43729.59375</v>
      </c>
      <c r="C152" s="2" t="str">
        <f t="shared" si="4"/>
        <v>Sep</v>
      </c>
      <c r="D152" s="2" t="str">
        <f t="shared" si="5"/>
        <v>2019</v>
      </c>
      <c r="E152" t="s">
        <v>44</v>
      </c>
      <c r="F152" t="s">
        <v>189</v>
      </c>
      <c r="G152" t="s">
        <v>46</v>
      </c>
      <c r="H152" t="s">
        <v>47</v>
      </c>
      <c r="I152" t="s">
        <v>48</v>
      </c>
      <c r="J152" t="s">
        <v>37</v>
      </c>
      <c r="K152" t="s">
        <v>38</v>
      </c>
      <c r="L152" t="s">
        <v>39</v>
      </c>
      <c r="M152" t="s">
        <v>93</v>
      </c>
      <c r="N152" t="s">
        <v>55</v>
      </c>
      <c r="O152" t="s">
        <v>42</v>
      </c>
      <c r="P152" t="s">
        <v>43</v>
      </c>
      <c r="Q152">
        <v>30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42.3872</v>
      </c>
      <c r="AF152">
        <v>-71.081000000000003</v>
      </c>
      <c r="AG152">
        <v>1</v>
      </c>
      <c r="AH152" s="1">
        <v>250000000000000</v>
      </c>
    </row>
    <row r="153" spans="1:34" x14ac:dyDescent="0.35">
      <c r="A153">
        <v>23001813</v>
      </c>
      <c r="B153" s="2">
        <v>44937.715277777781</v>
      </c>
      <c r="C153" s="2" t="str">
        <f t="shared" si="4"/>
        <v>Jan</v>
      </c>
      <c r="D153" s="2" t="str">
        <f t="shared" si="5"/>
        <v>2023</v>
      </c>
      <c r="E153" t="s">
        <v>32</v>
      </c>
      <c r="F153" t="s">
        <v>189</v>
      </c>
      <c r="G153" t="s">
        <v>34</v>
      </c>
      <c r="H153" t="s">
        <v>47</v>
      </c>
      <c r="I153" t="s">
        <v>48</v>
      </c>
      <c r="J153" t="s">
        <v>37</v>
      </c>
      <c r="K153" t="s">
        <v>38</v>
      </c>
      <c r="L153" t="s">
        <v>39</v>
      </c>
      <c r="M153" t="s">
        <v>61</v>
      </c>
      <c r="N153" t="s">
        <v>55</v>
      </c>
      <c r="O153" t="s">
        <v>42</v>
      </c>
      <c r="P153" t="s">
        <v>43</v>
      </c>
      <c r="Q153">
        <v>25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42.3872</v>
      </c>
      <c r="AF153">
        <v>-71.081000000000003</v>
      </c>
      <c r="AG153">
        <v>1</v>
      </c>
      <c r="AH153" s="1">
        <v>250000000000000</v>
      </c>
    </row>
    <row r="154" spans="1:34" x14ac:dyDescent="0.35">
      <c r="A154">
        <v>21063362</v>
      </c>
      <c r="B154" s="2">
        <v>44537.695138888892</v>
      </c>
      <c r="C154" s="2" t="str">
        <f t="shared" si="4"/>
        <v>Dec</v>
      </c>
      <c r="D154" s="2" t="str">
        <f t="shared" si="5"/>
        <v>2021</v>
      </c>
      <c r="E154" t="s">
        <v>32</v>
      </c>
      <c r="F154" t="s">
        <v>188</v>
      </c>
      <c r="G154" t="s">
        <v>34</v>
      </c>
      <c r="H154" t="s">
        <v>47</v>
      </c>
      <c r="I154" t="s">
        <v>48</v>
      </c>
      <c r="J154" t="s">
        <v>37</v>
      </c>
      <c r="K154" t="s">
        <v>38</v>
      </c>
      <c r="L154" t="s">
        <v>54</v>
      </c>
      <c r="M154" t="s">
        <v>61</v>
      </c>
      <c r="N154" t="s">
        <v>70</v>
      </c>
      <c r="O154" t="s">
        <v>42</v>
      </c>
      <c r="P154" t="s">
        <v>43</v>
      </c>
      <c r="Q154">
        <v>25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42.386800000000001</v>
      </c>
      <c r="AF154">
        <v>-71.080799999999996</v>
      </c>
      <c r="AG154">
        <v>1</v>
      </c>
      <c r="AH154" s="1">
        <v>250000000000000</v>
      </c>
    </row>
    <row r="155" spans="1:34" x14ac:dyDescent="0.35">
      <c r="A155">
        <v>24004260</v>
      </c>
      <c r="B155" s="2">
        <v>45315.552777777775</v>
      </c>
      <c r="C155" s="2" t="str">
        <f t="shared" si="4"/>
        <v>Jan</v>
      </c>
      <c r="D155" s="2" t="str">
        <f t="shared" si="5"/>
        <v>2024</v>
      </c>
      <c r="E155" t="s">
        <v>44</v>
      </c>
      <c r="F155" t="s">
        <v>188</v>
      </c>
      <c r="G155" t="s">
        <v>46</v>
      </c>
      <c r="H155" t="s">
        <v>52</v>
      </c>
      <c r="I155" t="s">
        <v>36</v>
      </c>
      <c r="J155" t="s">
        <v>37</v>
      </c>
      <c r="K155" t="s">
        <v>38</v>
      </c>
      <c r="L155" t="s">
        <v>54</v>
      </c>
      <c r="M155" t="s">
        <v>61</v>
      </c>
      <c r="N155" t="s">
        <v>49</v>
      </c>
      <c r="O155" t="s">
        <v>86</v>
      </c>
      <c r="P155" t="s">
        <v>43</v>
      </c>
      <c r="Q155">
        <v>25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2</v>
      </c>
      <c r="X155">
        <v>0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42.386800000000001</v>
      </c>
      <c r="AF155">
        <v>-71.080799999999996</v>
      </c>
      <c r="AG155">
        <v>1</v>
      </c>
      <c r="AH155" s="1">
        <v>250000000000000</v>
      </c>
    </row>
    <row r="156" spans="1:34" x14ac:dyDescent="0.35">
      <c r="A156">
        <v>18032127</v>
      </c>
      <c r="B156" s="2">
        <v>43250.427083333336</v>
      </c>
      <c r="C156" s="2" t="str">
        <f t="shared" si="4"/>
        <v>May</v>
      </c>
      <c r="D156" s="2" t="str">
        <f t="shared" si="5"/>
        <v>2018</v>
      </c>
      <c r="E156" t="s">
        <v>44</v>
      </c>
      <c r="F156" t="s">
        <v>190</v>
      </c>
      <c r="G156" t="s">
        <v>46</v>
      </c>
      <c r="H156" t="s">
        <v>47</v>
      </c>
      <c r="I156" t="s">
        <v>48</v>
      </c>
      <c r="J156" t="s">
        <v>63</v>
      </c>
      <c r="K156" t="s">
        <v>66</v>
      </c>
      <c r="L156" t="s">
        <v>54</v>
      </c>
      <c r="M156" t="s">
        <v>61</v>
      </c>
      <c r="N156" t="s">
        <v>41</v>
      </c>
      <c r="O156" t="s">
        <v>42</v>
      </c>
      <c r="P156" t="s">
        <v>43</v>
      </c>
      <c r="Q156">
        <v>30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42.386899999999997</v>
      </c>
      <c r="AF156">
        <v>-71.081299999999999</v>
      </c>
      <c r="AG156">
        <v>1</v>
      </c>
      <c r="AH156" s="1">
        <v>250000000000000</v>
      </c>
    </row>
    <row r="157" spans="1:34" x14ac:dyDescent="0.35">
      <c r="A157">
        <v>22036871</v>
      </c>
      <c r="B157" s="2">
        <v>44744.515277777777</v>
      </c>
      <c r="C157" s="2" t="str">
        <f t="shared" si="4"/>
        <v>Jul</v>
      </c>
      <c r="D157" s="2" t="str">
        <f t="shared" si="5"/>
        <v>2022</v>
      </c>
      <c r="E157" t="s">
        <v>44</v>
      </c>
      <c r="F157" t="s">
        <v>191</v>
      </c>
      <c r="G157" t="s">
        <v>46</v>
      </c>
      <c r="H157" t="s">
        <v>52</v>
      </c>
      <c r="I157" t="s">
        <v>48</v>
      </c>
      <c r="J157" t="s">
        <v>37</v>
      </c>
      <c r="K157" t="s">
        <v>38</v>
      </c>
      <c r="L157" t="s">
        <v>54</v>
      </c>
      <c r="M157" t="s">
        <v>61</v>
      </c>
      <c r="N157" t="s">
        <v>55</v>
      </c>
      <c r="O157" t="s">
        <v>42</v>
      </c>
      <c r="P157" t="s">
        <v>43</v>
      </c>
      <c r="Q157">
        <v>25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42.387</v>
      </c>
      <c r="AF157">
        <v>-71.081400000000002</v>
      </c>
      <c r="AG157">
        <v>1</v>
      </c>
      <c r="AH157" s="1">
        <v>250000000000000</v>
      </c>
    </row>
    <row r="158" spans="1:34" x14ac:dyDescent="0.35">
      <c r="A158">
        <v>20031391</v>
      </c>
      <c r="B158" s="2">
        <v>44005.462500000001</v>
      </c>
      <c r="C158" s="2" t="str">
        <f t="shared" si="4"/>
        <v>Jun</v>
      </c>
      <c r="D158" s="2" t="str">
        <f t="shared" si="5"/>
        <v>2020</v>
      </c>
      <c r="E158" t="s">
        <v>44</v>
      </c>
      <c r="F158" t="s">
        <v>192</v>
      </c>
      <c r="G158" t="s">
        <v>46</v>
      </c>
      <c r="H158" t="s">
        <v>47</v>
      </c>
      <c r="I158" t="s">
        <v>48</v>
      </c>
      <c r="J158" t="s">
        <v>63</v>
      </c>
      <c r="K158" t="s">
        <v>38</v>
      </c>
      <c r="L158" t="s">
        <v>54</v>
      </c>
      <c r="M158" t="s">
        <v>61</v>
      </c>
      <c r="N158" t="s">
        <v>70</v>
      </c>
      <c r="O158" t="s">
        <v>96</v>
      </c>
      <c r="P158" t="s">
        <v>43</v>
      </c>
      <c r="Q158">
        <v>25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3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42.386800000000001</v>
      </c>
      <c r="AF158">
        <v>-71.080799999999996</v>
      </c>
      <c r="AG158">
        <v>1</v>
      </c>
      <c r="AH158" s="1">
        <v>250000000000000</v>
      </c>
    </row>
    <row r="159" spans="1:34" x14ac:dyDescent="0.35">
      <c r="A159">
        <v>23014726</v>
      </c>
      <c r="B159" s="2">
        <v>45006.591666666667</v>
      </c>
      <c r="C159" s="2" t="str">
        <f t="shared" si="4"/>
        <v>Mar</v>
      </c>
      <c r="D159" s="2" t="str">
        <f t="shared" si="5"/>
        <v>2023</v>
      </c>
      <c r="E159" t="s">
        <v>44</v>
      </c>
      <c r="F159" t="s">
        <v>189</v>
      </c>
      <c r="G159" t="s">
        <v>46</v>
      </c>
      <c r="H159" t="s">
        <v>47</v>
      </c>
      <c r="I159" t="s">
        <v>48</v>
      </c>
      <c r="J159" t="s">
        <v>37</v>
      </c>
      <c r="K159" t="s">
        <v>38</v>
      </c>
      <c r="L159" t="s">
        <v>54</v>
      </c>
      <c r="M159" t="s">
        <v>61</v>
      </c>
      <c r="N159" t="s">
        <v>41</v>
      </c>
      <c r="O159" t="s">
        <v>42</v>
      </c>
      <c r="P159" t="s">
        <v>43</v>
      </c>
      <c r="Q159">
        <v>25</v>
      </c>
      <c r="R159">
        <v>0</v>
      </c>
      <c r="S159">
        <v>0</v>
      </c>
      <c r="T159">
        <v>0</v>
      </c>
      <c r="U159">
        <v>0</v>
      </c>
      <c r="V159">
        <v>2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42.3872</v>
      </c>
      <c r="AF159">
        <v>-71.081000000000003</v>
      </c>
      <c r="AG159">
        <v>1</v>
      </c>
      <c r="AH159" s="1">
        <v>250000000000000</v>
      </c>
    </row>
    <row r="160" spans="1:34" x14ac:dyDescent="0.35">
      <c r="A160">
        <v>19055349</v>
      </c>
      <c r="B160" s="2">
        <v>43734.174305555556</v>
      </c>
      <c r="C160" s="2" t="str">
        <f t="shared" si="4"/>
        <v>Sep</v>
      </c>
      <c r="D160" s="2" t="str">
        <f t="shared" si="5"/>
        <v>2019</v>
      </c>
      <c r="E160" t="s">
        <v>58</v>
      </c>
      <c r="F160" t="s">
        <v>193</v>
      </c>
      <c r="G160" t="s">
        <v>34</v>
      </c>
      <c r="H160" t="s">
        <v>47</v>
      </c>
      <c r="I160" t="s">
        <v>48</v>
      </c>
      <c r="J160" t="s">
        <v>37</v>
      </c>
      <c r="K160" t="s">
        <v>38</v>
      </c>
      <c r="L160" t="s">
        <v>39</v>
      </c>
      <c r="M160" t="s">
        <v>69</v>
      </c>
      <c r="N160" t="s">
        <v>70</v>
      </c>
      <c r="O160" t="s">
        <v>56</v>
      </c>
      <c r="P160" t="s">
        <v>43</v>
      </c>
      <c r="Q160">
        <v>25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42.388500000000001</v>
      </c>
      <c r="AF160">
        <v>-71.0822</v>
      </c>
      <c r="AG160">
        <v>1</v>
      </c>
      <c r="AH160" s="1">
        <v>250000000000000</v>
      </c>
    </row>
    <row r="161" spans="1:34" x14ac:dyDescent="0.35">
      <c r="A161">
        <v>18029750</v>
      </c>
      <c r="B161" s="2">
        <v>43239.603472222225</v>
      </c>
      <c r="C161" s="2" t="str">
        <f t="shared" si="4"/>
        <v>May</v>
      </c>
      <c r="D161" s="2" t="str">
        <f t="shared" si="5"/>
        <v>2018</v>
      </c>
      <c r="E161" t="s">
        <v>44</v>
      </c>
      <c r="F161" t="s">
        <v>194</v>
      </c>
      <c r="G161" t="s">
        <v>46</v>
      </c>
      <c r="H161" t="s">
        <v>35</v>
      </c>
      <c r="I161" t="s">
        <v>36</v>
      </c>
      <c r="J161" t="s">
        <v>37</v>
      </c>
      <c r="K161" t="s">
        <v>66</v>
      </c>
      <c r="L161" t="s">
        <v>54</v>
      </c>
      <c r="M161" t="s">
        <v>61</v>
      </c>
      <c r="N161" t="s">
        <v>55</v>
      </c>
      <c r="O161" t="s">
        <v>56</v>
      </c>
      <c r="P161" t="s">
        <v>43</v>
      </c>
      <c r="Q161">
        <v>20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42.387599999999999</v>
      </c>
      <c r="AF161">
        <v>-71.082800000000006</v>
      </c>
      <c r="AG161">
        <v>1</v>
      </c>
      <c r="AH161" s="1">
        <v>250000000000000</v>
      </c>
    </row>
    <row r="162" spans="1:34" x14ac:dyDescent="0.35">
      <c r="A162">
        <v>22007398</v>
      </c>
      <c r="B162" s="2">
        <v>44605.882638888892</v>
      </c>
      <c r="C162" s="2" t="str">
        <f t="shared" si="4"/>
        <v>Feb</v>
      </c>
      <c r="D162" s="2" t="str">
        <f t="shared" si="5"/>
        <v>2022</v>
      </c>
      <c r="E162" t="s">
        <v>32</v>
      </c>
      <c r="F162" t="s">
        <v>195</v>
      </c>
      <c r="G162" t="s">
        <v>34</v>
      </c>
      <c r="H162" t="s">
        <v>155</v>
      </c>
      <c r="I162" t="s">
        <v>36</v>
      </c>
      <c r="J162" t="s">
        <v>63</v>
      </c>
      <c r="K162" t="s">
        <v>38</v>
      </c>
      <c r="L162" t="s">
        <v>54</v>
      </c>
      <c r="M162" t="s">
        <v>69</v>
      </c>
      <c r="N162" t="s">
        <v>70</v>
      </c>
      <c r="O162" t="s">
        <v>56</v>
      </c>
      <c r="P162" t="s">
        <v>43</v>
      </c>
      <c r="Q162">
        <v>25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42.389099999999999</v>
      </c>
      <c r="AF162">
        <v>-71.082899999999995</v>
      </c>
      <c r="AG162">
        <v>1</v>
      </c>
      <c r="AH162" s="1">
        <v>250000000000000</v>
      </c>
    </row>
    <row r="163" spans="1:34" x14ac:dyDescent="0.35">
      <c r="A163">
        <v>21033716</v>
      </c>
      <c r="B163" s="2">
        <v>44380.359722222223</v>
      </c>
      <c r="C163" s="2" t="str">
        <f t="shared" si="4"/>
        <v>Jul</v>
      </c>
      <c r="D163" s="2" t="str">
        <f t="shared" si="5"/>
        <v>2021</v>
      </c>
      <c r="E163" t="s">
        <v>44</v>
      </c>
      <c r="F163" t="s">
        <v>196</v>
      </c>
      <c r="G163" t="s">
        <v>46</v>
      </c>
      <c r="H163" t="s">
        <v>35</v>
      </c>
      <c r="I163" t="s">
        <v>36</v>
      </c>
      <c r="J163" t="s">
        <v>60</v>
      </c>
      <c r="K163" t="s">
        <v>38</v>
      </c>
      <c r="L163" t="s">
        <v>39</v>
      </c>
      <c r="M163" t="s">
        <v>61</v>
      </c>
      <c r="N163" t="s">
        <v>55</v>
      </c>
      <c r="O163" t="s">
        <v>42</v>
      </c>
      <c r="P163" t="s">
        <v>43</v>
      </c>
      <c r="Q163">
        <v>25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42.388199999999998</v>
      </c>
      <c r="AF163">
        <v>-71.084299999999999</v>
      </c>
      <c r="AG163">
        <v>1</v>
      </c>
      <c r="AH163" s="1">
        <v>250000000000000</v>
      </c>
    </row>
    <row r="164" spans="1:34" x14ac:dyDescent="0.35">
      <c r="A164">
        <v>23009370</v>
      </c>
      <c r="B164" s="2">
        <v>44977.446527777778</v>
      </c>
      <c r="C164" s="2" t="str">
        <f t="shared" si="4"/>
        <v>Feb</v>
      </c>
      <c r="D164" s="2" t="str">
        <f t="shared" si="5"/>
        <v>2023</v>
      </c>
      <c r="E164" t="s">
        <v>44</v>
      </c>
      <c r="F164" t="s">
        <v>197</v>
      </c>
      <c r="G164" t="s">
        <v>46</v>
      </c>
      <c r="H164" t="s">
        <v>47</v>
      </c>
      <c r="I164" t="s">
        <v>48</v>
      </c>
      <c r="J164" t="s">
        <v>37</v>
      </c>
      <c r="K164" t="s">
        <v>38</v>
      </c>
      <c r="L164" t="s">
        <v>39</v>
      </c>
      <c r="M164" t="s">
        <v>93</v>
      </c>
      <c r="N164" t="s">
        <v>70</v>
      </c>
      <c r="O164" t="s">
        <v>42</v>
      </c>
      <c r="P164" t="s">
        <v>43</v>
      </c>
      <c r="Q164">
        <v>25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42.388199999999998</v>
      </c>
      <c r="AF164">
        <v>-71.084299999999999</v>
      </c>
      <c r="AG164">
        <v>1</v>
      </c>
      <c r="AH164" s="1">
        <v>250000000000000</v>
      </c>
    </row>
    <row r="165" spans="1:34" x14ac:dyDescent="0.35">
      <c r="A165">
        <v>22072186</v>
      </c>
      <c r="B165" s="2">
        <v>44918.999305555553</v>
      </c>
      <c r="C165" s="2" t="str">
        <f t="shared" si="4"/>
        <v>Dec</v>
      </c>
      <c r="D165" s="2" t="str">
        <f t="shared" si="5"/>
        <v>2022</v>
      </c>
      <c r="E165" t="s">
        <v>32</v>
      </c>
      <c r="F165" t="s">
        <v>198</v>
      </c>
      <c r="G165" t="s">
        <v>34</v>
      </c>
      <c r="H165" t="s">
        <v>47</v>
      </c>
      <c r="I165" t="s">
        <v>48</v>
      </c>
      <c r="J165" t="s">
        <v>37</v>
      </c>
      <c r="K165" t="s">
        <v>38</v>
      </c>
      <c r="L165" t="s">
        <v>71</v>
      </c>
      <c r="M165" t="s">
        <v>63</v>
      </c>
      <c r="N165" t="s">
        <v>41</v>
      </c>
      <c r="O165" t="s">
        <v>42</v>
      </c>
      <c r="P165" t="s">
        <v>43</v>
      </c>
      <c r="Q165">
        <v>25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42.387799999999999</v>
      </c>
      <c r="AF165">
        <v>-71.084199999999996</v>
      </c>
      <c r="AG165">
        <v>1</v>
      </c>
      <c r="AH165" s="1">
        <v>250000000000000</v>
      </c>
    </row>
    <row r="166" spans="1:34" x14ac:dyDescent="0.35">
      <c r="A166">
        <v>23070623</v>
      </c>
      <c r="B166" s="2">
        <v>45268.59375</v>
      </c>
      <c r="C166" s="2" t="str">
        <f t="shared" si="4"/>
        <v>Dec</v>
      </c>
      <c r="D166" s="2" t="str">
        <f t="shared" si="5"/>
        <v>2023</v>
      </c>
      <c r="E166" t="s">
        <v>44</v>
      </c>
      <c r="F166" t="s">
        <v>199</v>
      </c>
      <c r="G166" t="s">
        <v>46</v>
      </c>
      <c r="H166" t="s">
        <v>47</v>
      </c>
      <c r="I166" t="s">
        <v>48</v>
      </c>
      <c r="J166" t="s">
        <v>37</v>
      </c>
      <c r="K166" t="s">
        <v>38</v>
      </c>
      <c r="L166" t="s">
        <v>39</v>
      </c>
      <c r="M166" t="s">
        <v>61</v>
      </c>
      <c r="N166" t="s">
        <v>70</v>
      </c>
      <c r="O166" t="s">
        <v>56</v>
      </c>
      <c r="P166" t="s">
        <v>43</v>
      </c>
      <c r="Q166">
        <v>25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42.387900000000002</v>
      </c>
      <c r="AF166">
        <v>-71.083600000000004</v>
      </c>
      <c r="AG166">
        <v>1</v>
      </c>
      <c r="AH166" s="1">
        <v>250000000000000</v>
      </c>
    </row>
    <row r="167" spans="1:34" x14ac:dyDescent="0.35">
      <c r="A167">
        <v>24001556</v>
      </c>
      <c r="B167" s="2">
        <v>45300.757638888892</v>
      </c>
      <c r="C167" s="2" t="str">
        <f t="shared" si="4"/>
        <v>Jan</v>
      </c>
      <c r="D167" s="2" t="str">
        <f t="shared" si="5"/>
        <v>2024</v>
      </c>
      <c r="E167" t="s">
        <v>32</v>
      </c>
      <c r="F167" t="s">
        <v>200</v>
      </c>
      <c r="G167" t="s">
        <v>34</v>
      </c>
      <c r="H167" t="s">
        <v>35</v>
      </c>
      <c r="I167" t="s">
        <v>36</v>
      </c>
      <c r="J167" t="s">
        <v>139</v>
      </c>
      <c r="K167" t="s">
        <v>201</v>
      </c>
      <c r="L167" t="s">
        <v>71</v>
      </c>
      <c r="M167" t="s">
        <v>40</v>
      </c>
      <c r="N167" t="s">
        <v>41</v>
      </c>
      <c r="O167" t="s">
        <v>96</v>
      </c>
      <c r="P167" t="s">
        <v>43</v>
      </c>
      <c r="Q167">
        <v>25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42.387799999999999</v>
      </c>
      <c r="AF167">
        <v>-71.084100000000007</v>
      </c>
      <c r="AG167">
        <v>1</v>
      </c>
      <c r="AH167" s="1">
        <v>250000000000000</v>
      </c>
    </row>
    <row r="168" spans="1:34" x14ac:dyDescent="0.35">
      <c r="A168">
        <v>22006667</v>
      </c>
      <c r="B168" s="2">
        <v>44602.35</v>
      </c>
      <c r="C168" s="2" t="str">
        <f t="shared" si="4"/>
        <v>Feb</v>
      </c>
      <c r="D168" s="2" t="str">
        <f t="shared" si="5"/>
        <v>2022</v>
      </c>
      <c r="E168" t="s">
        <v>44</v>
      </c>
      <c r="F168" t="s">
        <v>202</v>
      </c>
      <c r="G168" t="s">
        <v>46</v>
      </c>
      <c r="H168" t="s">
        <v>52</v>
      </c>
      <c r="I168" t="s">
        <v>48</v>
      </c>
      <c r="J168" t="s">
        <v>37</v>
      </c>
      <c r="K168" t="s">
        <v>38</v>
      </c>
      <c r="L168" t="s">
        <v>39</v>
      </c>
      <c r="M168" t="s">
        <v>69</v>
      </c>
      <c r="N168" t="s">
        <v>70</v>
      </c>
      <c r="O168" t="s">
        <v>56</v>
      </c>
      <c r="P168" t="s">
        <v>43</v>
      </c>
      <c r="Q168">
        <v>25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42.387999999999998</v>
      </c>
      <c r="AF168">
        <v>-71.083299999999994</v>
      </c>
      <c r="AG168">
        <v>1</v>
      </c>
      <c r="AH168" s="1">
        <v>250000000000000</v>
      </c>
    </row>
    <row r="169" spans="1:34" x14ac:dyDescent="0.35">
      <c r="A169">
        <v>20016990</v>
      </c>
      <c r="B169" s="2">
        <v>43919.726388888892</v>
      </c>
      <c r="C169" s="2" t="str">
        <f t="shared" si="4"/>
        <v>Mar</v>
      </c>
      <c r="D169" s="2" t="str">
        <f t="shared" si="5"/>
        <v>2020</v>
      </c>
      <c r="E169" t="s">
        <v>32</v>
      </c>
      <c r="F169" t="s">
        <v>203</v>
      </c>
      <c r="G169" t="s">
        <v>46</v>
      </c>
      <c r="H169" t="s">
        <v>35</v>
      </c>
      <c r="I169" t="s">
        <v>36</v>
      </c>
      <c r="J169" t="s">
        <v>37</v>
      </c>
      <c r="K169" t="s">
        <v>53</v>
      </c>
      <c r="L169" t="s">
        <v>54</v>
      </c>
      <c r="M169" t="s">
        <v>69</v>
      </c>
      <c r="N169" t="s">
        <v>70</v>
      </c>
      <c r="O169" t="s">
        <v>56</v>
      </c>
      <c r="P169" t="s">
        <v>43</v>
      </c>
      <c r="Q169">
        <v>25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42.387500000000003</v>
      </c>
      <c r="AF169">
        <v>-71.083399999999997</v>
      </c>
      <c r="AG169">
        <v>1</v>
      </c>
      <c r="AH169" s="1">
        <v>250000000000000</v>
      </c>
    </row>
    <row r="170" spans="1:34" x14ac:dyDescent="0.35">
      <c r="A170">
        <v>20031946</v>
      </c>
      <c r="B170" s="2">
        <v>44008.616666666669</v>
      </c>
      <c r="C170" s="2" t="str">
        <f t="shared" si="4"/>
        <v>Jun</v>
      </c>
      <c r="D170" s="2" t="str">
        <f t="shared" si="5"/>
        <v>2020</v>
      </c>
      <c r="E170" t="s">
        <v>44</v>
      </c>
      <c r="F170" t="s">
        <v>200</v>
      </c>
      <c r="G170" t="s">
        <v>46</v>
      </c>
      <c r="H170" t="s">
        <v>47</v>
      </c>
      <c r="I170" t="s">
        <v>48</v>
      </c>
      <c r="J170" t="s">
        <v>175</v>
      </c>
      <c r="K170" t="s">
        <v>38</v>
      </c>
      <c r="L170" t="s">
        <v>54</v>
      </c>
      <c r="M170" t="s">
        <v>69</v>
      </c>
      <c r="N170" t="s">
        <v>70</v>
      </c>
      <c r="O170" t="s">
        <v>56</v>
      </c>
      <c r="P170" t="s">
        <v>204</v>
      </c>
      <c r="Q170">
        <v>25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42.387799999999999</v>
      </c>
      <c r="AF170">
        <v>-71.084100000000007</v>
      </c>
      <c r="AG170">
        <v>1</v>
      </c>
      <c r="AH170" s="1">
        <v>250000000000000</v>
      </c>
    </row>
    <row r="171" spans="1:34" x14ac:dyDescent="0.35">
      <c r="A171">
        <v>23050379</v>
      </c>
      <c r="B171" s="2">
        <v>45172.42083333333</v>
      </c>
      <c r="C171" s="2" t="str">
        <f t="shared" si="4"/>
        <v>Sep</v>
      </c>
      <c r="D171" s="2" t="str">
        <f t="shared" si="5"/>
        <v>2023</v>
      </c>
      <c r="E171" t="s">
        <v>44</v>
      </c>
      <c r="F171" t="s">
        <v>205</v>
      </c>
      <c r="G171" t="s">
        <v>46</v>
      </c>
      <c r="H171" t="s">
        <v>47</v>
      </c>
      <c r="I171" t="s">
        <v>48</v>
      </c>
      <c r="J171" t="s">
        <v>37</v>
      </c>
      <c r="K171" t="s">
        <v>38</v>
      </c>
      <c r="L171" t="s">
        <v>54</v>
      </c>
      <c r="M171" t="s">
        <v>40</v>
      </c>
      <c r="N171" t="s">
        <v>82</v>
      </c>
      <c r="O171" t="s">
        <v>96</v>
      </c>
      <c r="P171" t="s">
        <v>43</v>
      </c>
      <c r="Q171">
        <v>15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2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0</v>
      </c>
      <c r="AD171">
        <v>0</v>
      </c>
      <c r="AE171">
        <v>42.391599999999997</v>
      </c>
      <c r="AF171">
        <v>-71.085700000000003</v>
      </c>
      <c r="AG171">
        <v>1</v>
      </c>
      <c r="AH171" s="1">
        <v>250000000000000</v>
      </c>
    </row>
    <row r="172" spans="1:34" x14ac:dyDescent="0.35">
      <c r="A172">
        <v>20034254</v>
      </c>
      <c r="B172" s="2">
        <v>44023.515277777777</v>
      </c>
      <c r="C172" s="2" t="str">
        <f t="shared" si="4"/>
        <v>Jul</v>
      </c>
      <c r="D172" s="2" t="str">
        <f t="shared" si="5"/>
        <v>2020</v>
      </c>
      <c r="E172" t="s">
        <v>44</v>
      </c>
      <c r="F172" t="s">
        <v>205</v>
      </c>
      <c r="G172" t="s">
        <v>46</v>
      </c>
      <c r="H172" t="s">
        <v>47</v>
      </c>
      <c r="I172" t="s">
        <v>48</v>
      </c>
      <c r="J172" t="s">
        <v>37</v>
      </c>
      <c r="K172" t="s">
        <v>38</v>
      </c>
      <c r="L172" t="s">
        <v>39</v>
      </c>
      <c r="M172" t="s">
        <v>40</v>
      </c>
      <c r="N172" t="s">
        <v>63</v>
      </c>
      <c r="O172" t="s">
        <v>86</v>
      </c>
      <c r="P172" t="s">
        <v>63</v>
      </c>
      <c r="Q172">
        <v>10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42.391599999999997</v>
      </c>
      <c r="AF172">
        <v>-71.085700000000003</v>
      </c>
      <c r="AG172">
        <v>1</v>
      </c>
      <c r="AH172" s="1">
        <v>250000000000000</v>
      </c>
    </row>
    <row r="173" spans="1:34" x14ac:dyDescent="0.35">
      <c r="A173">
        <v>20055318</v>
      </c>
      <c r="B173" s="2">
        <v>44149.584722222222</v>
      </c>
      <c r="C173" s="2" t="str">
        <f t="shared" si="4"/>
        <v>Nov</v>
      </c>
      <c r="D173" s="2" t="str">
        <f t="shared" si="5"/>
        <v>2020</v>
      </c>
      <c r="E173" t="s">
        <v>44</v>
      </c>
      <c r="F173" t="s">
        <v>205</v>
      </c>
      <c r="G173" t="s">
        <v>46</v>
      </c>
      <c r="H173" t="s">
        <v>47</v>
      </c>
      <c r="I173" t="s">
        <v>48</v>
      </c>
      <c r="J173" t="s">
        <v>37</v>
      </c>
      <c r="K173" t="s">
        <v>66</v>
      </c>
      <c r="L173" t="s">
        <v>39</v>
      </c>
      <c r="M173" t="s">
        <v>93</v>
      </c>
      <c r="N173" t="s">
        <v>70</v>
      </c>
      <c r="O173" t="s">
        <v>42</v>
      </c>
      <c r="P173" t="s">
        <v>43</v>
      </c>
      <c r="Q173">
        <v>30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42.391599999999997</v>
      </c>
      <c r="AF173">
        <v>-71.085700000000003</v>
      </c>
      <c r="AG173">
        <v>1</v>
      </c>
      <c r="AH173" s="1">
        <v>250000000000000</v>
      </c>
    </row>
    <row r="174" spans="1:34" x14ac:dyDescent="0.35">
      <c r="A174">
        <v>21000900</v>
      </c>
      <c r="B174" s="2">
        <v>44203.629166666666</v>
      </c>
      <c r="C174" s="2" t="str">
        <f t="shared" si="4"/>
        <v>Jan</v>
      </c>
      <c r="D174" s="2" t="str">
        <f t="shared" si="5"/>
        <v>2021</v>
      </c>
      <c r="E174" t="s">
        <v>44</v>
      </c>
      <c r="F174" t="s">
        <v>205</v>
      </c>
      <c r="G174" t="s">
        <v>46</v>
      </c>
      <c r="H174" t="s">
        <v>47</v>
      </c>
      <c r="I174" t="s">
        <v>48</v>
      </c>
      <c r="J174" t="s">
        <v>144</v>
      </c>
      <c r="K174" t="s">
        <v>38</v>
      </c>
      <c r="L174" t="s">
        <v>39</v>
      </c>
      <c r="M174" t="s">
        <v>40</v>
      </c>
      <c r="N174" t="s">
        <v>41</v>
      </c>
      <c r="O174" t="s">
        <v>206</v>
      </c>
      <c r="P174" t="s">
        <v>89</v>
      </c>
      <c r="Q174">
        <v>25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42.391599999999997</v>
      </c>
      <c r="AF174">
        <v>-71.085700000000003</v>
      </c>
      <c r="AG174">
        <v>1</v>
      </c>
      <c r="AH174" s="1">
        <v>250000000000000</v>
      </c>
    </row>
    <row r="175" spans="1:34" x14ac:dyDescent="0.35">
      <c r="A175">
        <v>20018967</v>
      </c>
      <c r="B175" s="2">
        <v>43931.658333333333</v>
      </c>
      <c r="C175" s="2" t="str">
        <f t="shared" si="4"/>
        <v>Apr</v>
      </c>
      <c r="D175" s="2" t="str">
        <f t="shared" si="5"/>
        <v>2020</v>
      </c>
      <c r="E175" t="s">
        <v>44</v>
      </c>
      <c r="F175" t="s">
        <v>205</v>
      </c>
      <c r="G175" t="s">
        <v>46</v>
      </c>
      <c r="H175" t="s">
        <v>52</v>
      </c>
      <c r="I175" t="s">
        <v>36</v>
      </c>
      <c r="J175" t="s">
        <v>37</v>
      </c>
      <c r="K175" t="s">
        <v>38</v>
      </c>
      <c r="L175" t="s">
        <v>39</v>
      </c>
      <c r="M175" t="s">
        <v>40</v>
      </c>
      <c r="N175" t="s">
        <v>41</v>
      </c>
      <c r="O175" t="s">
        <v>42</v>
      </c>
      <c r="P175" t="s">
        <v>43</v>
      </c>
      <c r="Q175">
        <v>10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42.391599999999997</v>
      </c>
      <c r="AF175">
        <v>-71.085700000000003</v>
      </c>
      <c r="AG175">
        <v>1</v>
      </c>
      <c r="AH175" s="1">
        <v>250000000000000</v>
      </c>
    </row>
    <row r="176" spans="1:34" x14ac:dyDescent="0.35">
      <c r="A176">
        <v>22019575</v>
      </c>
      <c r="B176" s="2">
        <v>44663.618750000001</v>
      </c>
      <c r="C176" s="2" t="str">
        <f t="shared" si="4"/>
        <v>Apr</v>
      </c>
      <c r="D176" s="2" t="str">
        <f t="shared" si="5"/>
        <v>2022</v>
      </c>
      <c r="E176" t="s">
        <v>44</v>
      </c>
      <c r="F176" t="s">
        <v>207</v>
      </c>
      <c r="G176" t="s">
        <v>46</v>
      </c>
      <c r="H176" t="s">
        <v>47</v>
      </c>
      <c r="I176" t="s">
        <v>48</v>
      </c>
      <c r="J176" t="s">
        <v>37</v>
      </c>
      <c r="K176" t="s">
        <v>66</v>
      </c>
      <c r="L176" t="s">
        <v>71</v>
      </c>
      <c r="M176" t="s">
        <v>93</v>
      </c>
      <c r="N176" t="s">
        <v>70</v>
      </c>
      <c r="O176" t="s">
        <v>56</v>
      </c>
      <c r="P176" t="s">
        <v>57</v>
      </c>
      <c r="Q176">
        <v>25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42.389099999999999</v>
      </c>
      <c r="AF176">
        <v>-71.086299999999994</v>
      </c>
      <c r="AG176">
        <v>1</v>
      </c>
      <c r="AH176" s="1">
        <v>250000000000000</v>
      </c>
    </row>
    <row r="177" spans="1:34" x14ac:dyDescent="0.35">
      <c r="A177">
        <v>24002624</v>
      </c>
      <c r="B177" s="2">
        <v>45306.635416666664</v>
      </c>
      <c r="C177" s="2" t="str">
        <f t="shared" si="4"/>
        <v>Jan</v>
      </c>
      <c r="D177" s="2" t="str">
        <f t="shared" si="5"/>
        <v>2024</v>
      </c>
      <c r="E177" t="s">
        <v>44</v>
      </c>
      <c r="F177" t="s">
        <v>208</v>
      </c>
      <c r="G177" t="s">
        <v>46</v>
      </c>
      <c r="H177" t="s">
        <v>47</v>
      </c>
      <c r="I177" t="s">
        <v>48</v>
      </c>
      <c r="J177" t="s">
        <v>37</v>
      </c>
      <c r="K177" t="s">
        <v>38</v>
      </c>
      <c r="L177" t="s">
        <v>39</v>
      </c>
      <c r="M177" t="s">
        <v>40</v>
      </c>
      <c r="N177" t="s">
        <v>70</v>
      </c>
      <c r="O177" t="s">
        <v>56</v>
      </c>
      <c r="P177" t="s">
        <v>43</v>
      </c>
      <c r="Q177">
        <v>20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42.389099999999999</v>
      </c>
      <c r="AF177">
        <v>-71.085800000000006</v>
      </c>
      <c r="AG177">
        <v>1</v>
      </c>
      <c r="AH177" s="1">
        <v>250000000000000</v>
      </c>
    </row>
    <row r="178" spans="1:34" x14ac:dyDescent="0.35">
      <c r="A178">
        <v>18073278</v>
      </c>
      <c r="B178" s="2">
        <v>43447.45208333333</v>
      </c>
      <c r="C178" s="2" t="str">
        <f t="shared" si="4"/>
        <v>Dec</v>
      </c>
      <c r="D178" s="2" t="str">
        <f t="shared" si="5"/>
        <v>2018</v>
      </c>
      <c r="E178" t="s">
        <v>44</v>
      </c>
      <c r="F178" t="s">
        <v>209</v>
      </c>
      <c r="G178" t="s">
        <v>46</v>
      </c>
      <c r="H178" t="s">
        <v>47</v>
      </c>
      <c r="I178" t="s">
        <v>48</v>
      </c>
      <c r="J178" t="s">
        <v>37</v>
      </c>
      <c r="K178" t="s">
        <v>38</v>
      </c>
      <c r="L178" t="s">
        <v>39</v>
      </c>
      <c r="M178" t="s">
        <v>93</v>
      </c>
      <c r="N178" t="s">
        <v>82</v>
      </c>
      <c r="O178" t="s">
        <v>50</v>
      </c>
      <c r="P178" t="s">
        <v>43</v>
      </c>
      <c r="Q178">
        <v>30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42.389600000000002</v>
      </c>
      <c r="AF178">
        <v>-71.087000000000003</v>
      </c>
      <c r="AG178">
        <v>1</v>
      </c>
      <c r="AH178" s="1">
        <v>250000000000000</v>
      </c>
    </row>
    <row r="179" spans="1:34" x14ac:dyDescent="0.35">
      <c r="A179">
        <v>21020393</v>
      </c>
      <c r="B179" s="2">
        <v>44310.886111111111</v>
      </c>
      <c r="C179" s="2" t="str">
        <f t="shared" si="4"/>
        <v>Apr</v>
      </c>
      <c r="D179" s="2" t="str">
        <f t="shared" si="5"/>
        <v>2021</v>
      </c>
      <c r="E179" t="s">
        <v>32</v>
      </c>
      <c r="F179" t="s">
        <v>210</v>
      </c>
      <c r="G179" t="s">
        <v>34</v>
      </c>
      <c r="H179" t="s">
        <v>47</v>
      </c>
      <c r="I179" t="s">
        <v>48</v>
      </c>
      <c r="J179" t="s">
        <v>37</v>
      </c>
      <c r="K179" t="s">
        <v>38</v>
      </c>
      <c r="L179" t="s">
        <v>39</v>
      </c>
      <c r="M179" t="s">
        <v>61</v>
      </c>
      <c r="N179" t="s">
        <v>49</v>
      </c>
      <c r="O179" t="s">
        <v>99</v>
      </c>
      <c r="P179" t="s">
        <v>109</v>
      </c>
      <c r="Q179">
        <v>25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42.389400000000002</v>
      </c>
      <c r="AF179">
        <v>-71.086799999999997</v>
      </c>
      <c r="AG179">
        <v>1</v>
      </c>
      <c r="AH179" s="1">
        <v>250000000000000</v>
      </c>
    </row>
    <row r="180" spans="1:34" x14ac:dyDescent="0.35">
      <c r="A180">
        <v>18062755</v>
      </c>
      <c r="B180" s="2">
        <v>43395.724305555559</v>
      </c>
      <c r="C180" s="2" t="str">
        <f t="shared" si="4"/>
        <v>Oct</v>
      </c>
      <c r="D180" s="2" t="str">
        <f t="shared" si="5"/>
        <v>2018</v>
      </c>
      <c r="E180" t="s">
        <v>32</v>
      </c>
      <c r="F180" t="s">
        <v>211</v>
      </c>
      <c r="G180" t="s">
        <v>107</v>
      </c>
      <c r="H180" t="s">
        <v>47</v>
      </c>
      <c r="I180" t="s">
        <v>48</v>
      </c>
      <c r="J180" t="s">
        <v>37</v>
      </c>
      <c r="K180" t="s">
        <v>38</v>
      </c>
      <c r="L180" t="s">
        <v>39</v>
      </c>
      <c r="M180" t="s">
        <v>40</v>
      </c>
      <c r="N180" t="s">
        <v>82</v>
      </c>
      <c r="O180" t="s">
        <v>42</v>
      </c>
      <c r="P180" t="s">
        <v>43</v>
      </c>
      <c r="Q180">
        <v>25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42.389899999999997</v>
      </c>
      <c r="AF180">
        <v>-71.086200000000005</v>
      </c>
      <c r="AG180">
        <v>1</v>
      </c>
      <c r="AH180" s="1">
        <v>250000000000000</v>
      </c>
    </row>
    <row r="181" spans="1:34" x14ac:dyDescent="0.35">
      <c r="A181">
        <v>24017363</v>
      </c>
      <c r="B181" s="2">
        <v>45380.084027777775</v>
      </c>
      <c r="C181" s="2" t="str">
        <f t="shared" si="4"/>
        <v>Mar</v>
      </c>
      <c r="D181" s="2" t="str">
        <f t="shared" si="5"/>
        <v>2024</v>
      </c>
      <c r="E181" t="s">
        <v>58</v>
      </c>
      <c r="F181" t="s">
        <v>212</v>
      </c>
      <c r="G181" t="s">
        <v>34</v>
      </c>
      <c r="H181" t="s">
        <v>35</v>
      </c>
      <c r="I181" t="s">
        <v>36</v>
      </c>
      <c r="J181" t="s">
        <v>63</v>
      </c>
      <c r="K181" t="s">
        <v>38</v>
      </c>
      <c r="L181" t="s">
        <v>39</v>
      </c>
      <c r="M181" t="s">
        <v>40</v>
      </c>
      <c r="N181" t="s">
        <v>70</v>
      </c>
      <c r="O181" t="s">
        <v>56</v>
      </c>
      <c r="P181" t="s">
        <v>43</v>
      </c>
      <c r="Q181">
        <v>25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42.389600000000002</v>
      </c>
      <c r="AF181">
        <v>-71.086200000000005</v>
      </c>
      <c r="AG181">
        <v>1</v>
      </c>
      <c r="AH181" s="1">
        <v>250000000000000</v>
      </c>
    </row>
    <row r="182" spans="1:34" x14ac:dyDescent="0.35">
      <c r="A182">
        <v>20049540</v>
      </c>
      <c r="B182" s="2">
        <v>44117.477083333331</v>
      </c>
      <c r="C182" s="2" t="str">
        <f t="shared" si="4"/>
        <v>Oct</v>
      </c>
      <c r="D182" s="2" t="str">
        <f t="shared" si="5"/>
        <v>2020</v>
      </c>
      <c r="E182" t="s">
        <v>44</v>
      </c>
      <c r="F182" t="s">
        <v>213</v>
      </c>
      <c r="G182" t="s">
        <v>46</v>
      </c>
      <c r="H182" t="s">
        <v>35</v>
      </c>
      <c r="I182" t="s">
        <v>36</v>
      </c>
      <c r="J182" t="s">
        <v>37</v>
      </c>
      <c r="K182" t="s">
        <v>38</v>
      </c>
      <c r="L182" t="s">
        <v>39</v>
      </c>
      <c r="M182" t="s">
        <v>40</v>
      </c>
      <c r="N182" t="s">
        <v>70</v>
      </c>
      <c r="O182" t="s">
        <v>91</v>
      </c>
      <c r="P182" t="s">
        <v>89</v>
      </c>
      <c r="Q182">
        <v>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42.390599999999999</v>
      </c>
      <c r="AF182">
        <v>-71.086699999999993</v>
      </c>
      <c r="AG182">
        <v>1</v>
      </c>
      <c r="AH182" s="1">
        <v>250000000000000</v>
      </c>
    </row>
    <row r="183" spans="1:34" x14ac:dyDescent="0.35">
      <c r="A183">
        <v>22057509</v>
      </c>
      <c r="B183" s="2">
        <v>44841.861805555556</v>
      </c>
      <c r="C183" s="2" t="str">
        <f t="shared" si="4"/>
        <v>Oct</v>
      </c>
      <c r="D183" s="2" t="str">
        <f t="shared" si="5"/>
        <v>2022</v>
      </c>
      <c r="E183" t="s">
        <v>32</v>
      </c>
      <c r="F183" t="s">
        <v>213</v>
      </c>
      <c r="G183" t="s">
        <v>34</v>
      </c>
      <c r="H183" t="s">
        <v>47</v>
      </c>
      <c r="I183" t="s">
        <v>48</v>
      </c>
      <c r="J183" t="s">
        <v>37</v>
      </c>
      <c r="K183" t="s">
        <v>66</v>
      </c>
      <c r="L183" t="s">
        <v>54</v>
      </c>
      <c r="M183" t="s">
        <v>61</v>
      </c>
      <c r="N183" t="s">
        <v>55</v>
      </c>
      <c r="O183" t="s">
        <v>42</v>
      </c>
      <c r="P183" t="s">
        <v>43</v>
      </c>
      <c r="Q183">
        <v>25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42.390599999999999</v>
      </c>
      <c r="AF183">
        <v>-71.086699999999993</v>
      </c>
      <c r="AG183">
        <v>1</v>
      </c>
      <c r="AH183" s="1">
        <v>250000000000000</v>
      </c>
    </row>
    <row r="184" spans="1:34" x14ac:dyDescent="0.35">
      <c r="A184">
        <v>21017303</v>
      </c>
      <c r="B184" s="2">
        <v>44292.594444444447</v>
      </c>
      <c r="C184" s="2" t="str">
        <f t="shared" si="4"/>
        <v>Apr</v>
      </c>
      <c r="D184" s="2" t="str">
        <f t="shared" si="5"/>
        <v>2021</v>
      </c>
      <c r="E184" t="s">
        <v>44</v>
      </c>
      <c r="F184" t="s">
        <v>214</v>
      </c>
      <c r="G184" t="s">
        <v>46</v>
      </c>
      <c r="H184" t="s">
        <v>47</v>
      </c>
      <c r="I184" t="s">
        <v>48</v>
      </c>
      <c r="J184" t="s">
        <v>37</v>
      </c>
      <c r="K184" t="s">
        <v>38</v>
      </c>
      <c r="L184" t="s">
        <v>39</v>
      </c>
      <c r="M184" t="s">
        <v>93</v>
      </c>
      <c r="N184" t="s">
        <v>55</v>
      </c>
      <c r="O184" t="s">
        <v>42</v>
      </c>
      <c r="P184" t="s">
        <v>43</v>
      </c>
      <c r="Q184">
        <v>25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42.389699999999998</v>
      </c>
      <c r="AF184">
        <v>-71.087299999999999</v>
      </c>
      <c r="AG184">
        <v>1</v>
      </c>
      <c r="AH184" s="1">
        <v>250000000000000</v>
      </c>
    </row>
    <row r="185" spans="1:34" x14ac:dyDescent="0.35">
      <c r="A185">
        <v>20001342</v>
      </c>
      <c r="B185" s="2">
        <v>43839.463888888888</v>
      </c>
      <c r="C185" s="2" t="str">
        <f t="shared" si="4"/>
        <v>Jan</v>
      </c>
      <c r="D185" s="2" t="str">
        <f t="shared" si="5"/>
        <v>2020</v>
      </c>
      <c r="E185" t="s">
        <v>44</v>
      </c>
      <c r="F185" t="s">
        <v>213</v>
      </c>
      <c r="G185" t="s">
        <v>46</v>
      </c>
      <c r="H185" t="s">
        <v>47</v>
      </c>
      <c r="I185" t="s">
        <v>48</v>
      </c>
      <c r="J185" t="s">
        <v>37</v>
      </c>
      <c r="K185" t="s">
        <v>66</v>
      </c>
      <c r="L185" t="s">
        <v>54</v>
      </c>
      <c r="M185" t="s">
        <v>40</v>
      </c>
      <c r="N185" t="s">
        <v>41</v>
      </c>
      <c r="O185" t="s">
        <v>42</v>
      </c>
      <c r="P185" t="s">
        <v>43</v>
      </c>
      <c r="Q185">
        <v>35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42.390599999999999</v>
      </c>
      <c r="AF185">
        <v>-71.086699999999993</v>
      </c>
      <c r="AG185">
        <v>1</v>
      </c>
      <c r="AH185" s="1">
        <v>250000000000000</v>
      </c>
    </row>
    <row r="186" spans="1:34" x14ac:dyDescent="0.35">
      <c r="A186">
        <v>20010805</v>
      </c>
      <c r="B186" s="2">
        <v>43887.040972222225</v>
      </c>
      <c r="C186" s="2" t="str">
        <f t="shared" si="4"/>
        <v>Feb</v>
      </c>
      <c r="D186" s="2" t="str">
        <f t="shared" si="5"/>
        <v>2020</v>
      </c>
      <c r="E186" t="s">
        <v>58</v>
      </c>
      <c r="F186" t="s">
        <v>215</v>
      </c>
      <c r="G186" t="s">
        <v>34</v>
      </c>
      <c r="H186" t="s">
        <v>35</v>
      </c>
      <c r="I186" t="s">
        <v>36</v>
      </c>
      <c r="J186" t="s">
        <v>37</v>
      </c>
      <c r="K186" t="s">
        <v>66</v>
      </c>
      <c r="L186" t="s">
        <v>71</v>
      </c>
      <c r="M186" t="s">
        <v>93</v>
      </c>
      <c r="N186" t="s">
        <v>41</v>
      </c>
      <c r="O186" t="s">
        <v>42</v>
      </c>
      <c r="P186" t="s">
        <v>43</v>
      </c>
      <c r="Q186">
        <v>35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42.389899999999997</v>
      </c>
      <c r="AF186">
        <v>-71.087599999999995</v>
      </c>
      <c r="AG186">
        <v>1</v>
      </c>
      <c r="AH186" s="1">
        <v>250000000000000</v>
      </c>
    </row>
    <row r="187" spans="1:34" x14ac:dyDescent="0.35">
      <c r="A187">
        <v>24007589</v>
      </c>
      <c r="B187" s="2">
        <v>45332.041666666664</v>
      </c>
      <c r="C187" s="2" t="str">
        <f t="shared" si="4"/>
        <v>Feb</v>
      </c>
      <c r="D187" s="2" t="str">
        <f t="shared" si="5"/>
        <v>2024</v>
      </c>
      <c r="E187" t="s">
        <v>58</v>
      </c>
      <c r="F187" t="s">
        <v>216</v>
      </c>
      <c r="G187" t="s">
        <v>146</v>
      </c>
      <c r="H187" t="s">
        <v>35</v>
      </c>
      <c r="I187" t="s">
        <v>36</v>
      </c>
      <c r="J187" t="s">
        <v>63</v>
      </c>
      <c r="K187" t="s">
        <v>38</v>
      </c>
      <c r="L187" t="s">
        <v>39</v>
      </c>
      <c r="M187" t="s">
        <v>63</v>
      </c>
      <c r="N187" t="s">
        <v>49</v>
      </c>
      <c r="O187" t="s">
        <v>217</v>
      </c>
      <c r="P187" t="s">
        <v>43</v>
      </c>
      <c r="Q187">
        <v>30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42.39</v>
      </c>
      <c r="AF187">
        <v>-71.087800000000001</v>
      </c>
      <c r="AG187">
        <v>1</v>
      </c>
      <c r="AH187" s="1">
        <v>250000000000000</v>
      </c>
    </row>
    <row r="188" spans="1:34" x14ac:dyDescent="0.35">
      <c r="A188">
        <v>19016062</v>
      </c>
      <c r="B188" s="2">
        <v>43547.785416666666</v>
      </c>
      <c r="C188" s="2" t="str">
        <f t="shared" si="4"/>
        <v>Mar</v>
      </c>
      <c r="D188" s="2" t="str">
        <f t="shared" si="5"/>
        <v>2019</v>
      </c>
      <c r="E188" t="s">
        <v>32</v>
      </c>
      <c r="F188" t="s">
        <v>218</v>
      </c>
      <c r="G188" t="s">
        <v>107</v>
      </c>
      <c r="H188" t="s">
        <v>47</v>
      </c>
      <c r="I188" t="s">
        <v>48</v>
      </c>
      <c r="J188" t="s">
        <v>37</v>
      </c>
      <c r="K188" t="s">
        <v>66</v>
      </c>
      <c r="L188" t="s">
        <v>71</v>
      </c>
      <c r="M188" t="s">
        <v>93</v>
      </c>
      <c r="N188" t="s">
        <v>41</v>
      </c>
      <c r="O188" t="s">
        <v>136</v>
      </c>
      <c r="P188" t="s">
        <v>43</v>
      </c>
      <c r="Q188">
        <v>30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42.389000000000003</v>
      </c>
      <c r="AF188">
        <v>-71.086799999999997</v>
      </c>
      <c r="AG188">
        <v>1</v>
      </c>
      <c r="AH188" s="1">
        <v>250000000000000</v>
      </c>
    </row>
    <row r="189" spans="1:34" x14ac:dyDescent="0.35">
      <c r="A189">
        <v>19062381</v>
      </c>
      <c r="B189" s="2">
        <v>43769.313194444447</v>
      </c>
      <c r="C189" s="2" t="str">
        <f t="shared" si="4"/>
        <v>Oct</v>
      </c>
      <c r="D189" s="2" t="str">
        <f t="shared" si="5"/>
        <v>2019</v>
      </c>
      <c r="E189" t="s">
        <v>58</v>
      </c>
      <c r="F189" t="s">
        <v>219</v>
      </c>
      <c r="G189" t="s">
        <v>46</v>
      </c>
      <c r="H189" t="s">
        <v>35</v>
      </c>
      <c r="I189" t="s">
        <v>36</v>
      </c>
      <c r="J189" t="s">
        <v>37</v>
      </c>
      <c r="K189" t="s">
        <v>38</v>
      </c>
      <c r="L189" t="s">
        <v>54</v>
      </c>
      <c r="M189" t="s">
        <v>61</v>
      </c>
      <c r="N189" t="s">
        <v>55</v>
      </c>
      <c r="O189" t="s">
        <v>56</v>
      </c>
      <c r="P189" t="s">
        <v>43</v>
      </c>
      <c r="Q189">
        <v>25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42.389099999999999</v>
      </c>
      <c r="AF189">
        <v>-71.0869</v>
      </c>
      <c r="AG189">
        <v>1</v>
      </c>
      <c r="AH189" s="1">
        <v>250000000000000</v>
      </c>
    </row>
    <row r="190" spans="1:34" x14ac:dyDescent="0.35">
      <c r="A190">
        <v>22068412</v>
      </c>
      <c r="B190" s="2">
        <v>44898.484722222223</v>
      </c>
      <c r="C190" s="2" t="str">
        <f t="shared" si="4"/>
        <v>Dec</v>
      </c>
      <c r="D190" s="2" t="str">
        <f t="shared" si="5"/>
        <v>2022</v>
      </c>
      <c r="E190" t="s">
        <v>44</v>
      </c>
      <c r="F190" t="s">
        <v>220</v>
      </c>
      <c r="G190" t="s">
        <v>46</v>
      </c>
      <c r="H190" t="s">
        <v>35</v>
      </c>
      <c r="I190" t="s">
        <v>36</v>
      </c>
      <c r="J190" t="s">
        <v>37</v>
      </c>
      <c r="K190" t="s">
        <v>66</v>
      </c>
      <c r="L190" t="s">
        <v>54</v>
      </c>
      <c r="M190" t="s">
        <v>61</v>
      </c>
      <c r="N190" t="s">
        <v>41</v>
      </c>
      <c r="O190" t="s">
        <v>42</v>
      </c>
      <c r="P190" t="s">
        <v>43</v>
      </c>
      <c r="Q190">
        <v>25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42.389000000000003</v>
      </c>
      <c r="AF190">
        <v>-71.086799999999997</v>
      </c>
      <c r="AG190">
        <v>1</v>
      </c>
      <c r="AH190" s="1">
        <v>250000000000000</v>
      </c>
    </row>
    <row r="191" spans="1:34" x14ac:dyDescent="0.35">
      <c r="A191">
        <v>21012885</v>
      </c>
      <c r="B191" s="2">
        <v>44267.823611111111</v>
      </c>
      <c r="C191" s="2" t="str">
        <f t="shared" si="4"/>
        <v>Mar</v>
      </c>
      <c r="D191" s="2" t="str">
        <f t="shared" si="5"/>
        <v>2021</v>
      </c>
      <c r="E191" t="s">
        <v>32</v>
      </c>
      <c r="F191" t="s">
        <v>221</v>
      </c>
      <c r="G191" t="s">
        <v>34</v>
      </c>
      <c r="H191" t="s">
        <v>47</v>
      </c>
      <c r="I191" t="s">
        <v>48</v>
      </c>
      <c r="J191" t="s">
        <v>37</v>
      </c>
      <c r="K191" t="s">
        <v>66</v>
      </c>
      <c r="L191" t="s">
        <v>71</v>
      </c>
      <c r="M191" t="s">
        <v>61</v>
      </c>
      <c r="N191" t="s">
        <v>55</v>
      </c>
      <c r="O191" t="s">
        <v>42</v>
      </c>
      <c r="P191" t="s">
        <v>43</v>
      </c>
      <c r="Q191">
        <v>30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42.388599999999997</v>
      </c>
      <c r="AF191">
        <v>-71.085999999999999</v>
      </c>
      <c r="AG191">
        <v>1</v>
      </c>
      <c r="AH191" s="1">
        <v>250000000000000</v>
      </c>
    </row>
    <row r="192" spans="1:34" x14ac:dyDescent="0.35">
      <c r="A192">
        <v>22020675</v>
      </c>
      <c r="B192" s="2">
        <v>44668.761111111111</v>
      </c>
      <c r="C192" s="2" t="str">
        <f t="shared" si="4"/>
        <v>Apr</v>
      </c>
      <c r="D192" s="2" t="str">
        <f t="shared" si="5"/>
        <v>2022</v>
      </c>
      <c r="E192" t="s">
        <v>32</v>
      </c>
      <c r="F192" t="s">
        <v>218</v>
      </c>
      <c r="G192" t="s">
        <v>46</v>
      </c>
      <c r="H192" t="s">
        <v>47</v>
      </c>
      <c r="I192" t="s">
        <v>48</v>
      </c>
      <c r="J192" t="s">
        <v>37</v>
      </c>
      <c r="K192" t="s">
        <v>66</v>
      </c>
      <c r="L192" t="s">
        <v>54</v>
      </c>
      <c r="M192" t="s">
        <v>61</v>
      </c>
      <c r="N192" t="s">
        <v>41</v>
      </c>
      <c r="O192" t="s">
        <v>42</v>
      </c>
      <c r="P192" t="s">
        <v>89</v>
      </c>
      <c r="Q192">
        <v>25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42.389000000000003</v>
      </c>
      <c r="AF192">
        <v>-71.086799999999997</v>
      </c>
      <c r="AG192">
        <v>1</v>
      </c>
      <c r="AH192" s="1">
        <v>250000000000000</v>
      </c>
    </row>
    <row r="193" spans="1:34" x14ac:dyDescent="0.35">
      <c r="A193">
        <v>20048922</v>
      </c>
      <c r="B193" s="2">
        <v>44114.018750000003</v>
      </c>
      <c r="C193" s="2" t="str">
        <f t="shared" si="4"/>
        <v>Oct</v>
      </c>
      <c r="D193" s="2" t="str">
        <f t="shared" si="5"/>
        <v>2020</v>
      </c>
      <c r="E193" t="s">
        <v>58</v>
      </c>
      <c r="F193" t="s">
        <v>218</v>
      </c>
      <c r="G193" t="s">
        <v>34</v>
      </c>
      <c r="H193" t="s">
        <v>47</v>
      </c>
      <c r="I193" t="s">
        <v>48</v>
      </c>
      <c r="J193" t="s">
        <v>37</v>
      </c>
      <c r="K193" t="s">
        <v>66</v>
      </c>
      <c r="L193" t="s">
        <v>71</v>
      </c>
      <c r="M193" t="s">
        <v>61</v>
      </c>
      <c r="N193" t="s">
        <v>82</v>
      </c>
      <c r="O193" t="s">
        <v>42</v>
      </c>
      <c r="P193" t="s">
        <v>43</v>
      </c>
      <c r="Q193">
        <v>25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42.389000000000003</v>
      </c>
      <c r="AF193">
        <v>-71.086799999999997</v>
      </c>
      <c r="AG193">
        <v>1</v>
      </c>
      <c r="AH193" s="1">
        <v>250000000000000</v>
      </c>
    </row>
    <row r="194" spans="1:34" x14ac:dyDescent="0.35">
      <c r="A194">
        <v>18030205</v>
      </c>
      <c r="B194" s="2">
        <v>43241.884027777778</v>
      </c>
      <c r="C194" s="2" t="str">
        <f t="shared" si="4"/>
        <v>May</v>
      </c>
      <c r="D194" s="2" t="str">
        <f t="shared" si="5"/>
        <v>2018</v>
      </c>
      <c r="E194" t="s">
        <v>32</v>
      </c>
      <c r="F194" t="s">
        <v>221</v>
      </c>
      <c r="G194" t="s">
        <v>107</v>
      </c>
      <c r="H194" t="s">
        <v>47</v>
      </c>
      <c r="I194" t="s">
        <v>48</v>
      </c>
      <c r="J194" t="s">
        <v>37</v>
      </c>
      <c r="K194" t="s">
        <v>66</v>
      </c>
      <c r="L194" t="s">
        <v>54</v>
      </c>
      <c r="M194" t="s">
        <v>93</v>
      </c>
      <c r="N194" t="s">
        <v>41</v>
      </c>
      <c r="O194" t="s">
        <v>42</v>
      </c>
      <c r="P194" t="s">
        <v>43</v>
      </c>
      <c r="Q194">
        <v>20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42.388599999999997</v>
      </c>
      <c r="AF194">
        <v>-71.085999999999999</v>
      </c>
      <c r="AG194">
        <v>1</v>
      </c>
      <c r="AH194" s="1">
        <v>250000000000000</v>
      </c>
    </row>
    <row r="195" spans="1:34" x14ac:dyDescent="0.35">
      <c r="A195">
        <v>19041481</v>
      </c>
      <c r="B195" s="2">
        <v>43667.803472222222</v>
      </c>
      <c r="C195" s="2" t="str">
        <f t="shared" ref="C195:C258" si="6">TEXT(B195,"mmm")</f>
        <v>Jul</v>
      </c>
      <c r="D195" s="2" t="str">
        <f t="shared" ref="D195:D258" si="7">TEXT(B195,"yyyy")</f>
        <v>2019</v>
      </c>
      <c r="E195" t="s">
        <v>32</v>
      </c>
      <c r="F195" t="s">
        <v>218</v>
      </c>
      <c r="G195" t="s">
        <v>46</v>
      </c>
      <c r="H195" t="s">
        <v>47</v>
      </c>
      <c r="I195" t="s">
        <v>48</v>
      </c>
      <c r="J195" t="s">
        <v>37</v>
      </c>
      <c r="K195" t="s">
        <v>66</v>
      </c>
      <c r="L195" t="s">
        <v>54</v>
      </c>
      <c r="M195" t="s">
        <v>69</v>
      </c>
      <c r="N195" t="s">
        <v>55</v>
      </c>
      <c r="O195" t="s">
        <v>56</v>
      </c>
      <c r="P195" t="s">
        <v>57</v>
      </c>
      <c r="Q195">
        <v>25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42.389000000000003</v>
      </c>
      <c r="AF195">
        <v>-71.086799999999997</v>
      </c>
      <c r="AG195">
        <v>1</v>
      </c>
      <c r="AH195" s="1">
        <v>250000000000000</v>
      </c>
    </row>
    <row r="196" spans="1:34" x14ac:dyDescent="0.35">
      <c r="A196">
        <v>23045002</v>
      </c>
      <c r="B196" s="2">
        <v>45147.484027777777</v>
      </c>
      <c r="C196" s="2" t="str">
        <f t="shared" si="6"/>
        <v>Aug</v>
      </c>
      <c r="D196" s="2" t="str">
        <f t="shared" si="7"/>
        <v>2023</v>
      </c>
      <c r="E196" t="s">
        <v>44</v>
      </c>
      <c r="F196" t="s">
        <v>222</v>
      </c>
      <c r="G196" t="s">
        <v>46</v>
      </c>
      <c r="H196" t="s">
        <v>47</v>
      </c>
      <c r="I196" t="s">
        <v>48</v>
      </c>
      <c r="J196" t="s">
        <v>37</v>
      </c>
      <c r="K196" t="s">
        <v>66</v>
      </c>
      <c r="L196" t="s">
        <v>71</v>
      </c>
      <c r="M196" t="s">
        <v>61</v>
      </c>
      <c r="N196" t="s">
        <v>41</v>
      </c>
      <c r="O196" t="s">
        <v>42</v>
      </c>
      <c r="P196" t="s">
        <v>43</v>
      </c>
      <c r="Q196">
        <v>25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42.388599999999997</v>
      </c>
      <c r="AF196">
        <v>-71.085999999999999</v>
      </c>
      <c r="AG196">
        <v>1</v>
      </c>
      <c r="AH196" s="1">
        <v>250000000000000</v>
      </c>
    </row>
    <row r="197" spans="1:34" x14ac:dyDescent="0.35">
      <c r="A197">
        <v>22038608</v>
      </c>
      <c r="B197" s="2">
        <v>44753.738888888889</v>
      </c>
      <c r="C197" s="2" t="str">
        <f t="shared" si="6"/>
        <v>Jul</v>
      </c>
      <c r="D197" s="2" t="str">
        <f t="shared" si="7"/>
        <v>2022</v>
      </c>
      <c r="E197" t="s">
        <v>32</v>
      </c>
      <c r="F197" t="s">
        <v>218</v>
      </c>
      <c r="G197" t="s">
        <v>46</v>
      </c>
      <c r="H197" t="s">
        <v>47</v>
      </c>
      <c r="I197" t="s">
        <v>48</v>
      </c>
      <c r="J197" t="s">
        <v>63</v>
      </c>
      <c r="K197" t="s">
        <v>66</v>
      </c>
      <c r="L197" t="s">
        <v>54</v>
      </c>
      <c r="M197" t="s">
        <v>93</v>
      </c>
      <c r="N197" t="s">
        <v>41</v>
      </c>
      <c r="O197" t="s">
        <v>42</v>
      </c>
      <c r="P197" t="s">
        <v>43</v>
      </c>
      <c r="Q197">
        <v>25</v>
      </c>
      <c r="R197">
        <v>0</v>
      </c>
      <c r="S197">
        <v>0</v>
      </c>
      <c r="T197">
        <v>0</v>
      </c>
      <c r="U197">
        <v>2</v>
      </c>
      <c r="V197">
        <v>0</v>
      </c>
      <c r="W197">
        <v>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42.389000000000003</v>
      </c>
      <c r="AF197">
        <v>-71.086799999999997</v>
      </c>
      <c r="AG197">
        <v>1</v>
      </c>
      <c r="AH197" s="1">
        <v>250000000000000</v>
      </c>
    </row>
    <row r="198" spans="1:34" x14ac:dyDescent="0.35">
      <c r="A198">
        <v>23049696</v>
      </c>
      <c r="B198" s="2">
        <v>45169.376388888886</v>
      </c>
      <c r="C198" s="2" t="str">
        <f t="shared" si="6"/>
        <v>Aug</v>
      </c>
      <c r="D198" s="2" t="str">
        <f t="shared" si="7"/>
        <v>2023</v>
      </c>
      <c r="E198" t="s">
        <v>44</v>
      </c>
      <c r="F198" t="s">
        <v>223</v>
      </c>
      <c r="G198" t="s">
        <v>46</v>
      </c>
      <c r="H198" t="s">
        <v>47</v>
      </c>
      <c r="I198" t="s">
        <v>48</v>
      </c>
      <c r="J198" t="s">
        <v>37</v>
      </c>
      <c r="K198" t="s">
        <v>38</v>
      </c>
      <c r="L198" t="s">
        <v>54</v>
      </c>
      <c r="M198" t="s">
        <v>40</v>
      </c>
      <c r="N198" t="s">
        <v>49</v>
      </c>
      <c r="O198" t="s">
        <v>99</v>
      </c>
      <c r="P198" t="s">
        <v>89</v>
      </c>
      <c r="Q198">
        <v>25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42.388599999999997</v>
      </c>
      <c r="AF198">
        <v>-71.084999999999994</v>
      </c>
      <c r="AG198">
        <v>1</v>
      </c>
      <c r="AH198" s="1">
        <v>250000000000000</v>
      </c>
    </row>
    <row r="199" spans="1:34" x14ac:dyDescent="0.35">
      <c r="A199">
        <v>22065137</v>
      </c>
      <c r="B199" s="2">
        <v>44878.754861111112</v>
      </c>
      <c r="C199" s="2" t="str">
        <f t="shared" si="6"/>
        <v>Nov</v>
      </c>
      <c r="D199" s="2" t="str">
        <f t="shared" si="7"/>
        <v>2022</v>
      </c>
      <c r="E199" t="s">
        <v>32</v>
      </c>
      <c r="F199" t="s">
        <v>224</v>
      </c>
      <c r="G199" t="s">
        <v>34</v>
      </c>
      <c r="H199" t="s">
        <v>47</v>
      </c>
      <c r="I199" t="s">
        <v>48</v>
      </c>
      <c r="J199" t="s">
        <v>37</v>
      </c>
      <c r="K199" t="s">
        <v>66</v>
      </c>
      <c r="L199" t="s">
        <v>71</v>
      </c>
      <c r="M199" t="s">
        <v>61</v>
      </c>
      <c r="N199" t="s">
        <v>55</v>
      </c>
      <c r="O199" t="s">
        <v>42</v>
      </c>
      <c r="P199" t="s">
        <v>43</v>
      </c>
      <c r="Q199">
        <v>25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42.386200000000002</v>
      </c>
      <c r="AF199">
        <v>-71.078800000000001</v>
      </c>
      <c r="AG199">
        <v>1</v>
      </c>
      <c r="AH199" s="1">
        <v>250000000000000</v>
      </c>
    </row>
    <row r="200" spans="1:34" x14ac:dyDescent="0.35">
      <c r="A200">
        <v>21061787</v>
      </c>
      <c r="B200" s="2">
        <v>44527.786111111112</v>
      </c>
      <c r="C200" s="2" t="str">
        <f t="shared" si="6"/>
        <v>Nov</v>
      </c>
      <c r="D200" s="2" t="str">
        <f t="shared" si="7"/>
        <v>2021</v>
      </c>
      <c r="E200" t="s">
        <v>32</v>
      </c>
      <c r="F200" t="s">
        <v>225</v>
      </c>
      <c r="G200" t="s">
        <v>34</v>
      </c>
      <c r="H200" t="s">
        <v>47</v>
      </c>
      <c r="I200" t="s">
        <v>48</v>
      </c>
      <c r="J200" t="s">
        <v>37</v>
      </c>
      <c r="K200" t="s">
        <v>66</v>
      </c>
      <c r="L200" t="s">
        <v>54</v>
      </c>
      <c r="M200" t="s">
        <v>61</v>
      </c>
      <c r="N200" t="s">
        <v>55</v>
      </c>
      <c r="O200" t="s">
        <v>42</v>
      </c>
      <c r="P200" t="s">
        <v>43</v>
      </c>
      <c r="Q200">
        <v>25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42.387500000000003</v>
      </c>
      <c r="AF200">
        <v>-71.082300000000004</v>
      </c>
      <c r="AG200">
        <v>1</v>
      </c>
      <c r="AH200" s="1">
        <v>250000000000000</v>
      </c>
    </row>
    <row r="201" spans="1:34" x14ac:dyDescent="0.35">
      <c r="A201">
        <v>20004349</v>
      </c>
      <c r="B201" s="2">
        <v>43854.868055555555</v>
      </c>
      <c r="C201" s="2" t="str">
        <f t="shared" si="6"/>
        <v>Jan</v>
      </c>
      <c r="D201" s="2" t="str">
        <f t="shared" si="7"/>
        <v>2020</v>
      </c>
      <c r="E201" t="s">
        <v>32</v>
      </c>
      <c r="F201" t="s">
        <v>226</v>
      </c>
      <c r="G201" t="s">
        <v>34</v>
      </c>
      <c r="H201" t="s">
        <v>47</v>
      </c>
      <c r="I201" t="s">
        <v>48</v>
      </c>
      <c r="J201" t="s">
        <v>37</v>
      </c>
      <c r="K201" t="s">
        <v>66</v>
      </c>
      <c r="L201" t="s">
        <v>39</v>
      </c>
      <c r="M201" t="s">
        <v>93</v>
      </c>
      <c r="N201" t="s">
        <v>55</v>
      </c>
      <c r="O201" t="s">
        <v>42</v>
      </c>
      <c r="P201" t="s">
        <v>43</v>
      </c>
      <c r="Q201">
        <v>25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42.3874</v>
      </c>
      <c r="AF201">
        <v>-71.081900000000005</v>
      </c>
      <c r="AG201">
        <v>1</v>
      </c>
      <c r="AH201" s="1">
        <v>250000000000000</v>
      </c>
    </row>
    <row r="202" spans="1:34" x14ac:dyDescent="0.35">
      <c r="A202">
        <v>22047190</v>
      </c>
      <c r="B202" s="2">
        <v>44796.436805555553</v>
      </c>
      <c r="C202" s="2" t="str">
        <f t="shared" si="6"/>
        <v>Aug</v>
      </c>
      <c r="D202" s="2" t="str">
        <f t="shared" si="7"/>
        <v>2022</v>
      </c>
      <c r="E202" t="s">
        <v>44</v>
      </c>
      <c r="F202" t="s">
        <v>227</v>
      </c>
      <c r="G202" t="s">
        <v>46</v>
      </c>
      <c r="H202" t="s">
        <v>52</v>
      </c>
      <c r="I202" t="s">
        <v>48</v>
      </c>
      <c r="J202" t="s">
        <v>37</v>
      </c>
      <c r="K202" t="s">
        <v>53</v>
      </c>
      <c r="L202" t="s">
        <v>54</v>
      </c>
      <c r="M202" t="s">
        <v>69</v>
      </c>
      <c r="N202" t="s">
        <v>70</v>
      </c>
      <c r="O202" t="s">
        <v>56</v>
      </c>
      <c r="P202" t="s">
        <v>57</v>
      </c>
      <c r="Q202">
        <v>25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42.399900000000002</v>
      </c>
      <c r="AF202">
        <v>-71.095299999999995</v>
      </c>
      <c r="AG202">
        <v>4</v>
      </c>
      <c r="AH202" s="1">
        <v>250000000000000</v>
      </c>
    </row>
    <row r="203" spans="1:34" x14ac:dyDescent="0.35">
      <c r="A203">
        <v>22063075</v>
      </c>
      <c r="B203" s="2">
        <v>44868.452777777777</v>
      </c>
      <c r="C203" s="2" t="str">
        <f t="shared" si="6"/>
        <v>Nov</v>
      </c>
      <c r="D203" s="2" t="str">
        <f t="shared" si="7"/>
        <v>2022</v>
      </c>
      <c r="E203" t="s">
        <v>44</v>
      </c>
      <c r="F203" t="s">
        <v>228</v>
      </c>
      <c r="G203" t="s">
        <v>46</v>
      </c>
      <c r="H203" t="s">
        <v>47</v>
      </c>
      <c r="I203" t="s">
        <v>48</v>
      </c>
      <c r="J203" t="s">
        <v>37</v>
      </c>
      <c r="K203" t="s">
        <v>38</v>
      </c>
      <c r="L203" t="s">
        <v>39</v>
      </c>
      <c r="M203" t="s">
        <v>69</v>
      </c>
      <c r="N203" t="s">
        <v>88</v>
      </c>
      <c r="O203" t="s">
        <v>56</v>
      </c>
      <c r="P203" t="s">
        <v>89</v>
      </c>
      <c r="Q203">
        <v>20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3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42.3962</v>
      </c>
      <c r="AF203">
        <v>-71.094899999999996</v>
      </c>
      <c r="AG203">
        <v>4</v>
      </c>
      <c r="AH203" s="1">
        <v>250000000000000</v>
      </c>
    </row>
    <row r="204" spans="1:34" x14ac:dyDescent="0.35">
      <c r="A204">
        <v>23014155</v>
      </c>
      <c r="B204" s="2">
        <v>45004.216666666667</v>
      </c>
      <c r="C204" s="2" t="str">
        <f t="shared" si="6"/>
        <v>Mar</v>
      </c>
      <c r="D204" s="2" t="str">
        <f t="shared" si="7"/>
        <v>2023</v>
      </c>
      <c r="E204" t="s">
        <v>58</v>
      </c>
      <c r="F204" t="s">
        <v>229</v>
      </c>
      <c r="G204" t="s">
        <v>34</v>
      </c>
      <c r="H204" t="s">
        <v>47</v>
      </c>
      <c r="I204" t="s">
        <v>48</v>
      </c>
      <c r="J204" t="s">
        <v>37</v>
      </c>
      <c r="K204" t="s">
        <v>38</v>
      </c>
      <c r="L204" t="s">
        <v>39</v>
      </c>
      <c r="M204" t="s">
        <v>40</v>
      </c>
      <c r="N204" t="s">
        <v>82</v>
      </c>
      <c r="O204" t="s">
        <v>56</v>
      </c>
      <c r="P204" t="s">
        <v>43</v>
      </c>
      <c r="Q204">
        <v>20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42.394799999999996</v>
      </c>
      <c r="AF204">
        <v>-71.091999999999999</v>
      </c>
      <c r="AG204">
        <v>4</v>
      </c>
      <c r="AH204" s="1">
        <v>250000000000000</v>
      </c>
    </row>
    <row r="205" spans="1:34" x14ac:dyDescent="0.35">
      <c r="A205">
        <v>22034238</v>
      </c>
      <c r="B205" s="2">
        <v>44730.352083333331</v>
      </c>
      <c r="C205" s="2" t="str">
        <f t="shared" si="6"/>
        <v>Jun</v>
      </c>
      <c r="D205" s="2" t="str">
        <f t="shared" si="7"/>
        <v>2022</v>
      </c>
      <c r="E205" t="s">
        <v>44</v>
      </c>
      <c r="F205" t="s">
        <v>228</v>
      </c>
      <c r="G205" t="s">
        <v>46</v>
      </c>
      <c r="H205" t="s">
        <v>47</v>
      </c>
      <c r="I205" t="s">
        <v>48</v>
      </c>
      <c r="J205" t="s">
        <v>37</v>
      </c>
      <c r="K205" t="s">
        <v>38</v>
      </c>
      <c r="L205" t="s">
        <v>39</v>
      </c>
      <c r="M205" t="s">
        <v>69</v>
      </c>
      <c r="N205" t="s">
        <v>70</v>
      </c>
      <c r="O205" t="s">
        <v>63</v>
      </c>
      <c r="P205" t="s">
        <v>63</v>
      </c>
      <c r="Q205">
        <v>25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42.3962</v>
      </c>
      <c r="AF205">
        <v>-71.094899999999996</v>
      </c>
      <c r="AG205">
        <v>4</v>
      </c>
      <c r="AH205" s="1">
        <v>250000000000000</v>
      </c>
    </row>
    <row r="206" spans="1:34" x14ac:dyDescent="0.35">
      <c r="A206">
        <v>20011014</v>
      </c>
      <c r="B206" s="2">
        <v>43887.777083333334</v>
      </c>
      <c r="C206" s="2" t="str">
        <f t="shared" si="6"/>
        <v>Feb</v>
      </c>
      <c r="D206" s="2" t="str">
        <f t="shared" si="7"/>
        <v>2020</v>
      </c>
      <c r="E206" t="s">
        <v>32</v>
      </c>
      <c r="F206" t="s">
        <v>230</v>
      </c>
      <c r="G206" t="s">
        <v>34</v>
      </c>
      <c r="H206" t="s">
        <v>52</v>
      </c>
      <c r="I206" t="s">
        <v>48</v>
      </c>
      <c r="J206" t="s">
        <v>37</v>
      </c>
      <c r="K206" t="s">
        <v>38</v>
      </c>
      <c r="L206" t="s">
        <v>39</v>
      </c>
      <c r="M206" t="s">
        <v>69</v>
      </c>
      <c r="N206" t="s">
        <v>70</v>
      </c>
      <c r="O206" t="s">
        <v>56</v>
      </c>
      <c r="P206" t="s">
        <v>43</v>
      </c>
      <c r="Q206">
        <v>20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42.395600000000002</v>
      </c>
      <c r="AF206">
        <v>-71.093999999999994</v>
      </c>
      <c r="AG206">
        <v>4</v>
      </c>
      <c r="AH206" s="1">
        <v>250000000000000</v>
      </c>
    </row>
    <row r="207" spans="1:34" x14ac:dyDescent="0.35">
      <c r="A207">
        <v>22014623</v>
      </c>
      <c r="B207" s="2">
        <v>44640.01666666667</v>
      </c>
      <c r="C207" s="2" t="str">
        <f t="shared" si="6"/>
        <v>Mar</v>
      </c>
      <c r="D207" s="2" t="str">
        <f t="shared" si="7"/>
        <v>2022</v>
      </c>
      <c r="E207" t="s">
        <v>58</v>
      </c>
      <c r="F207" t="s">
        <v>231</v>
      </c>
      <c r="G207" t="s">
        <v>34</v>
      </c>
      <c r="H207" t="s">
        <v>47</v>
      </c>
      <c r="I207" t="s">
        <v>36</v>
      </c>
      <c r="J207" t="s">
        <v>37</v>
      </c>
      <c r="K207" t="s">
        <v>38</v>
      </c>
      <c r="L207" t="s">
        <v>54</v>
      </c>
      <c r="M207" t="s">
        <v>93</v>
      </c>
      <c r="N207" t="s">
        <v>49</v>
      </c>
      <c r="O207" t="s">
        <v>56</v>
      </c>
      <c r="P207" t="s">
        <v>43</v>
      </c>
      <c r="Q207">
        <v>25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42.395000000000003</v>
      </c>
      <c r="AF207">
        <v>-71.091499999999996</v>
      </c>
      <c r="AG207">
        <v>4</v>
      </c>
      <c r="AH207" s="1">
        <v>250000000000000</v>
      </c>
    </row>
    <row r="208" spans="1:34" x14ac:dyDescent="0.35">
      <c r="A208">
        <v>19053103</v>
      </c>
      <c r="B208" s="2">
        <v>43723.634722222225</v>
      </c>
      <c r="C208" s="2" t="str">
        <f t="shared" si="6"/>
        <v>Sep</v>
      </c>
      <c r="D208" s="2" t="str">
        <f t="shared" si="7"/>
        <v>2019</v>
      </c>
      <c r="E208" t="s">
        <v>44</v>
      </c>
      <c r="F208" t="s">
        <v>232</v>
      </c>
      <c r="G208" t="s">
        <v>46</v>
      </c>
      <c r="H208" t="s">
        <v>47</v>
      </c>
      <c r="I208" t="s">
        <v>48</v>
      </c>
      <c r="J208" t="s">
        <v>37</v>
      </c>
      <c r="K208" t="s">
        <v>38</v>
      </c>
      <c r="L208" t="s">
        <v>39</v>
      </c>
      <c r="M208" t="s">
        <v>40</v>
      </c>
      <c r="N208" t="s">
        <v>49</v>
      </c>
      <c r="O208" t="s">
        <v>96</v>
      </c>
      <c r="P208" t="s">
        <v>43</v>
      </c>
      <c r="Q208">
        <v>15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1</v>
      </c>
      <c r="AA208">
        <v>0</v>
      </c>
      <c r="AB208">
        <v>1</v>
      </c>
      <c r="AC208">
        <v>0</v>
      </c>
      <c r="AD208">
        <v>0</v>
      </c>
      <c r="AE208">
        <v>42.395600000000002</v>
      </c>
      <c r="AF208">
        <v>-71.091899999999995</v>
      </c>
      <c r="AG208">
        <v>4</v>
      </c>
      <c r="AH208" s="1">
        <v>250000000000000</v>
      </c>
    </row>
    <row r="209" spans="1:34" x14ac:dyDescent="0.35">
      <c r="A209">
        <v>19011260</v>
      </c>
      <c r="B209" s="2">
        <v>43525.472916666666</v>
      </c>
      <c r="C209" s="2" t="str">
        <f t="shared" si="6"/>
        <v>Mar</v>
      </c>
      <c r="D209" s="2" t="str">
        <f t="shared" si="7"/>
        <v>2019</v>
      </c>
      <c r="E209" t="s">
        <v>44</v>
      </c>
      <c r="F209" t="s">
        <v>233</v>
      </c>
      <c r="G209" t="s">
        <v>46</v>
      </c>
      <c r="H209" t="s">
        <v>47</v>
      </c>
      <c r="I209" t="s">
        <v>36</v>
      </c>
      <c r="J209" t="s">
        <v>37</v>
      </c>
      <c r="K209" t="s">
        <v>38</v>
      </c>
      <c r="L209" t="s">
        <v>39</v>
      </c>
      <c r="M209" t="s">
        <v>69</v>
      </c>
      <c r="N209" t="s">
        <v>88</v>
      </c>
      <c r="O209" t="s">
        <v>42</v>
      </c>
      <c r="P209" t="s">
        <v>43</v>
      </c>
      <c r="Q209">
        <v>15</v>
      </c>
      <c r="R209">
        <v>0</v>
      </c>
      <c r="S209">
        <v>0</v>
      </c>
      <c r="T209">
        <v>0</v>
      </c>
      <c r="U209">
        <v>0</v>
      </c>
      <c r="V209">
        <v>2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42.396000000000001</v>
      </c>
      <c r="AF209">
        <v>-71.092500000000001</v>
      </c>
      <c r="AG209">
        <v>4</v>
      </c>
      <c r="AH209" s="1">
        <v>250000000000000</v>
      </c>
    </row>
    <row r="210" spans="1:34" x14ac:dyDescent="0.35">
      <c r="A210">
        <v>22034435</v>
      </c>
      <c r="B210" s="2">
        <v>44731.467361111114</v>
      </c>
      <c r="C210" s="2" t="str">
        <f t="shared" si="6"/>
        <v>Jun</v>
      </c>
      <c r="D210" s="2" t="str">
        <f t="shared" si="7"/>
        <v>2022</v>
      </c>
      <c r="E210" t="s">
        <v>44</v>
      </c>
      <c r="F210" t="s">
        <v>234</v>
      </c>
      <c r="G210" t="s">
        <v>46</v>
      </c>
      <c r="H210" t="s">
        <v>47</v>
      </c>
      <c r="I210" t="s">
        <v>48</v>
      </c>
      <c r="J210" t="s">
        <v>37</v>
      </c>
      <c r="K210" t="s">
        <v>38</v>
      </c>
      <c r="L210" t="s">
        <v>39</v>
      </c>
      <c r="M210" t="s">
        <v>93</v>
      </c>
      <c r="N210" t="s">
        <v>70</v>
      </c>
      <c r="O210" t="s">
        <v>42</v>
      </c>
      <c r="P210" t="s">
        <v>43</v>
      </c>
      <c r="Q210">
        <v>20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42.394599999999997</v>
      </c>
      <c r="AF210">
        <v>-71.091800000000006</v>
      </c>
      <c r="AG210">
        <v>4</v>
      </c>
      <c r="AH210" s="1">
        <v>250000000000000</v>
      </c>
    </row>
    <row r="211" spans="1:34" x14ac:dyDescent="0.35">
      <c r="A211">
        <v>19057567</v>
      </c>
      <c r="B211" s="2">
        <v>43745.179166666669</v>
      </c>
      <c r="C211" s="2" t="str">
        <f t="shared" si="6"/>
        <v>Oct</v>
      </c>
      <c r="D211" s="2" t="str">
        <f t="shared" si="7"/>
        <v>2019</v>
      </c>
      <c r="E211" t="s">
        <v>58</v>
      </c>
      <c r="F211" t="s">
        <v>235</v>
      </c>
      <c r="G211" t="s">
        <v>34</v>
      </c>
      <c r="H211" t="s">
        <v>47</v>
      </c>
      <c r="I211" t="s">
        <v>48</v>
      </c>
      <c r="J211" t="s">
        <v>63</v>
      </c>
      <c r="K211" t="s">
        <v>38</v>
      </c>
      <c r="L211" t="s">
        <v>39</v>
      </c>
      <c r="M211" t="s">
        <v>40</v>
      </c>
      <c r="N211" t="s">
        <v>82</v>
      </c>
      <c r="O211" t="s">
        <v>56</v>
      </c>
      <c r="P211" t="s">
        <v>43</v>
      </c>
      <c r="Q211">
        <v>20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42.397599999999997</v>
      </c>
      <c r="AF211">
        <v>-71.092600000000004</v>
      </c>
      <c r="AG211">
        <v>4</v>
      </c>
      <c r="AH211" s="1">
        <v>250000000000000</v>
      </c>
    </row>
    <row r="212" spans="1:34" x14ac:dyDescent="0.35">
      <c r="A212">
        <v>23019183</v>
      </c>
      <c r="B212" s="2">
        <v>45027.1875</v>
      </c>
      <c r="C212" s="2" t="str">
        <f t="shared" si="6"/>
        <v>Apr</v>
      </c>
      <c r="D212" s="2" t="str">
        <f t="shared" si="7"/>
        <v>2023</v>
      </c>
      <c r="E212" t="s">
        <v>58</v>
      </c>
      <c r="F212" t="s">
        <v>236</v>
      </c>
      <c r="G212" t="s">
        <v>34</v>
      </c>
      <c r="H212" t="s">
        <v>47</v>
      </c>
      <c r="I212" t="s">
        <v>48</v>
      </c>
      <c r="J212" t="s">
        <v>37</v>
      </c>
      <c r="K212" t="s">
        <v>38</v>
      </c>
      <c r="L212" t="s">
        <v>71</v>
      </c>
      <c r="M212" t="s">
        <v>69</v>
      </c>
      <c r="N212" t="s">
        <v>70</v>
      </c>
      <c r="O212" t="s">
        <v>56</v>
      </c>
      <c r="P212" t="s">
        <v>43</v>
      </c>
      <c r="Q212">
        <v>20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42.3992</v>
      </c>
      <c r="AF212">
        <v>-71.095799999999997</v>
      </c>
      <c r="AG212">
        <v>4</v>
      </c>
      <c r="AH212" s="1">
        <v>250000000000000</v>
      </c>
    </row>
    <row r="213" spans="1:34" x14ac:dyDescent="0.35">
      <c r="A213">
        <v>22069375</v>
      </c>
      <c r="B213" s="2">
        <v>44903.815972222219</v>
      </c>
      <c r="C213" s="2" t="str">
        <f t="shared" si="6"/>
        <v>Dec</v>
      </c>
      <c r="D213" s="2" t="str">
        <f t="shared" si="7"/>
        <v>2022</v>
      </c>
      <c r="E213" t="s">
        <v>32</v>
      </c>
      <c r="F213" t="s">
        <v>237</v>
      </c>
      <c r="G213" t="s">
        <v>34</v>
      </c>
      <c r="H213" t="s">
        <v>47</v>
      </c>
      <c r="I213" t="s">
        <v>48</v>
      </c>
      <c r="J213" t="s">
        <v>37</v>
      </c>
      <c r="K213" t="s">
        <v>38</v>
      </c>
      <c r="L213" t="s">
        <v>54</v>
      </c>
      <c r="M213" t="s">
        <v>93</v>
      </c>
      <c r="N213" t="s">
        <v>55</v>
      </c>
      <c r="O213" t="s">
        <v>42</v>
      </c>
      <c r="P213" t="s">
        <v>43</v>
      </c>
      <c r="Q213">
        <v>25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42.395000000000003</v>
      </c>
      <c r="AF213">
        <v>-71.091499999999996</v>
      </c>
      <c r="AG213">
        <v>4</v>
      </c>
      <c r="AH213" s="1">
        <v>250000000000000</v>
      </c>
    </row>
    <row r="214" spans="1:34" x14ac:dyDescent="0.35">
      <c r="A214">
        <v>19071341</v>
      </c>
      <c r="B214" s="2">
        <v>43816.45208333333</v>
      </c>
      <c r="C214" s="2" t="str">
        <f t="shared" si="6"/>
        <v>Dec</v>
      </c>
      <c r="D214" s="2" t="str">
        <f t="shared" si="7"/>
        <v>2019</v>
      </c>
      <c r="E214" t="s">
        <v>44</v>
      </c>
      <c r="F214" t="s">
        <v>238</v>
      </c>
      <c r="G214" t="s">
        <v>46</v>
      </c>
      <c r="H214" t="s">
        <v>52</v>
      </c>
      <c r="I214" t="s">
        <v>155</v>
      </c>
      <c r="J214" t="s">
        <v>37</v>
      </c>
      <c r="K214" t="s">
        <v>38</v>
      </c>
      <c r="L214" t="s">
        <v>54</v>
      </c>
      <c r="M214" t="s">
        <v>40</v>
      </c>
      <c r="N214" t="s">
        <v>119</v>
      </c>
      <c r="O214" t="s">
        <v>56</v>
      </c>
      <c r="P214" t="s">
        <v>43</v>
      </c>
      <c r="Q214">
        <v>20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42.397599999999997</v>
      </c>
      <c r="AF214">
        <v>-71.096400000000003</v>
      </c>
      <c r="AG214">
        <v>4</v>
      </c>
      <c r="AH214" s="1">
        <v>250000000000000</v>
      </c>
    </row>
    <row r="215" spans="1:34" x14ac:dyDescent="0.35">
      <c r="A215">
        <v>19050599</v>
      </c>
      <c r="B215" s="2">
        <v>43711.054166666669</v>
      </c>
      <c r="C215" s="2" t="str">
        <f t="shared" si="6"/>
        <v>Sep</v>
      </c>
      <c r="D215" s="2" t="str">
        <f t="shared" si="7"/>
        <v>2019</v>
      </c>
      <c r="E215" t="s">
        <v>58</v>
      </c>
      <c r="F215" t="s">
        <v>239</v>
      </c>
      <c r="G215" t="s">
        <v>34</v>
      </c>
      <c r="H215" t="s">
        <v>35</v>
      </c>
      <c r="I215" t="s">
        <v>36</v>
      </c>
      <c r="J215" t="s">
        <v>37</v>
      </c>
      <c r="K215" t="s">
        <v>38</v>
      </c>
      <c r="L215" t="s">
        <v>39</v>
      </c>
      <c r="M215" t="s">
        <v>69</v>
      </c>
      <c r="N215" t="s">
        <v>70</v>
      </c>
      <c r="O215" t="s">
        <v>42</v>
      </c>
      <c r="P215" t="s">
        <v>57</v>
      </c>
      <c r="Q215">
        <v>25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42.398299999999999</v>
      </c>
      <c r="AF215">
        <v>-71.096400000000003</v>
      </c>
      <c r="AG215">
        <v>4</v>
      </c>
      <c r="AH215" s="1">
        <v>250000000000000</v>
      </c>
    </row>
    <row r="216" spans="1:34" x14ac:dyDescent="0.35">
      <c r="A216">
        <v>19032871</v>
      </c>
      <c r="B216" s="2">
        <v>43628.337500000001</v>
      </c>
      <c r="C216" s="2" t="str">
        <f t="shared" si="6"/>
        <v>Jun</v>
      </c>
      <c r="D216" s="2" t="str">
        <f t="shared" si="7"/>
        <v>2019</v>
      </c>
      <c r="E216" t="s">
        <v>44</v>
      </c>
      <c r="F216" t="s">
        <v>238</v>
      </c>
      <c r="G216" t="s">
        <v>46</v>
      </c>
      <c r="H216" t="s">
        <v>47</v>
      </c>
      <c r="I216" t="s">
        <v>48</v>
      </c>
      <c r="J216" t="s">
        <v>37</v>
      </c>
      <c r="K216" t="s">
        <v>53</v>
      </c>
      <c r="L216" t="s">
        <v>71</v>
      </c>
      <c r="M216" t="s">
        <v>40</v>
      </c>
      <c r="N216" t="s">
        <v>41</v>
      </c>
      <c r="O216" t="s">
        <v>42</v>
      </c>
      <c r="P216" t="s">
        <v>43</v>
      </c>
      <c r="Q216">
        <v>25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42.397599999999997</v>
      </c>
      <c r="AF216">
        <v>-71.096400000000003</v>
      </c>
      <c r="AG216">
        <v>4</v>
      </c>
      <c r="AH216" s="1">
        <v>250000000000000</v>
      </c>
    </row>
    <row r="217" spans="1:34" x14ac:dyDescent="0.35">
      <c r="A217">
        <v>22024819</v>
      </c>
      <c r="B217" s="2">
        <v>44687.584722222222</v>
      </c>
      <c r="C217" s="2" t="str">
        <f t="shared" si="6"/>
        <v>May</v>
      </c>
      <c r="D217" s="2" t="str">
        <f t="shared" si="7"/>
        <v>2022</v>
      </c>
      <c r="E217" t="s">
        <v>44</v>
      </c>
      <c r="F217" t="s">
        <v>240</v>
      </c>
      <c r="G217" t="s">
        <v>46</v>
      </c>
      <c r="H217" t="s">
        <v>47</v>
      </c>
      <c r="I217" t="s">
        <v>48</v>
      </c>
      <c r="J217" t="s">
        <v>37</v>
      </c>
      <c r="K217" t="s">
        <v>53</v>
      </c>
      <c r="L217" t="s">
        <v>54</v>
      </c>
      <c r="M217" t="s">
        <v>40</v>
      </c>
      <c r="N217" t="s">
        <v>119</v>
      </c>
      <c r="O217" t="s">
        <v>42</v>
      </c>
      <c r="P217" t="s">
        <v>43</v>
      </c>
      <c r="Q217">
        <v>20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42.397599999999997</v>
      </c>
      <c r="AF217">
        <v>-71.096400000000003</v>
      </c>
      <c r="AG217">
        <v>4</v>
      </c>
      <c r="AH217" s="1">
        <v>250000000000000</v>
      </c>
    </row>
    <row r="218" spans="1:34" x14ac:dyDescent="0.35">
      <c r="A218">
        <v>22053942</v>
      </c>
      <c r="B218" s="2">
        <v>44826.380555555559</v>
      </c>
      <c r="C218" s="2" t="str">
        <f t="shared" si="6"/>
        <v>Sep</v>
      </c>
      <c r="D218" s="2" t="str">
        <f t="shared" si="7"/>
        <v>2022</v>
      </c>
      <c r="E218" t="s">
        <v>44</v>
      </c>
      <c r="F218" t="s">
        <v>241</v>
      </c>
      <c r="G218" t="s">
        <v>46</v>
      </c>
      <c r="H218" t="s">
        <v>35</v>
      </c>
      <c r="I218" t="s">
        <v>36</v>
      </c>
      <c r="J218" t="s">
        <v>37</v>
      </c>
      <c r="K218" t="s">
        <v>38</v>
      </c>
      <c r="L218" t="s">
        <v>39</v>
      </c>
      <c r="M218" t="s">
        <v>40</v>
      </c>
      <c r="N218" t="s">
        <v>41</v>
      </c>
      <c r="O218" t="s">
        <v>42</v>
      </c>
      <c r="P218" t="s">
        <v>43</v>
      </c>
      <c r="Q218">
        <v>25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42.398600000000002</v>
      </c>
      <c r="AF218">
        <v>-71.097399999999993</v>
      </c>
      <c r="AG218">
        <v>4</v>
      </c>
      <c r="AH218" s="1">
        <v>250000000000000</v>
      </c>
    </row>
    <row r="219" spans="1:34" x14ac:dyDescent="0.35">
      <c r="A219">
        <v>22026755</v>
      </c>
      <c r="B219" s="2">
        <v>44695.875694444447</v>
      </c>
      <c r="C219" s="2" t="str">
        <f t="shared" si="6"/>
        <v>May</v>
      </c>
      <c r="D219" s="2" t="str">
        <f t="shared" si="7"/>
        <v>2022</v>
      </c>
      <c r="E219" t="s">
        <v>32</v>
      </c>
      <c r="F219" t="s">
        <v>242</v>
      </c>
      <c r="G219" t="s">
        <v>34</v>
      </c>
      <c r="H219" t="s">
        <v>47</v>
      </c>
      <c r="I219" t="s">
        <v>48</v>
      </c>
      <c r="J219" t="s">
        <v>37</v>
      </c>
      <c r="K219" t="s">
        <v>38</v>
      </c>
      <c r="L219" t="s">
        <v>39</v>
      </c>
      <c r="M219" t="s">
        <v>69</v>
      </c>
      <c r="N219" t="s">
        <v>55</v>
      </c>
      <c r="O219" t="s">
        <v>56</v>
      </c>
      <c r="P219" t="s">
        <v>63</v>
      </c>
      <c r="Q219">
        <v>25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3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42.398600000000002</v>
      </c>
      <c r="AF219">
        <v>-71.096699999999998</v>
      </c>
      <c r="AG219">
        <v>4</v>
      </c>
      <c r="AH219" s="1">
        <v>250000000000000</v>
      </c>
    </row>
    <row r="220" spans="1:34" x14ac:dyDescent="0.35">
      <c r="A220">
        <v>20043315</v>
      </c>
      <c r="B220" s="2">
        <v>44082.780555555553</v>
      </c>
      <c r="C220" s="2" t="str">
        <f t="shared" si="6"/>
        <v>Sep</v>
      </c>
      <c r="D220" s="2" t="str">
        <f t="shared" si="7"/>
        <v>2020</v>
      </c>
      <c r="E220" t="s">
        <v>32</v>
      </c>
      <c r="F220" t="s">
        <v>243</v>
      </c>
      <c r="G220" t="s">
        <v>46</v>
      </c>
      <c r="H220" t="s">
        <v>47</v>
      </c>
      <c r="I220" t="s">
        <v>48</v>
      </c>
      <c r="J220" t="s">
        <v>37</v>
      </c>
      <c r="K220" t="s">
        <v>53</v>
      </c>
      <c r="L220" t="s">
        <v>71</v>
      </c>
      <c r="M220" t="s">
        <v>93</v>
      </c>
      <c r="N220" t="s">
        <v>41</v>
      </c>
      <c r="O220" t="s">
        <v>42</v>
      </c>
      <c r="P220" t="s">
        <v>43</v>
      </c>
      <c r="Q220">
        <v>25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42.398299999999999</v>
      </c>
      <c r="AF220">
        <v>-71.097899999999996</v>
      </c>
      <c r="AG220">
        <v>4</v>
      </c>
      <c r="AH220" s="1">
        <v>250000000000000</v>
      </c>
    </row>
    <row r="221" spans="1:34" x14ac:dyDescent="0.35">
      <c r="A221">
        <v>20054650</v>
      </c>
      <c r="B221" s="2">
        <v>44145.434027777781</v>
      </c>
      <c r="C221" s="2" t="str">
        <f t="shared" si="6"/>
        <v>Nov</v>
      </c>
      <c r="D221" s="2" t="str">
        <f t="shared" si="7"/>
        <v>2020</v>
      </c>
      <c r="E221" t="s">
        <v>44</v>
      </c>
      <c r="F221" t="s">
        <v>243</v>
      </c>
      <c r="G221" t="s">
        <v>46</v>
      </c>
      <c r="H221" t="s">
        <v>47</v>
      </c>
      <c r="I221" t="s">
        <v>48</v>
      </c>
      <c r="J221" t="s">
        <v>37</v>
      </c>
      <c r="K221" t="s">
        <v>38</v>
      </c>
      <c r="L221" t="s">
        <v>71</v>
      </c>
      <c r="M221" t="s">
        <v>40</v>
      </c>
      <c r="N221" t="s">
        <v>70</v>
      </c>
      <c r="O221" t="s">
        <v>56</v>
      </c>
      <c r="P221" t="s">
        <v>43</v>
      </c>
      <c r="Q221">
        <v>20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42.398299999999999</v>
      </c>
      <c r="AF221">
        <v>-71.097899999999996</v>
      </c>
      <c r="AG221">
        <v>4</v>
      </c>
      <c r="AH221" s="1">
        <v>250000000000000</v>
      </c>
    </row>
    <row r="222" spans="1:34" x14ac:dyDescent="0.35">
      <c r="A222">
        <v>19025977</v>
      </c>
      <c r="B222" s="2">
        <v>43596.756249999999</v>
      </c>
      <c r="C222" s="2" t="str">
        <f t="shared" si="6"/>
        <v>May</v>
      </c>
      <c r="D222" s="2" t="str">
        <f t="shared" si="7"/>
        <v>2019</v>
      </c>
      <c r="E222" t="s">
        <v>32</v>
      </c>
      <c r="F222" t="s">
        <v>243</v>
      </c>
      <c r="G222" t="s">
        <v>46</v>
      </c>
      <c r="H222" t="s">
        <v>47</v>
      </c>
      <c r="I222" t="s">
        <v>48</v>
      </c>
      <c r="J222" t="s">
        <v>37</v>
      </c>
      <c r="K222" t="s">
        <v>53</v>
      </c>
      <c r="L222" t="s">
        <v>71</v>
      </c>
      <c r="M222" t="s">
        <v>40</v>
      </c>
      <c r="N222" t="s">
        <v>41</v>
      </c>
      <c r="O222" t="s">
        <v>42</v>
      </c>
      <c r="P222" t="s">
        <v>43</v>
      </c>
      <c r="Q222">
        <v>25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42.398299999999999</v>
      </c>
      <c r="AF222">
        <v>-71.097899999999996</v>
      </c>
      <c r="AG222">
        <v>4</v>
      </c>
      <c r="AH222" s="1">
        <v>250000000000000</v>
      </c>
    </row>
    <row r="223" spans="1:34" x14ac:dyDescent="0.35">
      <c r="A223">
        <v>20062577</v>
      </c>
      <c r="B223" s="2">
        <v>44193.726388888892</v>
      </c>
      <c r="C223" s="2" t="str">
        <f t="shared" si="6"/>
        <v>Dec</v>
      </c>
      <c r="D223" s="2" t="str">
        <f t="shared" si="7"/>
        <v>2020</v>
      </c>
      <c r="E223" t="s">
        <v>32</v>
      </c>
      <c r="F223" t="s">
        <v>243</v>
      </c>
      <c r="G223" t="s">
        <v>146</v>
      </c>
      <c r="H223" t="s">
        <v>47</v>
      </c>
      <c r="I223" t="s">
        <v>48</v>
      </c>
      <c r="J223" t="s">
        <v>37</v>
      </c>
      <c r="K223" t="s">
        <v>53</v>
      </c>
      <c r="L223" t="s">
        <v>71</v>
      </c>
      <c r="M223" t="s">
        <v>69</v>
      </c>
      <c r="N223" t="s">
        <v>41</v>
      </c>
      <c r="O223" t="s">
        <v>42</v>
      </c>
      <c r="P223" t="s">
        <v>43</v>
      </c>
      <c r="Q223">
        <v>25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42.398299999999999</v>
      </c>
      <c r="AF223">
        <v>-71.097899999999996</v>
      </c>
      <c r="AG223">
        <v>4</v>
      </c>
      <c r="AH223" s="1">
        <v>250000000000000</v>
      </c>
    </row>
    <row r="224" spans="1:34" x14ac:dyDescent="0.35">
      <c r="A224">
        <v>21013704</v>
      </c>
      <c r="B224" s="2">
        <v>44272.59097222222</v>
      </c>
      <c r="C224" s="2" t="str">
        <f t="shared" si="6"/>
        <v>Mar</v>
      </c>
      <c r="D224" s="2" t="str">
        <f t="shared" si="7"/>
        <v>2021</v>
      </c>
      <c r="E224" t="s">
        <v>44</v>
      </c>
      <c r="F224" t="s">
        <v>244</v>
      </c>
      <c r="G224" t="s">
        <v>46</v>
      </c>
      <c r="H224" t="s">
        <v>47</v>
      </c>
      <c r="I224" t="s">
        <v>48</v>
      </c>
      <c r="J224" t="s">
        <v>37</v>
      </c>
      <c r="K224" t="s">
        <v>38</v>
      </c>
      <c r="L224" t="s">
        <v>39</v>
      </c>
      <c r="M224" t="s">
        <v>40</v>
      </c>
      <c r="N224" t="s">
        <v>119</v>
      </c>
      <c r="O224" t="s">
        <v>42</v>
      </c>
      <c r="P224" t="s">
        <v>43</v>
      </c>
      <c r="Q224">
        <v>25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42.396599999999999</v>
      </c>
      <c r="AF224">
        <v>-71.098799999999997</v>
      </c>
      <c r="AG224">
        <v>4</v>
      </c>
      <c r="AH224" s="1">
        <v>250000000000000</v>
      </c>
    </row>
    <row r="225" spans="1:34" x14ac:dyDescent="0.35">
      <c r="A225">
        <v>22046881</v>
      </c>
      <c r="B225" s="2">
        <v>44795.261111111111</v>
      </c>
      <c r="C225" s="2" t="str">
        <f t="shared" si="6"/>
        <v>Aug</v>
      </c>
      <c r="D225" s="2" t="str">
        <f t="shared" si="7"/>
        <v>2022</v>
      </c>
      <c r="E225" t="s">
        <v>58</v>
      </c>
      <c r="F225" t="s">
        <v>245</v>
      </c>
      <c r="G225" t="s">
        <v>46</v>
      </c>
      <c r="H225" t="s">
        <v>47</v>
      </c>
      <c r="I225" t="s">
        <v>48</v>
      </c>
      <c r="J225" t="s">
        <v>37</v>
      </c>
      <c r="K225" t="s">
        <v>38</v>
      </c>
      <c r="L225" t="s">
        <v>39</v>
      </c>
      <c r="M225" t="s">
        <v>69</v>
      </c>
      <c r="N225" t="s">
        <v>55</v>
      </c>
      <c r="O225" t="s">
        <v>56</v>
      </c>
      <c r="P225" t="s">
        <v>43</v>
      </c>
      <c r="Q225">
        <v>25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42.396799999999999</v>
      </c>
      <c r="AF225">
        <v>-71.098200000000006</v>
      </c>
      <c r="AG225">
        <v>4</v>
      </c>
      <c r="AH225" s="1">
        <v>250000000000000</v>
      </c>
    </row>
    <row r="226" spans="1:34" x14ac:dyDescent="0.35">
      <c r="A226">
        <v>19013153</v>
      </c>
      <c r="B226" s="2">
        <v>43534.399305555555</v>
      </c>
      <c r="C226" s="2" t="str">
        <f t="shared" si="6"/>
        <v>Mar</v>
      </c>
      <c r="D226" s="2" t="str">
        <f t="shared" si="7"/>
        <v>2019</v>
      </c>
      <c r="E226" t="s">
        <v>44</v>
      </c>
      <c r="F226" t="s">
        <v>246</v>
      </c>
      <c r="G226" t="s">
        <v>46</v>
      </c>
      <c r="H226" t="s">
        <v>155</v>
      </c>
      <c r="I226" t="s">
        <v>155</v>
      </c>
      <c r="J226" t="s">
        <v>91</v>
      </c>
      <c r="K226" t="s">
        <v>38</v>
      </c>
      <c r="L226" t="s">
        <v>39</v>
      </c>
      <c r="M226" t="s">
        <v>40</v>
      </c>
      <c r="N226" t="s">
        <v>70</v>
      </c>
      <c r="O226" t="s">
        <v>56</v>
      </c>
      <c r="P226" t="s">
        <v>43</v>
      </c>
      <c r="Q226">
        <v>25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42.397399999999998</v>
      </c>
      <c r="AF226">
        <v>-71.096299999999999</v>
      </c>
      <c r="AG226">
        <v>4</v>
      </c>
      <c r="AH226" s="1">
        <v>250000000000000</v>
      </c>
    </row>
    <row r="227" spans="1:34" x14ac:dyDescent="0.35">
      <c r="A227">
        <v>19051985</v>
      </c>
      <c r="B227" s="2">
        <v>43717.674305555556</v>
      </c>
      <c r="C227" s="2" t="str">
        <f t="shared" si="6"/>
        <v>Sep</v>
      </c>
      <c r="D227" s="2" t="str">
        <f t="shared" si="7"/>
        <v>2019</v>
      </c>
      <c r="E227" t="s">
        <v>32</v>
      </c>
      <c r="F227" t="s">
        <v>247</v>
      </c>
      <c r="G227" t="s">
        <v>46</v>
      </c>
      <c r="H227" t="s">
        <v>47</v>
      </c>
      <c r="I227" t="s">
        <v>48</v>
      </c>
      <c r="J227" t="s">
        <v>37</v>
      </c>
      <c r="K227" t="s">
        <v>38</v>
      </c>
      <c r="L227" t="s">
        <v>39</v>
      </c>
      <c r="M227" t="s">
        <v>40</v>
      </c>
      <c r="N227" t="s">
        <v>49</v>
      </c>
      <c r="O227" t="s">
        <v>86</v>
      </c>
      <c r="P227" t="s">
        <v>43</v>
      </c>
      <c r="Q227">
        <v>25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2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42.396599999999999</v>
      </c>
      <c r="AF227">
        <v>-71.092699999999994</v>
      </c>
      <c r="AG227">
        <v>4</v>
      </c>
      <c r="AH227" s="1">
        <v>250000000000000</v>
      </c>
    </row>
    <row r="228" spans="1:34" x14ac:dyDescent="0.35">
      <c r="A228">
        <v>19013086</v>
      </c>
      <c r="B228" s="2">
        <v>43533.947916666664</v>
      </c>
      <c r="C228" s="2" t="str">
        <f t="shared" si="6"/>
        <v>Mar</v>
      </c>
      <c r="D228" s="2" t="str">
        <f t="shared" si="7"/>
        <v>2019</v>
      </c>
      <c r="E228" t="s">
        <v>32</v>
      </c>
      <c r="F228" t="s">
        <v>248</v>
      </c>
      <c r="G228" t="s">
        <v>34</v>
      </c>
      <c r="H228" t="s">
        <v>138</v>
      </c>
      <c r="I228" t="s">
        <v>36</v>
      </c>
      <c r="J228" t="s">
        <v>37</v>
      </c>
      <c r="K228" t="s">
        <v>53</v>
      </c>
      <c r="L228" t="s">
        <v>54</v>
      </c>
      <c r="M228" t="s">
        <v>69</v>
      </c>
      <c r="N228" t="s">
        <v>70</v>
      </c>
      <c r="O228" t="s">
        <v>56</v>
      </c>
      <c r="P228" t="s">
        <v>57</v>
      </c>
      <c r="Q228">
        <v>25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42.397399999999998</v>
      </c>
      <c r="AF228">
        <v>-71.091899999999995</v>
      </c>
      <c r="AG228">
        <v>4</v>
      </c>
      <c r="AH228" s="1">
        <v>250000000000000</v>
      </c>
    </row>
    <row r="229" spans="1:34" x14ac:dyDescent="0.35">
      <c r="A229">
        <v>22034169</v>
      </c>
      <c r="B229" s="2">
        <v>44729.927083333336</v>
      </c>
      <c r="C229" s="2" t="str">
        <f t="shared" si="6"/>
        <v>Jun</v>
      </c>
      <c r="D229" s="2" t="str">
        <f t="shared" si="7"/>
        <v>2022</v>
      </c>
      <c r="E229" t="s">
        <v>32</v>
      </c>
      <c r="F229" t="s">
        <v>248</v>
      </c>
      <c r="G229" t="s">
        <v>34</v>
      </c>
      <c r="H229" t="s">
        <v>47</v>
      </c>
      <c r="I229" t="s">
        <v>48</v>
      </c>
      <c r="J229" t="s">
        <v>37</v>
      </c>
      <c r="K229" t="s">
        <v>38</v>
      </c>
      <c r="L229" t="s">
        <v>54</v>
      </c>
      <c r="M229" t="s">
        <v>93</v>
      </c>
      <c r="N229" t="s">
        <v>70</v>
      </c>
      <c r="O229" t="s">
        <v>42</v>
      </c>
      <c r="P229" t="s">
        <v>43</v>
      </c>
      <c r="Q229">
        <v>10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42.397399999999998</v>
      </c>
      <c r="AF229">
        <v>-71.091899999999995</v>
      </c>
      <c r="AG229">
        <v>4</v>
      </c>
      <c r="AH229" s="1">
        <v>250000000000000</v>
      </c>
    </row>
    <row r="230" spans="1:34" x14ac:dyDescent="0.35">
      <c r="A230">
        <v>19003957</v>
      </c>
      <c r="B230" s="2">
        <v>43487.637499999997</v>
      </c>
      <c r="C230" s="2" t="str">
        <f t="shared" si="6"/>
        <v>Jan</v>
      </c>
      <c r="D230" s="2" t="str">
        <f t="shared" si="7"/>
        <v>2019</v>
      </c>
      <c r="E230" t="s">
        <v>44</v>
      </c>
      <c r="F230" t="s">
        <v>249</v>
      </c>
      <c r="G230" t="s">
        <v>46</v>
      </c>
      <c r="H230" t="s">
        <v>47</v>
      </c>
      <c r="I230" t="s">
        <v>48</v>
      </c>
      <c r="J230" t="s">
        <v>37</v>
      </c>
      <c r="K230" t="s">
        <v>38</v>
      </c>
      <c r="L230" t="s">
        <v>39</v>
      </c>
      <c r="M230" t="s">
        <v>69</v>
      </c>
      <c r="N230" t="s">
        <v>70</v>
      </c>
      <c r="O230" t="s">
        <v>56</v>
      </c>
      <c r="P230" t="s">
        <v>204</v>
      </c>
      <c r="Q230">
        <v>25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42.395600000000002</v>
      </c>
      <c r="AF230">
        <v>-71.0959</v>
      </c>
      <c r="AG230">
        <v>4</v>
      </c>
      <c r="AH230" s="1">
        <v>250000000000000</v>
      </c>
    </row>
    <row r="231" spans="1:34" x14ac:dyDescent="0.35">
      <c r="A231">
        <v>18054764</v>
      </c>
      <c r="B231" s="2">
        <v>43356.382638888892</v>
      </c>
      <c r="C231" s="2" t="str">
        <f t="shared" si="6"/>
        <v>Sep</v>
      </c>
      <c r="D231" s="2" t="str">
        <f t="shared" si="7"/>
        <v>2018</v>
      </c>
      <c r="E231" t="s">
        <v>44</v>
      </c>
      <c r="F231" t="s">
        <v>250</v>
      </c>
      <c r="G231" t="s">
        <v>46</v>
      </c>
      <c r="H231" t="s">
        <v>47</v>
      </c>
      <c r="I231" t="s">
        <v>48</v>
      </c>
      <c r="J231" t="s">
        <v>37</v>
      </c>
      <c r="K231" t="s">
        <v>38</v>
      </c>
      <c r="L231" t="s">
        <v>39</v>
      </c>
      <c r="M231" t="s">
        <v>63</v>
      </c>
      <c r="N231" t="s">
        <v>82</v>
      </c>
      <c r="O231" t="s">
        <v>99</v>
      </c>
      <c r="P231" t="s">
        <v>63</v>
      </c>
      <c r="Q231">
        <v>25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42.394799999999996</v>
      </c>
      <c r="AF231">
        <v>-71.096500000000006</v>
      </c>
      <c r="AG231">
        <v>4</v>
      </c>
      <c r="AH231" s="1">
        <v>250000000000000</v>
      </c>
    </row>
    <row r="232" spans="1:34" x14ac:dyDescent="0.35">
      <c r="A232">
        <v>23037557</v>
      </c>
      <c r="B232" s="2">
        <v>45112.679166666669</v>
      </c>
      <c r="C232" s="2" t="str">
        <f t="shared" si="6"/>
        <v>Jul</v>
      </c>
      <c r="D232" s="2" t="str">
        <f t="shared" si="7"/>
        <v>2023</v>
      </c>
      <c r="E232" t="s">
        <v>32</v>
      </c>
      <c r="F232" t="s">
        <v>251</v>
      </c>
      <c r="G232" t="s">
        <v>46</v>
      </c>
      <c r="H232" t="s">
        <v>47</v>
      </c>
      <c r="I232" t="s">
        <v>48</v>
      </c>
      <c r="J232" t="s">
        <v>37</v>
      </c>
      <c r="K232" t="s">
        <v>38</v>
      </c>
      <c r="L232" t="s">
        <v>54</v>
      </c>
      <c r="M232" t="s">
        <v>69</v>
      </c>
      <c r="N232" t="s">
        <v>49</v>
      </c>
      <c r="O232" t="s">
        <v>96</v>
      </c>
      <c r="P232" t="s">
        <v>43</v>
      </c>
      <c r="Q232">
        <v>25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42.394799999999996</v>
      </c>
      <c r="AF232">
        <v>-71.096900000000005</v>
      </c>
      <c r="AG232">
        <v>4</v>
      </c>
      <c r="AH232" s="1">
        <v>250000000000000</v>
      </c>
    </row>
    <row r="233" spans="1:34" x14ac:dyDescent="0.35">
      <c r="A233">
        <v>20037991</v>
      </c>
      <c r="B233" s="2">
        <v>44047.98541666667</v>
      </c>
      <c r="C233" s="2" t="str">
        <f t="shared" si="6"/>
        <v>Aug</v>
      </c>
      <c r="D233" s="2" t="str">
        <f t="shared" si="7"/>
        <v>2020</v>
      </c>
      <c r="E233" t="s">
        <v>32</v>
      </c>
      <c r="F233" t="s">
        <v>252</v>
      </c>
      <c r="G233" t="s">
        <v>34</v>
      </c>
      <c r="H233" t="s">
        <v>47</v>
      </c>
      <c r="I233" t="s">
        <v>48</v>
      </c>
      <c r="J233" t="s">
        <v>37</v>
      </c>
      <c r="K233" t="s">
        <v>38</v>
      </c>
      <c r="L233" t="s">
        <v>39</v>
      </c>
      <c r="M233" t="s">
        <v>61</v>
      </c>
      <c r="N233" t="s">
        <v>70</v>
      </c>
      <c r="O233" t="s">
        <v>42</v>
      </c>
      <c r="P233" t="s">
        <v>43</v>
      </c>
      <c r="Q233">
        <v>35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42.394799999999996</v>
      </c>
      <c r="AF233">
        <v>-71.096900000000005</v>
      </c>
      <c r="AG233">
        <v>4</v>
      </c>
      <c r="AH233" s="1">
        <v>250000000000000</v>
      </c>
    </row>
    <row r="234" spans="1:34" x14ac:dyDescent="0.35">
      <c r="A234">
        <v>20041476</v>
      </c>
      <c r="B234" s="2">
        <v>44070.740972222222</v>
      </c>
      <c r="C234" s="2" t="str">
        <f t="shared" si="6"/>
        <v>Aug</v>
      </c>
      <c r="D234" s="2" t="str">
        <f t="shared" si="7"/>
        <v>2020</v>
      </c>
      <c r="E234" t="s">
        <v>32</v>
      </c>
      <c r="F234" t="s">
        <v>253</v>
      </c>
      <c r="G234" t="s">
        <v>46</v>
      </c>
      <c r="H234" t="s">
        <v>47</v>
      </c>
      <c r="I234" t="s">
        <v>48</v>
      </c>
      <c r="J234" t="s">
        <v>37</v>
      </c>
      <c r="K234" t="s">
        <v>66</v>
      </c>
      <c r="L234" t="s">
        <v>68</v>
      </c>
      <c r="M234" t="s">
        <v>93</v>
      </c>
      <c r="N234" t="s">
        <v>55</v>
      </c>
      <c r="O234" t="s">
        <v>42</v>
      </c>
      <c r="P234" t="s">
        <v>43</v>
      </c>
      <c r="Q234">
        <v>25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42.395000000000003</v>
      </c>
      <c r="AF234">
        <v>-71.097399999999993</v>
      </c>
      <c r="AG234">
        <v>4</v>
      </c>
      <c r="AH234" s="1">
        <v>250000000000000</v>
      </c>
    </row>
    <row r="235" spans="1:34" x14ac:dyDescent="0.35">
      <c r="A235">
        <v>22001125</v>
      </c>
      <c r="B235" s="2">
        <v>44569.615277777775</v>
      </c>
      <c r="C235" s="2" t="str">
        <f t="shared" si="6"/>
        <v>Jan</v>
      </c>
      <c r="D235" s="2" t="str">
        <f t="shared" si="7"/>
        <v>2022</v>
      </c>
      <c r="E235" t="s">
        <v>44</v>
      </c>
      <c r="F235" t="s">
        <v>251</v>
      </c>
      <c r="G235" t="s">
        <v>46</v>
      </c>
      <c r="H235" t="s">
        <v>47</v>
      </c>
      <c r="I235" t="s">
        <v>36</v>
      </c>
      <c r="J235" t="s">
        <v>37</v>
      </c>
      <c r="K235" t="s">
        <v>63</v>
      </c>
      <c r="L235" t="s">
        <v>39</v>
      </c>
      <c r="M235" t="s">
        <v>61</v>
      </c>
      <c r="N235" t="s">
        <v>55</v>
      </c>
      <c r="O235" t="s">
        <v>42</v>
      </c>
      <c r="P235" t="s">
        <v>43</v>
      </c>
      <c r="Q235">
        <v>25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42.394799999999996</v>
      </c>
      <c r="AF235">
        <v>-71.096900000000005</v>
      </c>
      <c r="AG235">
        <v>4</v>
      </c>
      <c r="AH235" s="1">
        <v>250000000000000</v>
      </c>
    </row>
    <row r="236" spans="1:34" x14ac:dyDescent="0.35">
      <c r="A236">
        <v>23015678</v>
      </c>
      <c r="B236" s="2">
        <v>45011.033333333333</v>
      </c>
      <c r="C236" s="2" t="str">
        <f t="shared" si="6"/>
        <v>Mar</v>
      </c>
      <c r="D236" s="2" t="str">
        <f t="shared" si="7"/>
        <v>2023</v>
      </c>
      <c r="E236" t="s">
        <v>58</v>
      </c>
      <c r="F236" t="s">
        <v>254</v>
      </c>
      <c r="G236" t="s">
        <v>34</v>
      </c>
      <c r="H236" t="s">
        <v>47</v>
      </c>
      <c r="I236" t="s">
        <v>48</v>
      </c>
      <c r="J236" t="s">
        <v>37</v>
      </c>
      <c r="K236" t="s">
        <v>66</v>
      </c>
      <c r="L236" t="s">
        <v>54</v>
      </c>
      <c r="M236" t="s">
        <v>61</v>
      </c>
      <c r="N236" t="s">
        <v>55</v>
      </c>
      <c r="O236" t="s">
        <v>42</v>
      </c>
      <c r="P236" t="s">
        <v>43</v>
      </c>
      <c r="Q236">
        <v>25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42.394799999999996</v>
      </c>
      <c r="AF236">
        <v>-71.0976</v>
      </c>
      <c r="AG236">
        <v>4</v>
      </c>
      <c r="AH236" s="1">
        <v>250000000000000</v>
      </c>
    </row>
    <row r="237" spans="1:34" x14ac:dyDescent="0.35">
      <c r="A237">
        <v>18059618</v>
      </c>
      <c r="B237" s="2">
        <v>43379.609027777777</v>
      </c>
      <c r="C237" s="2" t="str">
        <f t="shared" si="6"/>
        <v>Oct</v>
      </c>
      <c r="D237" s="2" t="str">
        <f t="shared" si="7"/>
        <v>2018</v>
      </c>
      <c r="E237" t="s">
        <v>44</v>
      </c>
      <c r="F237" t="s">
        <v>254</v>
      </c>
      <c r="G237" t="s">
        <v>46</v>
      </c>
      <c r="H237" t="s">
        <v>47</v>
      </c>
      <c r="I237" t="s">
        <v>48</v>
      </c>
      <c r="J237" t="s">
        <v>37</v>
      </c>
      <c r="K237" t="s">
        <v>66</v>
      </c>
      <c r="L237" t="s">
        <v>71</v>
      </c>
      <c r="M237" t="s">
        <v>61</v>
      </c>
      <c r="N237" t="s">
        <v>49</v>
      </c>
      <c r="O237" t="s">
        <v>50</v>
      </c>
      <c r="P237" t="s">
        <v>43</v>
      </c>
      <c r="Q237">
        <v>25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42.394799999999996</v>
      </c>
      <c r="AF237">
        <v>-71.0976</v>
      </c>
      <c r="AG237">
        <v>4</v>
      </c>
      <c r="AH237" s="1">
        <v>250000000000000</v>
      </c>
    </row>
    <row r="238" spans="1:34" x14ac:dyDescent="0.35">
      <c r="A238">
        <v>19036030</v>
      </c>
      <c r="B238" s="2">
        <v>43642.666666666664</v>
      </c>
      <c r="C238" s="2" t="str">
        <f t="shared" si="6"/>
        <v>Jun</v>
      </c>
      <c r="D238" s="2" t="str">
        <f t="shared" si="7"/>
        <v>2019</v>
      </c>
      <c r="E238" t="s">
        <v>32</v>
      </c>
      <c r="F238" t="s">
        <v>255</v>
      </c>
      <c r="G238" t="s">
        <v>46</v>
      </c>
      <c r="H238" t="s">
        <v>47</v>
      </c>
      <c r="I238" t="s">
        <v>48</v>
      </c>
      <c r="J238" t="s">
        <v>37</v>
      </c>
      <c r="K238" t="s">
        <v>66</v>
      </c>
      <c r="L238" t="s">
        <v>68</v>
      </c>
      <c r="M238" t="s">
        <v>61</v>
      </c>
      <c r="N238" t="s">
        <v>63</v>
      </c>
      <c r="O238" t="s">
        <v>42</v>
      </c>
      <c r="P238" t="s">
        <v>43</v>
      </c>
      <c r="Q238">
        <v>20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42.395299999999999</v>
      </c>
      <c r="AF238">
        <v>-71.0976</v>
      </c>
      <c r="AG238">
        <v>4</v>
      </c>
      <c r="AH238" s="1">
        <v>250000000000000</v>
      </c>
    </row>
    <row r="239" spans="1:34" x14ac:dyDescent="0.35">
      <c r="A239">
        <v>20043652</v>
      </c>
      <c r="B239" s="2">
        <v>44084.838194444441</v>
      </c>
      <c r="C239" s="2" t="str">
        <f t="shared" si="6"/>
        <v>Sep</v>
      </c>
      <c r="D239" s="2" t="str">
        <f t="shared" si="7"/>
        <v>2020</v>
      </c>
      <c r="E239" t="s">
        <v>32</v>
      </c>
      <c r="F239" t="s">
        <v>256</v>
      </c>
      <c r="G239" t="s">
        <v>34</v>
      </c>
      <c r="H239" t="s">
        <v>35</v>
      </c>
      <c r="I239" t="s">
        <v>36</v>
      </c>
      <c r="J239" t="s">
        <v>139</v>
      </c>
      <c r="K239" t="s">
        <v>38</v>
      </c>
      <c r="L239" t="s">
        <v>90</v>
      </c>
      <c r="M239" t="s">
        <v>40</v>
      </c>
      <c r="N239" t="s">
        <v>55</v>
      </c>
      <c r="O239" t="s">
        <v>91</v>
      </c>
      <c r="P239" t="s">
        <v>43</v>
      </c>
      <c r="Q239">
        <v>20</v>
      </c>
      <c r="R239">
        <v>0</v>
      </c>
      <c r="S239">
        <v>0</v>
      </c>
      <c r="T239">
        <v>0</v>
      </c>
      <c r="U239">
        <v>0</v>
      </c>
      <c r="V239">
        <v>2</v>
      </c>
      <c r="W239">
        <v>2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42.395600000000002</v>
      </c>
      <c r="AF239">
        <v>-71.096699999999998</v>
      </c>
      <c r="AG239">
        <v>4</v>
      </c>
      <c r="AH239" s="1">
        <v>250000000000000</v>
      </c>
    </row>
    <row r="240" spans="1:34" x14ac:dyDescent="0.35">
      <c r="A240">
        <v>22065487</v>
      </c>
      <c r="B240" s="2">
        <v>44880.725694444445</v>
      </c>
      <c r="C240" s="2" t="str">
        <f t="shared" si="6"/>
        <v>Nov</v>
      </c>
      <c r="D240" s="2" t="str">
        <f t="shared" si="7"/>
        <v>2022</v>
      </c>
      <c r="E240" t="s">
        <v>32</v>
      </c>
      <c r="F240" t="s">
        <v>254</v>
      </c>
      <c r="G240" t="s">
        <v>34</v>
      </c>
      <c r="H240" t="s">
        <v>47</v>
      </c>
      <c r="I240" t="s">
        <v>48</v>
      </c>
      <c r="J240" t="s">
        <v>37</v>
      </c>
      <c r="K240" t="s">
        <v>66</v>
      </c>
      <c r="L240" t="s">
        <v>68</v>
      </c>
      <c r="M240" t="s">
        <v>61</v>
      </c>
      <c r="N240" t="s">
        <v>49</v>
      </c>
      <c r="O240" t="s">
        <v>105</v>
      </c>
      <c r="P240" t="s">
        <v>43</v>
      </c>
      <c r="Q240">
        <v>25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42.394799999999996</v>
      </c>
      <c r="AF240">
        <v>-71.0976</v>
      </c>
      <c r="AG240">
        <v>4</v>
      </c>
      <c r="AH240" s="1">
        <v>250000000000000</v>
      </c>
    </row>
    <row r="241" spans="1:34" x14ac:dyDescent="0.35">
      <c r="A241">
        <v>19048777</v>
      </c>
      <c r="B241" s="2">
        <v>43702.89166666667</v>
      </c>
      <c r="C241" s="2" t="str">
        <f t="shared" si="6"/>
        <v>Aug</v>
      </c>
      <c r="D241" s="2" t="str">
        <f t="shared" si="7"/>
        <v>2019</v>
      </c>
      <c r="E241" t="s">
        <v>32</v>
      </c>
      <c r="F241" t="s">
        <v>257</v>
      </c>
      <c r="G241" t="s">
        <v>34</v>
      </c>
      <c r="H241" t="s">
        <v>47</v>
      </c>
      <c r="I241" t="s">
        <v>48</v>
      </c>
      <c r="J241" t="s">
        <v>37</v>
      </c>
      <c r="K241" t="s">
        <v>53</v>
      </c>
      <c r="L241" t="s">
        <v>54</v>
      </c>
      <c r="M241" t="s">
        <v>40</v>
      </c>
      <c r="N241" t="s">
        <v>41</v>
      </c>
      <c r="O241" t="s">
        <v>42</v>
      </c>
      <c r="P241" t="s">
        <v>43</v>
      </c>
      <c r="Q241">
        <v>20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42.395299999999999</v>
      </c>
      <c r="AF241">
        <v>-71.097800000000007</v>
      </c>
      <c r="AG241">
        <v>4</v>
      </c>
      <c r="AH241" s="1">
        <v>250000000000000</v>
      </c>
    </row>
    <row r="242" spans="1:34" x14ac:dyDescent="0.35">
      <c r="A242">
        <v>18061267</v>
      </c>
      <c r="B242" s="2">
        <v>43387.821527777778</v>
      </c>
      <c r="C242" s="2" t="str">
        <f t="shared" si="6"/>
        <v>Oct</v>
      </c>
      <c r="D242" s="2" t="str">
        <f t="shared" si="7"/>
        <v>2018</v>
      </c>
      <c r="E242" t="s">
        <v>32</v>
      </c>
      <c r="F242" t="s">
        <v>254</v>
      </c>
      <c r="G242" t="s">
        <v>34</v>
      </c>
      <c r="H242" t="s">
        <v>47</v>
      </c>
      <c r="I242" t="s">
        <v>48</v>
      </c>
      <c r="J242" t="s">
        <v>37</v>
      </c>
      <c r="K242" t="s">
        <v>66</v>
      </c>
      <c r="L242" t="s">
        <v>68</v>
      </c>
      <c r="M242" t="s">
        <v>61</v>
      </c>
      <c r="N242" t="s">
        <v>41</v>
      </c>
      <c r="O242" t="s">
        <v>42</v>
      </c>
      <c r="P242" t="s">
        <v>43</v>
      </c>
      <c r="Q242">
        <v>30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42.394799999999996</v>
      </c>
      <c r="AF242">
        <v>-71.0976</v>
      </c>
      <c r="AG242">
        <v>4</v>
      </c>
      <c r="AH242" s="1">
        <v>250000000000000</v>
      </c>
    </row>
    <row r="243" spans="1:34" x14ac:dyDescent="0.35">
      <c r="A243">
        <v>24003547</v>
      </c>
      <c r="B243" s="2">
        <v>45311.588194444441</v>
      </c>
      <c r="C243" s="2" t="str">
        <f t="shared" si="6"/>
        <v>Jan</v>
      </c>
      <c r="D243" s="2" t="str">
        <f t="shared" si="7"/>
        <v>2024</v>
      </c>
      <c r="E243" t="s">
        <v>44</v>
      </c>
      <c r="F243" t="s">
        <v>258</v>
      </c>
      <c r="G243" t="s">
        <v>46</v>
      </c>
      <c r="H243" t="s">
        <v>47</v>
      </c>
      <c r="I243" t="s">
        <v>48</v>
      </c>
      <c r="J243" t="s">
        <v>37</v>
      </c>
      <c r="K243" t="s">
        <v>38</v>
      </c>
      <c r="L243" t="s">
        <v>39</v>
      </c>
      <c r="M243" t="s">
        <v>93</v>
      </c>
      <c r="N243" t="s">
        <v>41</v>
      </c>
      <c r="O243" t="s">
        <v>42</v>
      </c>
      <c r="P243" t="s">
        <v>43</v>
      </c>
      <c r="Q243">
        <v>25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42.394799999999996</v>
      </c>
      <c r="AF243">
        <v>-71.096900000000005</v>
      </c>
      <c r="AG243">
        <v>4</v>
      </c>
      <c r="AH243" s="1">
        <v>250000000000000</v>
      </c>
    </row>
    <row r="244" spans="1:34" x14ac:dyDescent="0.35">
      <c r="A244">
        <v>18062351</v>
      </c>
      <c r="B244" s="2">
        <v>43393.503472222219</v>
      </c>
      <c r="C244" s="2" t="str">
        <f t="shared" si="6"/>
        <v>Oct</v>
      </c>
      <c r="D244" s="2" t="str">
        <f t="shared" si="7"/>
        <v>2018</v>
      </c>
      <c r="E244" t="s">
        <v>44</v>
      </c>
      <c r="F244" t="s">
        <v>259</v>
      </c>
      <c r="G244" t="s">
        <v>46</v>
      </c>
      <c r="H244" t="s">
        <v>47</v>
      </c>
      <c r="I244" t="s">
        <v>48</v>
      </c>
      <c r="J244" t="s">
        <v>37</v>
      </c>
      <c r="K244" t="s">
        <v>38</v>
      </c>
      <c r="L244" t="s">
        <v>54</v>
      </c>
      <c r="M244" t="s">
        <v>40</v>
      </c>
      <c r="N244" t="s">
        <v>119</v>
      </c>
      <c r="O244" t="s">
        <v>42</v>
      </c>
      <c r="P244" t="s">
        <v>43</v>
      </c>
      <c r="Q244">
        <v>20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42.395600000000002</v>
      </c>
      <c r="AF244">
        <v>-71.097499999999997</v>
      </c>
      <c r="AG244">
        <v>4</v>
      </c>
      <c r="AH244" s="1">
        <v>250000000000000</v>
      </c>
    </row>
    <row r="245" spans="1:34" x14ac:dyDescent="0.35">
      <c r="A245">
        <v>19064954</v>
      </c>
      <c r="B245" s="2">
        <v>43782.492361111108</v>
      </c>
      <c r="C245" s="2" t="str">
        <f t="shared" si="6"/>
        <v>Nov</v>
      </c>
      <c r="D245" s="2" t="str">
        <f t="shared" si="7"/>
        <v>2019</v>
      </c>
      <c r="E245" t="s">
        <v>44</v>
      </c>
      <c r="F245" t="s">
        <v>260</v>
      </c>
      <c r="G245" t="s">
        <v>46</v>
      </c>
      <c r="H245" t="s">
        <v>47</v>
      </c>
      <c r="I245" t="s">
        <v>48</v>
      </c>
      <c r="J245" t="s">
        <v>37</v>
      </c>
      <c r="K245" t="s">
        <v>38</v>
      </c>
      <c r="L245" t="s">
        <v>39</v>
      </c>
      <c r="M245" t="s">
        <v>40</v>
      </c>
      <c r="N245" t="s">
        <v>49</v>
      </c>
      <c r="O245" t="s">
        <v>91</v>
      </c>
      <c r="P245" t="s">
        <v>89</v>
      </c>
      <c r="Q245">
        <v>25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42.395899999999997</v>
      </c>
      <c r="AF245">
        <v>-71.097399999999993</v>
      </c>
      <c r="AG245">
        <v>4</v>
      </c>
      <c r="AH245" s="1">
        <v>250000000000000</v>
      </c>
    </row>
    <row r="246" spans="1:34" x14ac:dyDescent="0.35">
      <c r="A246">
        <v>21004392</v>
      </c>
      <c r="B246" s="2">
        <v>44218.670138888891</v>
      </c>
      <c r="C246" s="2" t="str">
        <f t="shared" si="6"/>
        <v>Jan</v>
      </c>
      <c r="D246" s="2" t="str">
        <f t="shared" si="7"/>
        <v>2021</v>
      </c>
      <c r="E246" t="s">
        <v>32</v>
      </c>
      <c r="F246" t="s">
        <v>261</v>
      </c>
      <c r="G246" t="s">
        <v>46</v>
      </c>
      <c r="H246" t="s">
        <v>47</v>
      </c>
      <c r="I246" t="s">
        <v>48</v>
      </c>
      <c r="J246" t="s">
        <v>37</v>
      </c>
      <c r="K246" t="s">
        <v>38</v>
      </c>
      <c r="L246" t="s">
        <v>39</v>
      </c>
      <c r="M246" t="s">
        <v>40</v>
      </c>
      <c r="N246" t="s">
        <v>70</v>
      </c>
      <c r="O246" t="s">
        <v>56</v>
      </c>
      <c r="P246" t="s">
        <v>43</v>
      </c>
      <c r="Q246">
        <v>25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42.3962</v>
      </c>
      <c r="AF246">
        <v>-71.098600000000005</v>
      </c>
      <c r="AG246">
        <v>5</v>
      </c>
      <c r="AH246" s="1">
        <v>250000000000000</v>
      </c>
    </row>
    <row r="247" spans="1:34" x14ac:dyDescent="0.35">
      <c r="A247">
        <v>23039598</v>
      </c>
      <c r="B247" s="2">
        <v>45122.436805555553</v>
      </c>
      <c r="C247" s="2" t="str">
        <f t="shared" si="6"/>
        <v>Jul</v>
      </c>
      <c r="D247" s="2" t="str">
        <f t="shared" si="7"/>
        <v>2023</v>
      </c>
      <c r="E247" t="s">
        <v>44</v>
      </c>
      <c r="F247" t="s">
        <v>262</v>
      </c>
      <c r="G247" t="s">
        <v>46</v>
      </c>
      <c r="H247" t="s">
        <v>47</v>
      </c>
      <c r="I247" t="s">
        <v>48</v>
      </c>
      <c r="J247" t="s">
        <v>37</v>
      </c>
      <c r="K247" t="s">
        <v>38</v>
      </c>
      <c r="L247" t="s">
        <v>39</v>
      </c>
      <c r="M247" t="s">
        <v>40</v>
      </c>
      <c r="N247" t="s">
        <v>70</v>
      </c>
      <c r="O247" t="s">
        <v>56</v>
      </c>
      <c r="P247" t="s">
        <v>43</v>
      </c>
      <c r="Q247">
        <v>20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42.3964</v>
      </c>
      <c r="AF247">
        <v>-71.099100000000007</v>
      </c>
      <c r="AG247">
        <v>5</v>
      </c>
      <c r="AH247" s="1">
        <v>250000000000000</v>
      </c>
    </row>
    <row r="248" spans="1:34" x14ac:dyDescent="0.35">
      <c r="A248">
        <v>20018929</v>
      </c>
      <c r="B248" s="2">
        <v>43931.434027777781</v>
      </c>
      <c r="C248" s="2" t="str">
        <f t="shared" si="6"/>
        <v>Apr</v>
      </c>
      <c r="D248" s="2" t="str">
        <f t="shared" si="7"/>
        <v>2020</v>
      </c>
      <c r="E248" t="s">
        <v>44</v>
      </c>
      <c r="F248" t="s">
        <v>263</v>
      </c>
      <c r="G248" t="s">
        <v>46</v>
      </c>
      <c r="H248" t="s">
        <v>47</v>
      </c>
      <c r="I248" t="s">
        <v>48</v>
      </c>
      <c r="J248" t="s">
        <v>37</v>
      </c>
      <c r="K248" t="s">
        <v>53</v>
      </c>
      <c r="L248" t="s">
        <v>54</v>
      </c>
      <c r="M248" t="s">
        <v>40</v>
      </c>
      <c r="N248" t="s">
        <v>41</v>
      </c>
      <c r="O248" t="s">
        <v>42</v>
      </c>
      <c r="P248" t="s">
        <v>43</v>
      </c>
      <c r="Q248">
        <v>30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42.395299999999999</v>
      </c>
      <c r="AF248">
        <v>-71.098600000000005</v>
      </c>
      <c r="AG248">
        <v>5</v>
      </c>
      <c r="AH248" s="1">
        <v>250000000000000</v>
      </c>
    </row>
    <row r="249" spans="1:34" x14ac:dyDescent="0.35">
      <c r="A249">
        <v>23006249</v>
      </c>
      <c r="B249" s="2">
        <v>44961.770833333336</v>
      </c>
      <c r="C249" s="2" t="str">
        <f t="shared" si="6"/>
        <v>Feb</v>
      </c>
      <c r="D249" s="2" t="str">
        <f t="shared" si="7"/>
        <v>2023</v>
      </c>
      <c r="E249" t="s">
        <v>32</v>
      </c>
      <c r="F249" t="s">
        <v>264</v>
      </c>
      <c r="G249" t="s">
        <v>146</v>
      </c>
      <c r="H249" t="s">
        <v>47</v>
      </c>
      <c r="I249" t="s">
        <v>48</v>
      </c>
      <c r="J249" t="s">
        <v>37</v>
      </c>
      <c r="K249" t="s">
        <v>38</v>
      </c>
      <c r="L249" t="s">
        <v>54</v>
      </c>
      <c r="M249" t="s">
        <v>69</v>
      </c>
      <c r="N249" t="s">
        <v>119</v>
      </c>
      <c r="O249" t="s">
        <v>56</v>
      </c>
      <c r="P249" t="s">
        <v>43</v>
      </c>
      <c r="Q249">
        <v>20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42.395699999999998</v>
      </c>
      <c r="AF249">
        <v>-71.099599999999995</v>
      </c>
      <c r="AG249">
        <v>5</v>
      </c>
      <c r="AH249" s="1">
        <v>250000000000000</v>
      </c>
    </row>
    <row r="250" spans="1:34" x14ac:dyDescent="0.35">
      <c r="A250">
        <v>22003849</v>
      </c>
      <c r="B250" s="2">
        <v>44586.3125</v>
      </c>
      <c r="C250" s="2" t="str">
        <f t="shared" si="6"/>
        <v>Jan</v>
      </c>
      <c r="D250" s="2" t="str">
        <f t="shared" si="7"/>
        <v>2022</v>
      </c>
      <c r="E250" t="s">
        <v>58</v>
      </c>
      <c r="F250" t="s">
        <v>265</v>
      </c>
      <c r="G250" t="s">
        <v>46</v>
      </c>
      <c r="H250" t="s">
        <v>47</v>
      </c>
      <c r="I250" t="s">
        <v>48</v>
      </c>
      <c r="J250" t="s">
        <v>63</v>
      </c>
      <c r="K250" t="s">
        <v>53</v>
      </c>
      <c r="L250" t="s">
        <v>71</v>
      </c>
      <c r="M250" t="s">
        <v>63</v>
      </c>
      <c r="N250" t="s">
        <v>41</v>
      </c>
      <c r="O250" t="s">
        <v>42</v>
      </c>
      <c r="P250" t="s">
        <v>43</v>
      </c>
      <c r="Q250">
        <v>25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42.395299999999999</v>
      </c>
      <c r="AF250">
        <v>-71.0959</v>
      </c>
      <c r="AG250">
        <v>4</v>
      </c>
      <c r="AH250" s="1">
        <v>250000000000000</v>
      </c>
    </row>
    <row r="251" spans="1:34" x14ac:dyDescent="0.35">
      <c r="A251">
        <v>23069568</v>
      </c>
      <c r="B251" s="2">
        <v>45263.698611111111</v>
      </c>
      <c r="C251" s="2" t="str">
        <f t="shared" si="6"/>
        <v>Dec</v>
      </c>
      <c r="D251" s="2" t="str">
        <f t="shared" si="7"/>
        <v>2023</v>
      </c>
      <c r="E251" t="s">
        <v>32</v>
      </c>
      <c r="F251" t="s">
        <v>266</v>
      </c>
      <c r="G251" t="s">
        <v>34</v>
      </c>
      <c r="H251" t="s">
        <v>35</v>
      </c>
      <c r="I251" t="s">
        <v>36</v>
      </c>
      <c r="J251" t="s">
        <v>37</v>
      </c>
      <c r="K251" t="s">
        <v>38</v>
      </c>
      <c r="L251" t="s">
        <v>39</v>
      </c>
      <c r="M251" t="s">
        <v>93</v>
      </c>
      <c r="N251" t="s">
        <v>49</v>
      </c>
      <c r="O251" t="s">
        <v>108</v>
      </c>
      <c r="P251" t="s">
        <v>43</v>
      </c>
      <c r="Q251">
        <v>25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42.394300000000001</v>
      </c>
      <c r="AF251">
        <v>-71.096000000000004</v>
      </c>
      <c r="AG251">
        <v>4</v>
      </c>
      <c r="AH251" s="1">
        <v>250000000000000</v>
      </c>
    </row>
    <row r="252" spans="1:34" x14ac:dyDescent="0.35">
      <c r="A252">
        <v>20043969</v>
      </c>
      <c r="B252" s="2">
        <v>44086.917361111111</v>
      </c>
      <c r="C252" s="2" t="str">
        <f t="shared" si="6"/>
        <v>Sep</v>
      </c>
      <c r="D252" s="2" t="str">
        <f t="shared" si="7"/>
        <v>2020</v>
      </c>
      <c r="E252" t="s">
        <v>32</v>
      </c>
      <c r="F252" t="s">
        <v>267</v>
      </c>
      <c r="G252" t="s">
        <v>34</v>
      </c>
      <c r="H252" t="s">
        <v>47</v>
      </c>
      <c r="I252" t="s">
        <v>48</v>
      </c>
      <c r="J252" t="s">
        <v>37</v>
      </c>
      <c r="K252" t="s">
        <v>38</v>
      </c>
      <c r="L252" t="s">
        <v>39</v>
      </c>
      <c r="M252" t="s">
        <v>61</v>
      </c>
      <c r="N252" t="s">
        <v>55</v>
      </c>
      <c r="O252" t="s">
        <v>42</v>
      </c>
      <c r="P252" t="s">
        <v>43</v>
      </c>
      <c r="Q252">
        <v>25</v>
      </c>
      <c r="R252">
        <v>0</v>
      </c>
      <c r="S252">
        <v>0</v>
      </c>
      <c r="T252">
        <v>0</v>
      </c>
      <c r="U252">
        <v>2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42.394399999999997</v>
      </c>
      <c r="AF252">
        <v>-71.096100000000007</v>
      </c>
      <c r="AG252">
        <v>4</v>
      </c>
      <c r="AH252" s="1">
        <v>250000000000000</v>
      </c>
    </row>
    <row r="253" spans="1:34" x14ac:dyDescent="0.35">
      <c r="A253">
        <v>22051926</v>
      </c>
      <c r="B253" s="2">
        <v>44817.605555555558</v>
      </c>
      <c r="C253" s="2" t="str">
        <f t="shared" si="6"/>
        <v>Sep</v>
      </c>
      <c r="D253" s="2" t="str">
        <f t="shared" si="7"/>
        <v>2022</v>
      </c>
      <c r="E253" t="s">
        <v>44</v>
      </c>
      <c r="F253" t="s">
        <v>268</v>
      </c>
      <c r="G253" t="s">
        <v>46</v>
      </c>
      <c r="H253" t="s">
        <v>52</v>
      </c>
      <c r="I253" t="s">
        <v>48</v>
      </c>
      <c r="J253" t="s">
        <v>37</v>
      </c>
      <c r="K253" t="s">
        <v>38</v>
      </c>
      <c r="L253" t="s">
        <v>39</v>
      </c>
      <c r="M253" t="s">
        <v>61</v>
      </c>
      <c r="N253" t="s">
        <v>55</v>
      </c>
      <c r="O253" t="s">
        <v>42</v>
      </c>
      <c r="P253" t="s">
        <v>43</v>
      </c>
      <c r="Q253">
        <v>25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42.394399999999997</v>
      </c>
      <c r="AF253">
        <v>-71.096199999999996</v>
      </c>
      <c r="AG253">
        <v>4</v>
      </c>
      <c r="AH253" s="1">
        <v>250000000000000</v>
      </c>
    </row>
    <row r="254" spans="1:34" x14ac:dyDescent="0.35">
      <c r="A254">
        <v>19064418</v>
      </c>
      <c r="B254" s="2">
        <v>43779.636111111111</v>
      </c>
      <c r="C254" s="2" t="str">
        <f t="shared" si="6"/>
        <v>Nov</v>
      </c>
      <c r="D254" s="2" t="str">
        <f t="shared" si="7"/>
        <v>2019</v>
      </c>
      <c r="E254" t="s">
        <v>44</v>
      </c>
      <c r="F254" t="s">
        <v>269</v>
      </c>
      <c r="G254" t="s">
        <v>46</v>
      </c>
      <c r="H254" t="s">
        <v>35</v>
      </c>
      <c r="I254" t="s">
        <v>36</v>
      </c>
      <c r="J254" t="s">
        <v>37</v>
      </c>
      <c r="K254" t="s">
        <v>38</v>
      </c>
      <c r="L254" t="s">
        <v>39</v>
      </c>
      <c r="M254" t="s">
        <v>40</v>
      </c>
      <c r="N254" t="s">
        <v>55</v>
      </c>
      <c r="O254" t="s">
        <v>42</v>
      </c>
      <c r="P254" t="s">
        <v>43</v>
      </c>
      <c r="Q254">
        <v>25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42.393999999999998</v>
      </c>
      <c r="AF254">
        <v>-71.092600000000004</v>
      </c>
      <c r="AG254">
        <v>4</v>
      </c>
      <c r="AH254" s="1">
        <v>250000000000000</v>
      </c>
    </row>
    <row r="255" spans="1:34" x14ac:dyDescent="0.35">
      <c r="A255">
        <v>20009373</v>
      </c>
      <c r="B255" s="2">
        <v>43880.527083333334</v>
      </c>
      <c r="C255" s="2" t="str">
        <f t="shared" si="6"/>
        <v>Feb</v>
      </c>
      <c r="D255" s="2" t="str">
        <f t="shared" si="7"/>
        <v>2020</v>
      </c>
      <c r="E255" t="s">
        <v>44</v>
      </c>
      <c r="F255" t="s">
        <v>270</v>
      </c>
      <c r="G255" t="s">
        <v>46</v>
      </c>
      <c r="H255" t="s">
        <v>47</v>
      </c>
      <c r="I255" t="s">
        <v>48</v>
      </c>
      <c r="J255" t="s">
        <v>37</v>
      </c>
      <c r="K255" t="s">
        <v>38</v>
      </c>
      <c r="L255" t="s">
        <v>39</v>
      </c>
      <c r="M255" t="s">
        <v>69</v>
      </c>
      <c r="N255" t="s">
        <v>70</v>
      </c>
      <c r="O255" t="s">
        <v>56</v>
      </c>
      <c r="P255" t="s">
        <v>57</v>
      </c>
      <c r="Q255">
        <v>25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42.394500000000001</v>
      </c>
      <c r="AF255">
        <v>-71.093900000000005</v>
      </c>
      <c r="AG255">
        <v>4</v>
      </c>
      <c r="AH255" s="1">
        <v>250000000000000</v>
      </c>
    </row>
    <row r="256" spans="1:34" x14ac:dyDescent="0.35">
      <c r="A256">
        <v>19052459</v>
      </c>
      <c r="B256" s="2">
        <v>43720.000694444447</v>
      </c>
      <c r="C256" s="2" t="str">
        <f t="shared" si="6"/>
        <v>Sep</v>
      </c>
      <c r="D256" s="2" t="str">
        <f t="shared" si="7"/>
        <v>2019</v>
      </c>
      <c r="E256" t="s">
        <v>58</v>
      </c>
      <c r="F256" t="s">
        <v>271</v>
      </c>
      <c r="G256" t="s">
        <v>34</v>
      </c>
      <c r="H256" t="s">
        <v>47</v>
      </c>
      <c r="I256" t="s">
        <v>48</v>
      </c>
      <c r="J256" t="s">
        <v>37</v>
      </c>
      <c r="K256" t="s">
        <v>66</v>
      </c>
      <c r="L256" t="s">
        <v>71</v>
      </c>
      <c r="M256" t="s">
        <v>40</v>
      </c>
      <c r="N256" t="s">
        <v>82</v>
      </c>
      <c r="O256" t="s">
        <v>42</v>
      </c>
      <c r="P256" t="s">
        <v>43</v>
      </c>
      <c r="Q256">
        <v>25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42.394300000000001</v>
      </c>
      <c r="AF256">
        <v>-71.091999999999999</v>
      </c>
      <c r="AG256">
        <v>4</v>
      </c>
      <c r="AH256" s="1">
        <v>250000000000000</v>
      </c>
    </row>
    <row r="257" spans="1:34" x14ac:dyDescent="0.35">
      <c r="A257">
        <v>19065197</v>
      </c>
      <c r="B257" s="2">
        <v>43783.649305555555</v>
      </c>
      <c r="C257" s="2" t="str">
        <f t="shared" si="6"/>
        <v>Nov</v>
      </c>
      <c r="D257" s="2" t="str">
        <f t="shared" si="7"/>
        <v>2019</v>
      </c>
      <c r="E257" t="s">
        <v>44</v>
      </c>
      <c r="F257" t="s">
        <v>272</v>
      </c>
      <c r="G257" t="s">
        <v>46</v>
      </c>
      <c r="H257" t="s">
        <v>47</v>
      </c>
      <c r="I257" t="s">
        <v>48</v>
      </c>
      <c r="J257" t="s">
        <v>37</v>
      </c>
      <c r="K257" t="s">
        <v>38</v>
      </c>
      <c r="L257" t="s">
        <v>39</v>
      </c>
      <c r="M257" t="s">
        <v>40</v>
      </c>
      <c r="N257" t="s">
        <v>70</v>
      </c>
      <c r="O257" t="s">
        <v>42</v>
      </c>
      <c r="P257" t="s">
        <v>43</v>
      </c>
      <c r="Q257">
        <v>25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42.394199999999998</v>
      </c>
      <c r="AF257">
        <v>-71.092500000000001</v>
      </c>
      <c r="AG257">
        <v>4</v>
      </c>
      <c r="AH257" s="1">
        <v>250000000000000</v>
      </c>
    </row>
    <row r="258" spans="1:34" x14ac:dyDescent="0.35">
      <c r="A258">
        <v>19044781</v>
      </c>
      <c r="B258" s="2">
        <v>43683.345833333333</v>
      </c>
      <c r="C258" s="2" t="str">
        <f t="shared" si="6"/>
        <v>Aug</v>
      </c>
      <c r="D258" s="2" t="str">
        <f t="shared" si="7"/>
        <v>2019</v>
      </c>
      <c r="E258" t="s">
        <v>44</v>
      </c>
      <c r="F258" t="s">
        <v>271</v>
      </c>
      <c r="G258" t="s">
        <v>46</v>
      </c>
      <c r="H258" t="s">
        <v>47</v>
      </c>
      <c r="I258" t="s">
        <v>48</v>
      </c>
      <c r="J258" t="s">
        <v>37</v>
      </c>
      <c r="K258" t="s">
        <v>66</v>
      </c>
      <c r="L258" t="s">
        <v>71</v>
      </c>
      <c r="M258" t="s">
        <v>40</v>
      </c>
      <c r="N258" t="s">
        <v>55</v>
      </c>
      <c r="O258" t="s">
        <v>42</v>
      </c>
      <c r="P258" t="s">
        <v>43</v>
      </c>
      <c r="Q258">
        <v>20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42.394300000000001</v>
      </c>
      <c r="AF258">
        <v>-71.091999999999999</v>
      </c>
      <c r="AG258">
        <v>4</v>
      </c>
      <c r="AH258" s="1">
        <v>250000000000000</v>
      </c>
    </row>
    <row r="259" spans="1:34" x14ac:dyDescent="0.35">
      <c r="A259">
        <v>22036253</v>
      </c>
      <c r="B259" s="2">
        <v>44741.404861111114</v>
      </c>
      <c r="C259" s="2" t="str">
        <f t="shared" ref="C259:C322" si="8">TEXT(B259,"mmm")</f>
        <v>Jun</v>
      </c>
      <c r="D259" s="2" t="str">
        <f t="shared" ref="D259:D322" si="9">TEXT(B259,"yyyy")</f>
        <v>2022</v>
      </c>
      <c r="E259" t="s">
        <v>44</v>
      </c>
      <c r="F259" t="s">
        <v>273</v>
      </c>
      <c r="G259" t="s">
        <v>46</v>
      </c>
      <c r="H259" t="s">
        <v>47</v>
      </c>
      <c r="I259" t="s">
        <v>48</v>
      </c>
      <c r="J259" t="s">
        <v>37</v>
      </c>
      <c r="K259" t="s">
        <v>38</v>
      </c>
      <c r="L259" t="s">
        <v>54</v>
      </c>
      <c r="M259" t="s">
        <v>40</v>
      </c>
      <c r="N259" t="s">
        <v>41</v>
      </c>
      <c r="O259" t="s">
        <v>42</v>
      </c>
      <c r="P259" t="s">
        <v>43</v>
      </c>
      <c r="Q259">
        <v>25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42.393999999999998</v>
      </c>
      <c r="AF259">
        <v>-71.096000000000004</v>
      </c>
      <c r="AG259">
        <v>4</v>
      </c>
      <c r="AH259" s="1">
        <v>250000000000000</v>
      </c>
    </row>
    <row r="260" spans="1:34" x14ac:dyDescent="0.35">
      <c r="A260">
        <v>22017868</v>
      </c>
      <c r="B260" s="2">
        <v>44655.541666666664</v>
      </c>
      <c r="C260" s="2" t="str">
        <f t="shared" si="8"/>
        <v>Apr</v>
      </c>
      <c r="D260" s="2" t="str">
        <f t="shared" si="9"/>
        <v>2022</v>
      </c>
      <c r="E260" t="s">
        <v>44</v>
      </c>
      <c r="F260" t="s">
        <v>273</v>
      </c>
      <c r="G260" t="s">
        <v>46</v>
      </c>
      <c r="H260" t="s">
        <v>47</v>
      </c>
      <c r="I260" t="s">
        <v>48</v>
      </c>
      <c r="J260" t="s">
        <v>37</v>
      </c>
      <c r="K260" t="s">
        <v>38</v>
      </c>
      <c r="L260" t="s">
        <v>54</v>
      </c>
      <c r="M260" t="s">
        <v>93</v>
      </c>
      <c r="N260" t="s">
        <v>41</v>
      </c>
      <c r="O260" t="s">
        <v>42</v>
      </c>
      <c r="P260" t="s">
        <v>43</v>
      </c>
      <c r="Q260">
        <v>25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42.393999999999998</v>
      </c>
      <c r="AF260">
        <v>-71.096000000000004</v>
      </c>
      <c r="AG260">
        <v>4</v>
      </c>
      <c r="AH260" s="1">
        <v>250000000000000</v>
      </c>
    </row>
    <row r="261" spans="1:34" x14ac:dyDescent="0.35">
      <c r="A261">
        <v>20053751</v>
      </c>
      <c r="B261" s="2">
        <v>44140.477777777778</v>
      </c>
      <c r="C261" s="2" t="str">
        <f t="shared" si="8"/>
        <v>Nov</v>
      </c>
      <c r="D261" s="2" t="str">
        <f t="shared" si="9"/>
        <v>2020</v>
      </c>
      <c r="E261" t="s">
        <v>44</v>
      </c>
      <c r="F261" t="s">
        <v>274</v>
      </c>
      <c r="G261" t="s">
        <v>46</v>
      </c>
      <c r="H261" t="s">
        <v>47</v>
      </c>
      <c r="I261" t="s">
        <v>48</v>
      </c>
      <c r="J261" t="s">
        <v>37</v>
      </c>
      <c r="K261" t="s">
        <v>38</v>
      </c>
      <c r="L261" t="s">
        <v>39</v>
      </c>
      <c r="M261" t="s">
        <v>93</v>
      </c>
      <c r="N261" t="s">
        <v>70</v>
      </c>
      <c r="O261" t="s">
        <v>42</v>
      </c>
      <c r="P261" t="s">
        <v>43</v>
      </c>
      <c r="Q261">
        <v>25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42.394100000000002</v>
      </c>
      <c r="AF261">
        <v>-71.095600000000005</v>
      </c>
      <c r="AG261">
        <v>4</v>
      </c>
      <c r="AH261" s="1">
        <v>250000000000000</v>
      </c>
    </row>
    <row r="262" spans="1:34" x14ac:dyDescent="0.35">
      <c r="A262">
        <v>20040961</v>
      </c>
      <c r="B262" s="2">
        <v>44067.54791666667</v>
      </c>
      <c r="C262" s="2" t="str">
        <f t="shared" si="8"/>
        <v>Aug</v>
      </c>
      <c r="D262" s="2" t="str">
        <f t="shared" si="9"/>
        <v>2020</v>
      </c>
      <c r="E262" t="s">
        <v>44</v>
      </c>
      <c r="F262" t="s">
        <v>275</v>
      </c>
      <c r="G262" t="s">
        <v>46</v>
      </c>
      <c r="H262" t="s">
        <v>47</v>
      </c>
      <c r="I262" t="s">
        <v>48</v>
      </c>
      <c r="J262" t="s">
        <v>37</v>
      </c>
      <c r="K262" t="s">
        <v>38</v>
      </c>
      <c r="L262" t="s">
        <v>39</v>
      </c>
      <c r="M262" t="s">
        <v>93</v>
      </c>
      <c r="N262" t="s">
        <v>55</v>
      </c>
      <c r="O262" t="s">
        <v>42</v>
      </c>
      <c r="P262" t="s">
        <v>43</v>
      </c>
      <c r="Q262">
        <v>25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42.393700000000003</v>
      </c>
      <c r="AF262">
        <v>-71.094300000000004</v>
      </c>
      <c r="AG262">
        <v>4</v>
      </c>
      <c r="AH262" s="1">
        <v>250000000000000</v>
      </c>
    </row>
    <row r="263" spans="1:34" x14ac:dyDescent="0.35">
      <c r="A263">
        <v>23057370</v>
      </c>
      <c r="B263" s="2">
        <v>45205.640972222223</v>
      </c>
      <c r="C263" s="2" t="str">
        <f t="shared" si="8"/>
        <v>Oct</v>
      </c>
      <c r="D263" s="2" t="str">
        <f t="shared" si="9"/>
        <v>2023</v>
      </c>
      <c r="E263" t="s">
        <v>44</v>
      </c>
      <c r="F263" t="s">
        <v>273</v>
      </c>
      <c r="G263" t="s">
        <v>46</v>
      </c>
      <c r="H263" t="s">
        <v>47</v>
      </c>
      <c r="I263" t="s">
        <v>48</v>
      </c>
      <c r="J263" t="s">
        <v>37</v>
      </c>
      <c r="K263" t="s">
        <v>38</v>
      </c>
      <c r="L263" t="s">
        <v>54</v>
      </c>
      <c r="M263" t="s">
        <v>93</v>
      </c>
      <c r="N263" t="s">
        <v>82</v>
      </c>
      <c r="O263" t="s">
        <v>42</v>
      </c>
      <c r="P263" t="s">
        <v>43</v>
      </c>
      <c r="Q263">
        <v>25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42.393999999999998</v>
      </c>
      <c r="AF263">
        <v>-71.096000000000004</v>
      </c>
      <c r="AG263">
        <v>4</v>
      </c>
      <c r="AH263" s="1">
        <v>250000000000000</v>
      </c>
    </row>
    <row r="264" spans="1:34" x14ac:dyDescent="0.35">
      <c r="A264">
        <v>22059179</v>
      </c>
      <c r="B264" s="2">
        <v>44849.609027777777</v>
      </c>
      <c r="C264" s="2" t="str">
        <f t="shared" si="8"/>
        <v>Oct</v>
      </c>
      <c r="D264" s="2" t="str">
        <f t="shared" si="9"/>
        <v>2022</v>
      </c>
      <c r="E264" t="s">
        <v>44</v>
      </c>
      <c r="F264" t="s">
        <v>276</v>
      </c>
      <c r="G264" t="s">
        <v>46</v>
      </c>
      <c r="H264" t="s">
        <v>47</v>
      </c>
      <c r="I264" t="s">
        <v>48</v>
      </c>
      <c r="J264" t="s">
        <v>37</v>
      </c>
      <c r="K264" t="s">
        <v>38</v>
      </c>
      <c r="L264" t="s">
        <v>54</v>
      </c>
      <c r="M264" t="s">
        <v>93</v>
      </c>
      <c r="N264" t="s">
        <v>41</v>
      </c>
      <c r="O264" t="s">
        <v>42</v>
      </c>
      <c r="P264" t="s">
        <v>43</v>
      </c>
      <c r="Q264">
        <v>25</v>
      </c>
      <c r="R264">
        <v>0</v>
      </c>
      <c r="S264">
        <v>0</v>
      </c>
      <c r="T264">
        <v>0</v>
      </c>
      <c r="U264">
        <v>0</v>
      </c>
      <c r="V264">
        <v>2</v>
      </c>
      <c r="W264">
        <v>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42.393900000000002</v>
      </c>
      <c r="AF264">
        <v>-71.096000000000004</v>
      </c>
      <c r="AG264">
        <v>4</v>
      </c>
      <c r="AH264" s="1">
        <v>250000000000000</v>
      </c>
    </row>
    <row r="265" spans="1:34" x14ac:dyDescent="0.35">
      <c r="A265">
        <v>23067571</v>
      </c>
      <c r="B265" s="2">
        <v>45252.706944444442</v>
      </c>
      <c r="C265" s="2" t="str">
        <f t="shared" si="8"/>
        <v>Nov</v>
      </c>
      <c r="D265" s="2" t="str">
        <f t="shared" si="9"/>
        <v>2023</v>
      </c>
      <c r="E265" t="s">
        <v>32</v>
      </c>
      <c r="F265" t="s">
        <v>277</v>
      </c>
      <c r="G265" t="s">
        <v>34</v>
      </c>
      <c r="H265" t="s">
        <v>35</v>
      </c>
      <c r="I265" t="s">
        <v>36</v>
      </c>
      <c r="J265" t="s">
        <v>37</v>
      </c>
      <c r="K265" t="s">
        <v>38</v>
      </c>
      <c r="L265" t="s">
        <v>39</v>
      </c>
      <c r="M265" t="s">
        <v>93</v>
      </c>
      <c r="N265" t="s">
        <v>55</v>
      </c>
      <c r="O265" t="s">
        <v>42</v>
      </c>
      <c r="P265" t="s">
        <v>43</v>
      </c>
      <c r="Q265">
        <v>25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42.394100000000002</v>
      </c>
      <c r="AF265">
        <v>-71.095600000000005</v>
      </c>
      <c r="AG265">
        <v>4</v>
      </c>
      <c r="AH265" s="1">
        <v>250000000000000</v>
      </c>
    </row>
    <row r="266" spans="1:34" x14ac:dyDescent="0.35">
      <c r="A266">
        <v>19054181</v>
      </c>
      <c r="B266" s="2">
        <v>43728.710416666669</v>
      </c>
      <c r="C266" s="2" t="str">
        <f t="shared" si="8"/>
        <v>Sep</v>
      </c>
      <c r="D266" s="2" t="str">
        <f t="shared" si="9"/>
        <v>2019</v>
      </c>
      <c r="E266" t="s">
        <v>32</v>
      </c>
      <c r="F266" t="s">
        <v>273</v>
      </c>
      <c r="G266" t="s">
        <v>46</v>
      </c>
      <c r="H266" t="s">
        <v>47</v>
      </c>
      <c r="I266" t="s">
        <v>48</v>
      </c>
      <c r="J266" t="s">
        <v>37</v>
      </c>
      <c r="K266" t="s">
        <v>38</v>
      </c>
      <c r="L266" t="s">
        <v>54</v>
      </c>
      <c r="M266" t="s">
        <v>93</v>
      </c>
      <c r="N266" t="s">
        <v>41</v>
      </c>
      <c r="O266" t="s">
        <v>42</v>
      </c>
      <c r="P266" t="s">
        <v>43</v>
      </c>
      <c r="Q266">
        <v>25</v>
      </c>
      <c r="R266">
        <v>0</v>
      </c>
      <c r="S266">
        <v>0</v>
      </c>
      <c r="T266">
        <v>0</v>
      </c>
      <c r="U266">
        <v>2</v>
      </c>
      <c r="V266">
        <v>2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42.393999999999998</v>
      </c>
      <c r="AF266">
        <v>-71.096000000000004</v>
      </c>
      <c r="AG266">
        <v>4</v>
      </c>
      <c r="AH266" s="1">
        <v>250000000000000</v>
      </c>
    </row>
    <row r="267" spans="1:34" x14ac:dyDescent="0.35">
      <c r="A267">
        <v>18056033</v>
      </c>
      <c r="B267" s="2">
        <v>43362.589583333334</v>
      </c>
      <c r="C267" s="2" t="str">
        <f t="shared" si="8"/>
        <v>Sep</v>
      </c>
      <c r="D267" s="2" t="str">
        <f t="shared" si="9"/>
        <v>2018</v>
      </c>
      <c r="E267" t="s">
        <v>44</v>
      </c>
      <c r="F267" t="s">
        <v>278</v>
      </c>
      <c r="G267" t="s">
        <v>46</v>
      </c>
      <c r="H267" t="s">
        <v>52</v>
      </c>
      <c r="I267" t="s">
        <v>48</v>
      </c>
      <c r="J267" t="s">
        <v>37</v>
      </c>
      <c r="K267" t="s">
        <v>66</v>
      </c>
      <c r="L267" t="s">
        <v>54</v>
      </c>
      <c r="M267" t="s">
        <v>40</v>
      </c>
      <c r="N267" t="s">
        <v>41</v>
      </c>
      <c r="O267" t="s">
        <v>96</v>
      </c>
      <c r="P267" t="s">
        <v>43</v>
      </c>
      <c r="Q267">
        <v>30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0</v>
      </c>
      <c r="AD267">
        <v>0</v>
      </c>
      <c r="AE267">
        <v>42.3932</v>
      </c>
      <c r="AF267">
        <v>-71.094399999999993</v>
      </c>
      <c r="AG267">
        <v>4</v>
      </c>
      <c r="AH267" s="1">
        <v>250000000000000</v>
      </c>
    </row>
    <row r="268" spans="1:34" x14ac:dyDescent="0.35">
      <c r="A268">
        <v>21057877</v>
      </c>
      <c r="B268" s="2">
        <v>44503.338194444441</v>
      </c>
      <c r="C268" s="2" t="str">
        <f t="shared" si="8"/>
        <v>Nov</v>
      </c>
      <c r="D268" s="2" t="str">
        <f t="shared" si="9"/>
        <v>2021</v>
      </c>
      <c r="E268" t="s">
        <v>44</v>
      </c>
      <c r="F268" t="s">
        <v>278</v>
      </c>
      <c r="G268" t="s">
        <v>46</v>
      </c>
      <c r="H268" t="s">
        <v>47</v>
      </c>
      <c r="I268" t="s">
        <v>48</v>
      </c>
      <c r="J268" t="s">
        <v>37</v>
      </c>
      <c r="K268" t="s">
        <v>66</v>
      </c>
      <c r="L268" t="s">
        <v>54</v>
      </c>
      <c r="M268" t="s">
        <v>93</v>
      </c>
      <c r="N268" t="s">
        <v>55</v>
      </c>
      <c r="O268" t="s">
        <v>42</v>
      </c>
      <c r="P268" t="s">
        <v>43</v>
      </c>
      <c r="Q268">
        <v>25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42.3932</v>
      </c>
      <c r="AF268">
        <v>-71.094399999999993</v>
      </c>
      <c r="AG268">
        <v>4</v>
      </c>
      <c r="AH268" s="1">
        <v>250000000000000</v>
      </c>
    </row>
    <row r="269" spans="1:34" x14ac:dyDescent="0.35">
      <c r="A269">
        <v>21022083</v>
      </c>
      <c r="B269" s="2">
        <v>44319.633333333331</v>
      </c>
      <c r="C269" s="2" t="str">
        <f t="shared" si="8"/>
        <v>May</v>
      </c>
      <c r="D269" s="2" t="str">
        <f t="shared" si="9"/>
        <v>2021</v>
      </c>
      <c r="E269" t="s">
        <v>44</v>
      </c>
      <c r="F269" t="s">
        <v>279</v>
      </c>
      <c r="G269" t="s">
        <v>46</v>
      </c>
      <c r="H269" t="s">
        <v>47</v>
      </c>
      <c r="I269" t="s">
        <v>48</v>
      </c>
      <c r="J269" t="s">
        <v>37</v>
      </c>
      <c r="K269" t="s">
        <v>38</v>
      </c>
      <c r="L269" t="s">
        <v>39</v>
      </c>
      <c r="M269" t="s">
        <v>40</v>
      </c>
      <c r="N269" t="s">
        <v>70</v>
      </c>
      <c r="O269" t="s">
        <v>42</v>
      </c>
      <c r="P269" t="s">
        <v>43</v>
      </c>
      <c r="Q269">
        <v>25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42.393900000000002</v>
      </c>
      <c r="AF269">
        <v>-71.094899999999996</v>
      </c>
      <c r="AG269">
        <v>4</v>
      </c>
      <c r="AH269" s="1">
        <v>250000000000000</v>
      </c>
    </row>
    <row r="270" spans="1:34" x14ac:dyDescent="0.35">
      <c r="A270">
        <v>22008309</v>
      </c>
      <c r="B270" s="2">
        <v>44610.331944444442</v>
      </c>
      <c r="C270" s="2" t="str">
        <f t="shared" si="8"/>
        <v>Feb</v>
      </c>
      <c r="D270" s="2" t="str">
        <f t="shared" si="9"/>
        <v>2022</v>
      </c>
      <c r="E270" t="s">
        <v>58</v>
      </c>
      <c r="F270" t="s">
        <v>273</v>
      </c>
      <c r="G270" t="s">
        <v>46</v>
      </c>
      <c r="H270" t="s">
        <v>35</v>
      </c>
      <c r="I270" t="s">
        <v>36</v>
      </c>
      <c r="J270" t="s">
        <v>37</v>
      </c>
      <c r="K270" t="s">
        <v>38</v>
      </c>
      <c r="L270" t="s">
        <v>71</v>
      </c>
      <c r="M270" t="s">
        <v>93</v>
      </c>
      <c r="N270" t="s">
        <v>41</v>
      </c>
      <c r="O270" t="s">
        <v>42</v>
      </c>
      <c r="P270" t="s">
        <v>43</v>
      </c>
      <c r="Q270">
        <v>25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42.393999999999998</v>
      </c>
      <c r="AF270">
        <v>-71.096000000000004</v>
      </c>
      <c r="AG270">
        <v>4</v>
      </c>
      <c r="AH270" s="1">
        <v>250000000000000</v>
      </c>
    </row>
    <row r="271" spans="1:34" x14ac:dyDescent="0.35">
      <c r="A271">
        <v>23059285</v>
      </c>
      <c r="B271" s="2">
        <v>45213.536805555559</v>
      </c>
      <c r="C271" s="2" t="str">
        <f t="shared" si="8"/>
        <v>Oct</v>
      </c>
      <c r="D271" s="2" t="str">
        <f t="shared" si="9"/>
        <v>2023</v>
      </c>
      <c r="E271" t="s">
        <v>44</v>
      </c>
      <c r="F271" t="s">
        <v>275</v>
      </c>
      <c r="G271" t="s">
        <v>46</v>
      </c>
      <c r="H271" t="s">
        <v>47</v>
      </c>
      <c r="I271" t="s">
        <v>48</v>
      </c>
      <c r="J271" t="s">
        <v>37</v>
      </c>
      <c r="K271" t="s">
        <v>38</v>
      </c>
      <c r="L271" t="s">
        <v>39</v>
      </c>
      <c r="M271" t="s">
        <v>63</v>
      </c>
      <c r="N271" t="s">
        <v>49</v>
      </c>
      <c r="O271" t="s">
        <v>91</v>
      </c>
      <c r="P271" t="s">
        <v>43</v>
      </c>
      <c r="Q271">
        <v>20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42.393700000000003</v>
      </c>
      <c r="AF271">
        <v>-71.094300000000004</v>
      </c>
      <c r="AG271">
        <v>4</v>
      </c>
      <c r="AH271" s="1">
        <v>250000000000000</v>
      </c>
    </row>
    <row r="272" spans="1:34" x14ac:dyDescent="0.35">
      <c r="A272">
        <v>24013169</v>
      </c>
      <c r="B272" s="2">
        <v>45359.705555555556</v>
      </c>
      <c r="C272" s="2" t="str">
        <f t="shared" si="8"/>
        <v>Mar</v>
      </c>
      <c r="D272" s="2" t="str">
        <f t="shared" si="9"/>
        <v>2024</v>
      </c>
      <c r="E272" t="s">
        <v>32</v>
      </c>
      <c r="F272" t="s">
        <v>273</v>
      </c>
      <c r="G272" t="s">
        <v>107</v>
      </c>
      <c r="H272" t="s">
        <v>47</v>
      </c>
      <c r="I272" t="s">
        <v>48</v>
      </c>
      <c r="J272" t="s">
        <v>37</v>
      </c>
      <c r="K272" t="s">
        <v>38</v>
      </c>
      <c r="L272" t="s">
        <v>54</v>
      </c>
      <c r="M272" t="s">
        <v>40</v>
      </c>
      <c r="N272" t="s">
        <v>41</v>
      </c>
      <c r="O272" t="s">
        <v>42</v>
      </c>
      <c r="P272" t="s">
        <v>43</v>
      </c>
      <c r="Q272">
        <v>25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42.393999999999998</v>
      </c>
      <c r="AF272">
        <v>-71.096000000000004</v>
      </c>
      <c r="AG272">
        <v>4</v>
      </c>
      <c r="AH272" s="1">
        <v>250000000000000</v>
      </c>
    </row>
    <row r="273" spans="1:34" x14ac:dyDescent="0.35">
      <c r="A273">
        <v>22024621</v>
      </c>
      <c r="B273" s="2">
        <v>44686.767361111109</v>
      </c>
      <c r="C273" s="2" t="str">
        <f t="shared" si="8"/>
        <v>May</v>
      </c>
      <c r="D273" s="2" t="str">
        <f t="shared" si="9"/>
        <v>2022</v>
      </c>
      <c r="E273" t="s">
        <v>32</v>
      </c>
      <c r="F273" t="s">
        <v>273</v>
      </c>
      <c r="G273" t="s">
        <v>46</v>
      </c>
      <c r="H273" t="s">
        <v>47</v>
      </c>
      <c r="I273" t="s">
        <v>48</v>
      </c>
      <c r="J273" t="s">
        <v>37</v>
      </c>
      <c r="K273" t="s">
        <v>38</v>
      </c>
      <c r="L273" t="s">
        <v>54</v>
      </c>
      <c r="M273" t="s">
        <v>61</v>
      </c>
      <c r="N273" t="s">
        <v>41</v>
      </c>
      <c r="O273" t="s">
        <v>42</v>
      </c>
      <c r="P273" t="s">
        <v>43</v>
      </c>
      <c r="Q273">
        <v>25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42.393999999999998</v>
      </c>
      <c r="AF273">
        <v>-71.096000000000004</v>
      </c>
      <c r="AG273">
        <v>4</v>
      </c>
      <c r="AH273" s="1">
        <v>250000000000000</v>
      </c>
    </row>
    <row r="274" spans="1:34" x14ac:dyDescent="0.35">
      <c r="A274">
        <v>19005985</v>
      </c>
      <c r="B274" s="2">
        <v>43498.45</v>
      </c>
      <c r="C274" s="2" t="str">
        <f t="shared" si="8"/>
        <v>Feb</v>
      </c>
      <c r="D274" s="2" t="str">
        <f t="shared" si="9"/>
        <v>2019</v>
      </c>
      <c r="E274" t="s">
        <v>44</v>
      </c>
      <c r="F274" t="s">
        <v>275</v>
      </c>
      <c r="G274" t="s">
        <v>46</v>
      </c>
      <c r="H274" t="s">
        <v>47</v>
      </c>
      <c r="I274" t="s">
        <v>48</v>
      </c>
      <c r="J274" t="s">
        <v>37</v>
      </c>
      <c r="K274" t="s">
        <v>38</v>
      </c>
      <c r="L274" t="s">
        <v>39</v>
      </c>
      <c r="M274" t="s">
        <v>63</v>
      </c>
      <c r="N274" t="s">
        <v>49</v>
      </c>
      <c r="O274" t="s">
        <v>91</v>
      </c>
      <c r="P274" t="s">
        <v>57</v>
      </c>
      <c r="Q274">
        <v>15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42.393700000000003</v>
      </c>
      <c r="AF274">
        <v>-71.094300000000004</v>
      </c>
      <c r="AG274">
        <v>4</v>
      </c>
      <c r="AH274" s="1">
        <v>250000000000000</v>
      </c>
    </row>
    <row r="275" spans="1:34" x14ac:dyDescent="0.35">
      <c r="A275">
        <v>20042215</v>
      </c>
      <c r="B275" s="2">
        <v>44075.570138888892</v>
      </c>
      <c r="C275" s="2" t="str">
        <f t="shared" si="8"/>
        <v>Sep</v>
      </c>
      <c r="D275" s="2" t="str">
        <f t="shared" si="9"/>
        <v>2020</v>
      </c>
      <c r="E275" t="s">
        <v>44</v>
      </c>
      <c r="F275" t="s">
        <v>273</v>
      </c>
      <c r="G275" t="s">
        <v>46</v>
      </c>
      <c r="H275" t="s">
        <v>47</v>
      </c>
      <c r="I275" t="s">
        <v>48</v>
      </c>
      <c r="J275" t="s">
        <v>37</v>
      </c>
      <c r="K275" t="s">
        <v>38</v>
      </c>
      <c r="L275" t="s">
        <v>71</v>
      </c>
      <c r="M275" t="s">
        <v>93</v>
      </c>
      <c r="N275" t="s">
        <v>41</v>
      </c>
      <c r="O275" t="s">
        <v>42</v>
      </c>
      <c r="P275" t="s">
        <v>43</v>
      </c>
      <c r="Q275">
        <v>25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42.393999999999998</v>
      </c>
      <c r="AF275">
        <v>-71.096000000000004</v>
      </c>
      <c r="AG275">
        <v>4</v>
      </c>
      <c r="AH275" s="1">
        <v>250000000000000</v>
      </c>
    </row>
    <row r="276" spans="1:34" x14ac:dyDescent="0.35">
      <c r="A276">
        <v>21042122</v>
      </c>
      <c r="B276" s="2">
        <v>44421.748611111114</v>
      </c>
      <c r="C276" s="2" t="str">
        <f t="shared" si="8"/>
        <v>Aug</v>
      </c>
      <c r="D276" s="2" t="str">
        <f t="shared" si="9"/>
        <v>2021</v>
      </c>
      <c r="E276" t="s">
        <v>32</v>
      </c>
      <c r="F276" t="s">
        <v>276</v>
      </c>
      <c r="G276" t="s">
        <v>46</v>
      </c>
      <c r="H276" t="s">
        <v>47</v>
      </c>
      <c r="I276" t="s">
        <v>48</v>
      </c>
      <c r="J276" t="s">
        <v>37</v>
      </c>
      <c r="K276" t="s">
        <v>38</v>
      </c>
      <c r="L276" t="s">
        <v>54</v>
      </c>
      <c r="M276" t="s">
        <v>61</v>
      </c>
      <c r="N276" t="s">
        <v>41</v>
      </c>
      <c r="O276" t="s">
        <v>42</v>
      </c>
      <c r="P276" t="s">
        <v>43</v>
      </c>
      <c r="Q276">
        <v>25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42.393900000000002</v>
      </c>
      <c r="AF276">
        <v>-71.096000000000004</v>
      </c>
      <c r="AG276">
        <v>4</v>
      </c>
      <c r="AH276" s="1">
        <v>250000000000000</v>
      </c>
    </row>
    <row r="277" spans="1:34" x14ac:dyDescent="0.35">
      <c r="A277">
        <v>23006119</v>
      </c>
      <c r="B277" s="2">
        <v>44961.509722222225</v>
      </c>
      <c r="C277" s="2" t="str">
        <f t="shared" si="8"/>
        <v>Feb</v>
      </c>
      <c r="D277" s="2" t="str">
        <f t="shared" si="9"/>
        <v>2023</v>
      </c>
      <c r="E277" t="s">
        <v>44</v>
      </c>
      <c r="F277" t="s">
        <v>278</v>
      </c>
      <c r="G277" t="s">
        <v>46</v>
      </c>
      <c r="H277" t="s">
        <v>47</v>
      </c>
      <c r="I277" t="s">
        <v>48</v>
      </c>
      <c r="J277" t="s">
        <v>37</v>
      </c>
      <c r="K277" t="s">
        <v>66</v>
      </c>
      <c r="L277" t="s">
        <v>54</v>
      </c>
      <c r="M277" t="s">
        <v>93</v>
      </c>
      <c r="N277" t="s">
        <v>70</v>
      </c>
      <c r="O277" t="s">
        <v>42</v>
      </c>
      <c r="P277" t="s">
        <v>43</v>
      </c>
      <c r="Q277">
        <v>25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42.3932</v>
      </c>
      <c r="AF277">
        <v>-71.094399999999993</v>
      </c>
      <c r="AG277">
        <v>4</v>
      </c>
      <c r="AH277" s="1">
        <v>250000000000000</v>
      </c>
    </row>
    <row r="278" spans="1:34" x14ac:dyDescent="0.35">
      <c r="A278">
        <v>19011061</v>
      </c>
      <c r="B278" s="2">
        <v>43524.652083333334</v>
      </c>
      <c r="C278" s="2" t="str">
        <f t="shared" si="8"/>
        <v>Feb</v>
      </c>
      <c r="D278" s="2" t="str">
        <f t="shared" si="9"/>
        <v>2019</v>
      </c>
      <c r="E278" t="s">
        <v>44</v>
      </c>
      <c r="F278" t="s">
        <v>275</v>
      </c>
      <c r="G278" t="s">
        <v>46</v>
      </c>
      <c r="H278" t="s">
        <v>47</v>
      </c>
      <c r="I278" t="s">
        <v>48</v>
      </c>
      <c r="J278" t="s">
        <v>37</v>
      </c>
      <c r="K278" t="s">
        <v>38</v>
      </c>
      <c r="L278" t="s">
        <v>39</v>
      </c>
      <c r="M278" t="s">
        <v>63</v>
      </c>
      <c r="N278" t="s">
        <v>49</v>
      </c>
      <c r="O278" t="s">
        <v>86</v>
      </c>
      <c r="P278" t="s">
        <v>89</v>
      </c>
      <c r="Q278">
        <v>15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42.393700000000003</v>
      </c>
      <c r="AF278">
        <v>-71.094300000000004</v>
      </c>
      <c r="AG278">
        <v>4</v>
      </c>
      <c r="AH278" s="1">
        <v>250000000000000</v>
      </c>
    </row>
    <row r="279" spans="1:34" x14ac:dyDescent="0.35">
      <c r="A279">
        <v>23012274</v>
      </c>
      <c r="B279" s="2">
        <v>44994.310416666667</v>
      </c>
      <c r="C279" s="2" t="str">
        <f t="shared" si="8"/>
        <v>Mar</v>
      </c>
      <c r="D279" s="2" t="str">
        <f t="shared" si="9"/>
        <v>2023</v>
      </c>
      <c r="E279" t="s">
        <v>58</v>
      </c>
      <c r="F279" t="s">
        <v>276</v>
      </c>
      <c r="G279" t="s">
        <v>46</v>
      </c>
      <c r="H279" t="s">
        <v>47</v>
      </c>
      <c r="I279" t="s">
        <v>48</v>
      </c>
      <c r="J279" t="s">
        <v>37</v>
      </c>
      <c r="K279" t="s">
        <v>38</v>
      </c>
      <c r="L279" t="s">
        <v>54</v>
      </c>
      <c r="M279" t="s">
        <v>93</v>
      </c>
      <c r="N279" t="s">
        <v>41</v>
      </c>
      <c r="O279" t="s">
        <v>42</v>
      </c>
      <c r="P279" t="s">
        <v>43</v>
      </c>
      <c r="Q279">
        <v>25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42.393900000000002</v>
      </c>
      <c r="AF279">
        <v>-71.096000000000004</v>
      </c>
      <c r="AG279">
        <v>4</v>
      </c>
      <c r="AH279" s="1">
        <v>250000000000000</v>
      </c>
    </row>
    <row r="280" spans="1:34" x14ac:dyDescent="0.35">
      <c r="A280">
        <v>19057111</v>
      </c>
      <c r="B280" s="2">
        <v>43742.788194444445</v>
      </c>
      <c r="C280" s="2" t="str">
        <f t="shared" si="8"/>
        <v>Oct</v>
      </c>
      <c r="D280" s="2" t="str">
        <f t="shared" si="9"/>
        <v>2019</v>
      </c>
      <c r="E280" t="s">
        <v>32</v>
      </c>
      <c r="F280" t="s">
        <v>280</v>
      </c>
      <c r="G280" t="s">
        <v>34</v>
      </c>
      <c r="H280" t="s">
        <v>47</v>
      </c>
      <c r="I280" t="s">
        <v>48</v>
      </c>
      <c r="J280" t="s">
        <v>60</v>
      </c>
      <c r="K280" t="s">
        <v>53</v>
      </c>
      <c r="L280" t="s">
        <v>54</v>
      </c>
      <c r="M280" t="s">
        <v>40</v>
      </c>
      <c r="N280" t="s">
        <v>41</v>
      </c>
      <c r="O280" t="s">
        <v>42</v>
      </c>
      <c r="P280" t="s">
        <v>43</v>
      </c>
      <c r="Q280">
        <v>25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42.393599999999999</v>
      </c>
      <c r="AF280">
        <v>-71.092600000000004</v>
      </c>
      <c r="AG280">
        <v>4</v>
      </c>
      <c r="AH280" s="1">
        <v>250000000000000</v>
      </c>
    </row>
    <row r="281" spans="1:34" x14ac:dyDescent="0.35">
      <c r="A281">
        <v>22047659</v>
      </c>
      <c r="B281" s="2">
        <v>44798.400694444441</v>
      </c>
      <c r="C281" s="2" t="str">
        <f t="shared" si="8"/>
        <v>Aug</v>
      </c>
      <c r="D281" s="2" t="str">
        <f t="shared" si="9"/>
        <v>2022</v>
      </c>
      <c r="E281" t="s">
        <v>44</v>
      </c>
      <c r="F281" t="s">
        <v>280</v>
      </c>
      <c r="G281" t="s">
        <v>46</v>
      </c>
      <c r="H281" t="s">
        <v>47</v>
      </c>
      <c r="I281" t="s">
        <v>48</v>
      </c>
      <c r="J281" t="s">
        <v>37</v>
      </c>
      <c r="K281" t="s">
        <v>53</v>
      </c>
      <c r="L281" t="s">
        <v>71</v>
      </c>
      <c r="M281" t="s">
        <v>40</v>
      </c>
      <c r="N281" t="s">
        <v>41</v>
      </c>
      <c r="O281" t="s">
        <v>42</v>
      </c>
      <c r="P281" t="s">
        <v>43</v>
      </c>
      <c r="Q281">
        <v>25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42.393599999999999</v>
      </c>
      <c r="AF281">
        <v>-71.092600000000004</v>
      </c>
      <c r="AG281">
        <v>4</v>
      </c>
      <c r="AH281" s="1">
        <v>250000000000000</v>
      </c>
    </row>
    <row r="282" spans="1:34" x14ac:dyDescent="0.35">
      <c r="A282">
        <v>19052755</v>
      </c>
      <c r="B282" s="2">
        <v>43721.712500000001</v>
      </c>
      <c r="C282" s="2" t="str">
        <f t="shared" si="8"/>
        <v>Sep</v>
      </c>
      <c r="D282" s="2" t="str">
        <f t="shared" si="9"/>
        <v>2019</v>
      </c>
      <c r="E282" t="s">
        <v>32</v>
      </c>
      <c r="F282" t="s">
        <v>280</v>
      </c>
      <c r="G282" t="s">
        <v>46</v>
      </c>
      <c r="H282" t="s">
        <v>47</v>
      </c>
      <c r="I282" t="s">
        <v>48</v>
      </c>
      <c r="J282" t="s">
        <v>37</v>
      </c>
      <c r="K282" t="s">
        <v>38</v>
      </c>
      <c r="L282" t="s">
        <v>39</v>
      </c>
      <c r="M282" t="s">
        <v>40</v>
      </c>
      <c r="N282" t="s">
        <v>55</v>
      </c>
      <c r="O282" t="s">
        <v>42</v>
      </c>
      <c r="P282" t="s">
        <v>43</v>
      </c>
      <c r="Q282">
        <v>25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42.393599999999999</v>
      </c>
      <c r="AF282">
        <v>-71.092600000000004</v>
      </c>
      <c r="AG282">
        <v>4</v>
      </c>
      <c r="AH282" s="1">
        <v>250000000000000</v>
      </c>
    </row>
    <row r="283" spans="1:34" x14ac:dyDescent="0.35">
      <c r="A283">
        <v>21057833</v>
      </c>
      <c r="B283" s="2">
        <v>44503.056944444441</v>
      </c>
      <c r="C283" s="2" t="str">
        <f t="shared" si="8"/>
        <v>Nov</v>
      </c>
      <c r="D283" s="2" t="str">
        <f t="shared" si="9"/>
        <v>2021</v>
      </c>
      <c r="E283" t="s">
        <v>58</v>
      </c>
      <c r="F283" t="s">
        <v>280</v>
      </c>
      <c r="G283" t="s">
        <v>34</v>
      </c>
      <c r="H283" t="s">
        <v>63</v>
      </c>
      <c r="I283" t="s">
        <v>48</v>
      </c>
      <c r="J283" t="s">
        <v>63</v>
      </c>
      <c r="K283" t="s">
        <v>53</v>
      </c>
      <c r="L283" t="s">
        <v>71</v>
      </c>
      <c r="M283" t="s">
        <v>40</v>
      </c>
      <c r="N283" t="s">
        <v>82</v>
      </c>
      <c r="O283" t="s">
        <v>42</v>
      </c>
      <c r="P283" t="s">
        <v>43</v>
      </c>
      <c r="Q283">
        <v>25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42.393599999999999</v>
      </c>
      <c r="AF283">
        <v>-71.092600000000004</v>
      </c>
      <c r="AG283">
        <v>4</v>
      </c>
      <c r="AH283" s="1">
        <v>250000000000000</v>
      </c>
    </row>
    <row r="284" spans="1:34" x14ac:dyDescent="0.35">
      <c r="A284">
        <v>19046921</v>
      </c>
      <c r="B284" s="2">
        <v>43693.752083333333</v>
      </c>
      <c r="C284" s="2" t="str">
        <f t="shared" si="8"/>
        <v>Aug</v>
      </c>
      <c r="D284" s="2" t="str">
        <f t="shared" si="9"/>
        <v>2019</v>
      </c>
      <c r="E284" t="s">
        <v>32</v>
      </c>
      <c r="F284" t="s">
        <v>281</v>
      </c>
      <c r="G284" t="s">
        <v>46</v>
      </c>
      <c r="H284" t="s">
        <v>47</v>
      </c>
      <c r="I284" t="s">
        <v>48</v>
      </c>
      <c r="J284" t="s">
        <v>60</v>
      </c>
      <c r="K284" t="s">
        <v>53</v>
      </c>
      <c r="L284" t="s">
        <v>71</v>
      </c>
      <c r="M284" t="s">
        <v>40</v>
      </c>
      <c r="N284" t="s">
        <v>41</v>
      </c>
      <c r="O284" t="s">
        <v>42</v>
      </c>
      <c r="P284" t="s">
        <v>43</v>
      </c>
      <c r="Q284">
        <v>25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42.393599999999999</v>
      </c>
      <c r="AF284">
        <v>-71.092600000000004</v>
      </c>
      <c r="AG284">
        <v>4</v>
      </c>
      <c r="AH284" s="1">
        <v>250000000000000</v>
      </c>
    </row>
    <row r="285" spans="1:34" x14ac:dyDescent="0.35">
      <c r="A285">
        <v>18047967</v>
      </c>
      <c r="B285" s="2">
        <v>43324.839583333334</v>
      </c>
      <c r="C285" s="2" t="str">
        <f t="shared" si="8"/>
        <v>Aug</v>
      </c>
      <c r="D285" s="2" t="str">
        <f t="shared" si="9"/>
        <v>2018</v>
      </c>
      <c r="E285" t="s">
        <v>32</v>
      </c>
      <c r="F285" t="s">
        <v>282</v>
      </c>
      <c r="G285" t="s">
        <v>34</v>
      </c>
      <c r="H285" t="s">
        <v>52</v>
      </c>
      <c r="I285" t="s">
        <v>48</v>
      </c>
      <c r="J285" t="s">
        <v>37</v>
      </c>
      <c r="K285" t="s">
        <v>53</v>
      </c>
      <c r="L285" t="s">
        <v>71</v>
      </c>
      <c r="M285" t="s">
        <v>40</v>
      </c>
      <c r="N285" t="s">
        <v>41</v>
      </c>
      <c r="O285" t="s">
        <v>42</v>
      </c>
      <c r="P285" t="s">
        <v>43</v>
      </c>
      <c r="Q285">
        <v>25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42.393599999999999</v>
      </c>
      <c r="AF285">
        <v>-71.092600000000004</v>
      </c>
      <c r="AG285">
        <v>4</v>
      </c>
      <c r="AH285" s="1">
        <v>250000000000000</v>
      </c>
    </row>
    <row r="286" spans="1:34" x14ac:dyDescent="0.35">
      <c r="A286">
        <v>23048739</v>
      </c>
      <c r="B286" s="2">
        <v>45164.877083333333</v>
      </c>
      <c r="C286" s="2" t="str">
        <f t="shared" si="8"/>
        <v>Aug</v>
      </c>
      <c r="D286" s="2" t="str">
        <f t="shared" si="9"/>
        <v>2023</v>
      </c>
      <c r="E286" t="s">
        <v>32</v>
      </c>
      <c r="F286" t="s">
        <v>283</v>
      </c>
      <c r="G286" t="s">
        <v>34</v>
      </c>
      <c r="H286" t="s">
        <v>47</v>
      </c>
      <c r="I286" t="s">
        <v>48</v>
      </c>
      <c r="J286" t="s">
        <v>37</v>
      </c>
      <c r="K286" t="s">
        <v>66</v>
      </c>
      <c r="L286" t="s">
        <v>71</v>
      </c>
      <c r="M286" t="s">
        <v>93</v>
      </c>
      <c r="N286" t="s">
        <v>70</v>
      </c>
      <c r="O286" t="s">
        <v>42</v>
      </c>
      <c r="P286" t="s">
        <v>43</v>
      </c>
      <c r="Q286">
        <v>20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42.392899999999997</v>
      </c>
      <c r="AF286">
        <v>-71.093500000000006</v>
      </c>
      <c r="AG286">
        <v>4</v>
      </c>
      <c r="AH286" s="1">
        <v>250000000000000</v>
      </c>
    </row>
    <row r="287" spans="1:34" x14ac:dyDescent="0.35">
      <c r="A287">
        <v>21014775</v>
      </c>
      <c r="B287" s="2">
        <v>44278.599305555559</v>
      </c>
      <c r="C287" s="2" t="str">
        <f t="shared" si="8"/>
        <v>Mar</v>
      </c>
      <c r="D287" s="2" t="str">
        <f t="shared" si="9"/>
        <v>2021</v>
      </c>
      <c r="E287" t="s">
        <v>44</v>
      </c>
      <c r="F287" t="s">
        <v>280</v>
      </c>
      <c r="G287" t="s">
        <v>46</v>
      </c>
      <c r="H287" t="s">
        <v>47</v>
      </c>
      <c r="I287" t="s">
        <v>48</v>
      </c>
      <c r="J287" t="s">
        <v>37</v>
      </c>
      <c r="K287" t="s">
        <v>53</v>
      </c>
      <c r="L287" t="s">
        <v>71</v>
      </c>
      <c r="M287" t="s">
        <v>40</v>
      </c>
      <c r="N287" t="s">
        <v>41</v>
      </c>
      <c r="O287" t="s">
        <v>42</v>
      </c>
      <c r="P287" t="s">
        <v>43</v>
      </c>
      <c r="Q287">
        <v>25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42.393599999999999</v>
      </c>
      <c r="AF287">
        <v>-71.092600000000004</v>
      </c>
      <c r="AG287">
        <v>4</v>
      </c>
      <c r="AH287" s="1">
        <v>250000000000000</v>
      </c>
    </row>
    <row r="288" spans="1:34" x14ac:dyDescent="0.35">
      <c r="A288">
        <v>22068245</v>
      </c>
      <c r="B288" s="2">
        <v>44897.623611111114</v>
      </c>
      <c r="C288" s="2" t="str">
        <f t="shared" si="8"/>
        <v>Dec</v>
      </c>
      <c r="D288" s="2" t="str">
        <f t="shared" si="9"/>
        <v>2022</v>
      </c>
      <c r="E288" t="s">
        <v>44</v>
      </c>
      <c r="F288" t="s">
        <v>284</v>
      </c>
      <c r="G288" t="s">
        <v>46</v>
      </c>
      <c r="H288" t="s">
        <v>47</v>
      </c>
      <c r="I288" t="s">
        <v>48</v>
      </c>
      <c r="J288" t="s">
        <v>37</v>
      </c>
      <c r="K288" t="s">
        <v>38</v>
      </c>
      <c r="L288" t="s">
        <v>39</v>
      </c>
      <c r="M288" t="s">
        <v>40</v>
      </c>
      <c r="N288" t="s">
        <v>70</v>
      </c>
      <c r="O288" t="s">
        <v>56</v>
      </c>
      <c r="P288" t="s">
        <v>43</v>
      </c>
      <c r="Q288">
        <v>25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42.3934</v>
      </c>
      <c r="AF288">
        <v>-71.093000000000004</v>
      </c>
      <c r="AG288">
        <v>4</v>
      </c>
      <c r="AH288" s="1">
        <v>250000000000000</v>
      </c>
    </row>
    <row r="289" spans="1:34" x14ac:dyDescent="0.35">
      <c r="A289">
        <v>22035715</v>
      </c>
      <c r="B289" s="2">
        <v>44738.296527777777</v>
      </c>
      <c r="C289" s="2" t="str">
        <f t="shared" si="8"/>
        <v>Jun</v>
      </c>
      <c r="D289" s="2" t="str">
        <f t="shared" si="9"/>
        <v>2022</v>
      </c>
      <c r="E289" t="s">
        <v>58</v>
      </c>
      <c r="F289" t="s">
        <v>281</v>
      </c>
      <c r="G289" t="s">
        <v>46</v>
      </c>
      <c r="H289" t="s">
        <v>47</v>
      </c>
      <c r="I289" t="s">
        <v>48</v>
      </c>
      <c r="J289" t="s">
        <v>63</v>
      </c>
      <c r="K289" t="s">
        <v>38</v>
      </c>
      <c r="L289" t="s">
        <v>54</v>
      </c>
      <c r="M289" t="s">
        <v>69</v>
      </c>
      <c r="N289" t="s">
        <v>70</v>
      </c>
      <c r="O289" t="s">
        <v>56</v>
      </c>
      <c r="P289" t="s">
        <v>57</v>
      </c>
      <c r="Q289">
        <v>25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42.393599999999999</v>
      </c>
      <c r="AF289">
        <v>-71.092600000000004</v>
      </c>
      <c r="AG289">
        <v>4</v>
      </c>
      <c r="AH289" s="1">
        <v>250000000000000</v>
      </c>
    </row>
    <row r="290" spans="1:34" x14ac:dyDescent="0.35">
      <c r="A290">
        <v>23004151</v>
      </c>
      <c r="B290" s="2">
        <v>44950.642361111109</v>
      </c>
      <c r="C290" s="2" t="str">
        <f t="shared" si="8"/>
        <v>Jan</v>
      </c>
      <c r="D290" s="2" t="str">
        <f t="shared" si="9"/>
        <v>2023</v>
      </c>
      <c r="E290" t="s">
        <v>44</v>
      </c>
      <c r="F290" t="s">
        <v>285</v>
      </c>
      <c r="G290" t="s">
        <v>46</v>
      </c>
      <c r="H290" t="s">
        <v>47</v>
      </c>
      <c r="I290" t="s">
        <v>48</v>
      </c>
      <c r="J290" t="s">
        <v>63</v>
      </c>
      <c r="K290" t="s">
        <v>38</v>
      </c>
      <c r="L290" t="s">
        <v>39</v>
      </c>
      <c r="M290" t="s">
        <v>93</v>
      </c>
      <c r="N290" t="s">
        <v>49</v>
      </c>
      <c r="O290" t="s">
        <v>86</v>
      </c>
      <c r="P290" t="s">
        <v>43</v>
      </c>
      <c r="Q290">
        <v>25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42.393300000000004</v>
      </c>
      <c r="AF290">
        <v>-71.093199999999996</v>
      </c>
      <c r="AG290">
        <v>4</v>
      </c>
      <c r="AH290" s="1">
        <v>250000000000000</v>
      </c>
    </row>
    <row r="291" spans="1:34" x14ac:dyDescent="0.35">
      <c r="A291">
        <v>21055679</v>
      </c>
      <c r="B291" s="2">
        <v>44491.774305555555</v>
      </c>
      <c r="C291" s="2" t="str">
        <f t="shared" si="8"/>
        <v>Oct</v>
      </c>
      <c r="D291" s="2" t="str">
        <f t="shared" si="9"/>
        <v>2021</v>
      </c>
      <c r="E291" t="s">
        <v>32</v>
      </c>
      <c r="F291" t="s">
        <v>286</v>
      </c>
      <c r="G291" t="s">
        <v>34</v>
      </c>
      <c r="H291" t="s">
        <v>47</v>
      </c>
      <c r="I291" t="s">
        <v>48</v>
      </c>
      <c r="J291" t="s">
        <v>37</v>
      </c>
      <c r="K291" t="s">
        <v>66</v>
      </c>
      <c r="L291" t="s">
        <v>54</v>
      </c>
      <c r="M291" t="s">
        <v>40</v>
      </c>
      <c r="N291" t="s">
        <v>55</v>
      </c>
      <c r="O291" t="s">
        <v>42</v>
      </c>
      <c r="P291" t="s">
        <v>43</v>
      </c>
      <c r="Q291">
        <v>25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42.392699999999998</v>
      </c>
      <c r="AF291">
        <v>-71.093299999999999</v>
      </c>
      <c r="AG291">
        <v>4</v>
      </c>
      <c r="AH291" s="1">
        <v>250000000000000</v>
      </c>
    </row>
    <row r="292" spans="1:34" x14ac:dyDescent="0.35">
      <c r="A292">
        <v>20038425</v>
      </c>
      <c r="B292" s="2">
        <v>44050.609027777777</v>
      </c>
      <c r="C292" s="2" t="str">
        <f t="shared" si="8"/>
        <v>Aug</v>
      </c>
      <c r="D292" s="2" t="str">
        <f t="shared" si="9"/>
        <v>2020</v>
      </c>
      <c r="E292" t="s">
        <v>44</v>
      </c>
      <c r="F292" t="s">
        <v>286</v>
      </c>
      <c r="G292" t="s">
        <v>46</v>
      </c>
      <c r="H292" t="s">
        <v>52</v>
      </c>
      <c r="I292" t="s">
        <v>48</v>
      </c>
      <c r="J292" t="s">
        <v>37</v>
      </c>
      <c r="K292" t="s">
        <v>66</v>
      </c>
      <c r="L292" t="s">
        <v>54</v>
      </c>
      <c r="M292" t="s">
        <v>93</v>
      </c>
      <c r="N292" t="s">
        <v>70</v>
      </c>
      <c r="O292" t="s">
        <v>42</v>
      </c>
      <c r="P292" t="s">
        <v>43</v>
      </c>
      <c r="Q292">
        <v>25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42.392699999999998</v>
      </c>
      <c r="AF292">
        <v>-71.093299999999999</v>
      </c>
      <c r="AG292">
        <v>4</v>
      </c>
      <c r="AH292" s="1">
        <v>250000000000000</v>
      </c>
    </row>
    <row r="293" spans="1:34" x14ac:dyDescent="0.35">
      <c r="A293">
        <v>22045485</v>
      </c>
      <c r="B293" s="2">
        <v>44788.754166666666</v>
      </c>
      <c r="C293" s="2" t="str">
        <f t="shared" si="8"/>
        <v>Aug</v>
      </c>
      <c r="D293" s="2" t="str">
        <f t="shared" si="9"/>
        <v>2022</v>
      </c>
      <c r="E293" t="s">
        <v>32</v>
      </c>
      <c r="F293" t="s">
        <v>286</v>
      </c>
      <c r="G293" t="s">
        <v>46</v>
      </c>
      <c r="H293" t="s">
        <v>47</v>
      </c>
      <c r="I293" t="s">
        <v>48</v>
      </c>
      <c r="J293" t="s">
        <v>37</v>
      </c>
      <c r="K293" t="s">
        <v>66</v>
      </c>
      <c r="L293" t="s">
        <v>54</v>
      </c>
      <c r="M293" t="s">
        <v>61</v>
      </c>
      <c r="N293" t="s">
        <v>41</v>
      </c>
      <c r="O293" t="s">
        <v>42</v>
      </c>
      <c r="P293" t="s">
        <v>43</v>
      </c>
      <c r="Q293">
        <v>25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42.392699999999998</v>
      </c>
      <c r="AF293">
        <v>-71.093299999999999</v>
      </c>
      <c r="AG293">
        <v>4</v>
      </c>
      <c r="AH293" s="1">
        <v>250000000000000</v>
      </c>
    </row>
    <row r="294" spans="1:34" x14ac:dyDescent="0.35">
      <c r="A294">
        <v>24009970</v>
      </c>
      <c r="B294" s="2">
        <v>45344.35833333333</v>
      </c>
      <c r="C294" s="2" t="str">
        <f t="shared" si="8"/>
        <v>Feb</v>
      </c>
      <c r="D294" s="2" t="str">
        <f t="shared" si="9"/>
        <v>2024</v>
      </c>
      <c r="E294" t="s">
        <v>44</v>
      </c>
      <c r="F294" t="s">
        <v>286</v>
      </c>
      <c r="G294" t="s">
        <v>46</v>
      </c>
      <c r="H294" t="s">
        <v>47</v>
      </c>
      <c r="I294" t="s">
        <v>48</v>
      </c>
      <c r="J294" t="s">
        <v>37</v>
      </c>
      <c r="K294" t="s">
        <v>66</v>
      </c>
      <c r="L294" t="s">
        <v>54</v>
      </c>
      <c r="M294" t="s">
        <v>40</v>
      </c>
      <c r="N294" t="s">
        <v>55</v>
      </c>
      <c r="O294" t="s">
        <v>42</v>
      </c>
      <c r="P294" t="s">
        <v>43</v>
      </c>
      <c r="Q294">
        <v>25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42.392699999999998</v>
      </c>
      <c r="AF294">
        <v>-71.093299999999999</v>
      </c>
      <c r="AG294">
        <v>4</v>
      </c>
      <c r="AH294" s="1">
        <v>250000000000000</v>
      </c>
    </row>
    <row r="295" spans="1:34" x14ac:dyDescent="0.35">
      <c r="A295">
        <v>22020662</v>
      </c>
      <c r="B295" s="2">
        <v>44668.70208333333</v>
      </c>
      <c r="C295" s="2" t="str">
        <f t="shared" si="8"/>
        <v>Apr</v>
      </c>
      <c r="D295" s="2" t="str">
        <f t="shared" si="9"/>
        <v>2022</v>
      </c>
      <c r="E295" t="s">
        <v>32</v>
      </c>
      <c r="F295" t="s">
        <v>286</v>
      </c>
      <c r="G295" t="s">
        <v>46</v>
      </c>
      <c r="H295" t="s">
        <v>47</v>
      </c>
      <c r="I295" t="s">
        <v>48</v>
      </c>
      <c r="J295" t="s">
        <v>37</v>
      </c>
      <c r="K295" t="s">
        <v>66</v>
      </c>
      <c r="L295" t="s">
        <v>71</v>
      </c>
      <c r="M295" t="s">
        <v>61</v>
      </c>
      <c r="N295" t="s">
        <v>70</v>
      </c>
      <c r="O295" t="s">
        <v>42</v>
      </c>
      <c r="P295" t="s">
        <v>43</v>
      </c>
      <c r="Q295">
        <v>25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42.392699999999998</v>
      </c>
      <c r="AF295">
        <v>-71.093299999999999</v>
      </c>
      <c r="AG295">
        <v>4</v>
      </c>
      <c r="AH295" s="1">
        <v>250000000000000</v>
      </c>
    </row>
    <row r="296" spans="1:34" x14ac:dyDescent="0.35">
      <c r="A296">
        <v>19054983</v>
      </c>
      <c r="B296" s="2">
        <v>43732.46875</v>
      </c>
      <c r="C296" s="2" t="str">
        <f t="shared" si="8"/>
        <v>Sep</v>
      </c>
      <c r="D296" s="2" t="str">
        <f t="shared" si="9"/>
        <v>2019</v>
      </c>
      <c r="E296" t="s">
        <v>44</v>
      </c>
      <c r="F296" t="s">
        <v>286</v>
      </c>
      <c r="G296" t="s">
        <v>46</v>
      </c>
      <c r="H296" t="s">
        <v>47</v>
      </c>
      <c r="I296" t="s">
        <v>48</v>
      </c>
      <c r="J296" t="s">
        <v>37</v>
      </c>
      <c r="K296" t="s">
        <v>66</v>
      </c>
      <c r="L296" t="s">
        <v>54</v>
      </c>
      <c r="M296" t="s">
        <v>40</v>
      </c>
      <c r="N296" t="s">
        <v>82</v>
      </c>
      <c r="O296" t="s">
        <v>42</v>
      </c>
      <c r="P296" t="s">
        <v>43</v>
      </c>
      <c r="Q296">
        <v>25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42.392699999999998</v>
      </c>
      <c r="AF296">
        <v>-71.093299999999999</v>
      </c>
      <c r="AG296">
        <v>4</v>
      </c>
      <c r="AH296" s="1">
        <v>250000000000000</v>
      </c>
    </row>
    <row r="297" spans="1:34" x14ac:dyDescent="0.35">
      <c r="A297">
        <v>22011910</v>
      </c>
      <c r="B297" s="2">
        <v>44627.65</v>
      </c>
      <c r="C297" s="2" t="str">
        <f t="shared" si="8"/>
        <v>Mar</v>
      </c>
      <c r="D297" s="2" t="str">
        <f t="shared" si="9"/>
        <v>2022</v>
      </c>
      <c r="E297" t="s">
        <v>44</v>
      </c>
      <c r="F297" t="s">
        <v>286</v>
      </c>
      <c r="G297" t="s">
        <v>46</v>
      </c>
      <c r="H297" t="s">
        <v>52</v>
      </c>
      <c r="I297" t="s">
        <v>48</v>
      </c>
      <c r="J297" t="s">
        <v>37</v>
      </c>
      <c r="K297" t="s">
        <v>66</v>
      </c>
      <c r="L297" t="s">
        <v>54</v>
      </c>
      <c r="M297" t="s">
        <v>61</v>
      </c>
      <c r="N297" t="s">
        <v>49</v>
      </c>
      <c r="O297" t="s">
        <v>86</v>
      </c>
      <c r="P297" t="s">
        <v>63</v>
      </c>
      <c r="Q297">
        <v>25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2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42.392699999999998</v>
      </c>
      <c r="AF297">
        <v>-71.093299999999999</v>
      </c>
      <c r="AG297">
        <v>4</v>
      </c>
      <c r="AH297" s="1">
        <v>250000000000000</v>
      </c>
    </row>
    <row r="298" spans="1:34" x14ac:dyDescent="0.35">
      <c r="A298">
        <v>20041121</v>
      </c>
      <c r="B298" s="2">
        <v>44068.499305555553</v>
      </c>
      <c r="C298" s="2" t="str">
        <f t="shared" si="8"/>
        <v>Aug</v>
      </c>
      <c r="D298" s="2" t="str">
        <f t="shared" si="9"/>
        <v>2020</v>
      </c>
      <c r="E298" t="s">
        <v>44</v>
      </c>
      <c r="F298" t="s">
        <v>286</v>
      </c>
      <c r="G298" t="s">
        <v>46</v>
      </c>
      <c r="H298" t="s">
        <v>47</v>
      </c>
      <c r="I298" t="s">
        <v>48</v>
      </c>
      <c r="J298" t="s">
        <v>37</v>
      </c>
      <c r="K298" t="s">
        <v>66</v>
      </c>
      <c r="L298" t="s">
        <v>54</v>
      </c>
      <c r="M298" t="s">
        <v>93</v>
      </c>
      <c r="N298" t="s">
        <v>55</v>
      </c>
      <c r="O298" t="s">
        <v>42</v>
      </c>
      <c r="P298" t="s">
        <v>43</v>
      </c>
      <c r="Q298">
        <v>25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42.392699999999998</v>
      </c>
      <c r="AF298">
        <v>-71.093299999999999</v>
      </c>
      <c r="AG298">
        <v>4</v>
      </c>
      <c r="AH298" s="1">
        <v>250000000000000</v>
      </c>
    </row>
    <row r="299" spans="1:34" x14ac:dyDescent="0.35">
      <c r="A299">
        <v>19052914</v>
      </c>
      <c r="B299" s="2">
        <v>43722.682638888888</v>
      </c>
      <c r="C299" s="2" t="str">
        <f t="shared" si="8"/>
        <v>Sep</v>
      </c>
      <c r="D299" s="2" t="str">
        <f t="shared" si="9"/>
        <v>2019</v>
      </c>
      <c r="E299" t="s">
        <v>32</v>
      </c>
      <c r="F299" t="s">
        <v>286</v>
      </c>
      <c r="G299" t="s">
        <v>46</v>
      </c>
      <c r="H299" t="s">
        <v>52</v>
      </c>
      <c r="I299" t="s">
        <v>36</v>
      </c>
      <c r="J299" t="s">
        <v>37</v>
      </c>
      <c r="K299" t="s">
        <v>66</v>
      </c>
      <c r="L299" t="s">
        <v>54</v>
      </c>
      <c r="M299" t="s">
        <v>40</v>
      </c>
      <c r="N299" t="s">
        <v>70</v>
      </c>
      <c r="O299" t="s">
        <v>42</v>
      </c>
      <c r="P299" t="s">
        <v>43</v>
      </c>
      <c r="Q299">
        <v>30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42.392699999999998</v>
      </c>
      <c r="AF299">
        <v>-71.093299999999999</v>
      </c>
      <c r="AG299">
        <v>4</v>
      </c>
      <c r="AH299" s="1">
        <v>250000000000000</v>
      </c>
    </row>
    <row r="300" spans="1:34" x14ac:dyDescent="0.35">
      <c r="A300">
        <v>19054121</v>
      </c>
      <c r="B300" s="2">
        <v>43728.474305555559</v>
      </c>
      <c r="C300" s="2" t="str">
        <f t="shared" si="8"/>
        <v>Sep</v>
      </c>
      <c r="D300" s="2" t="str">
        <f t="shared" si="9"/>
        <v>2019</v>
      </c>
      <c r="E300" t="s">
        <v>44</v>
      </c>
      <c r="F300" t="s">
        <v>286</v>
      </c>
      <c r="G300" t="s">
        <v>46</v>
      </c>
      <c r="H300" t="s">
        <v>47</v>
      </c>
      <c r="I300" t="s">
        <v>48</v>
      </c>
      <c r="J300" t="s">
        <v>37</v>
      </c>
      <c r="K300" t="s">
        <v>66</v>
      </c>
      <c r="L300" t="s">
        <v>68</v>
      </c>
      <c r="M300" t="s">
        <v>69</v>
      </c>
      <c r="N300" t="s">
        <v>55</v>
      </c>
      <c r="O300" t="s">
        <v>42</v>
      </c>
      <c r="P300" t="s">
        <v>43</v>
      </c>
      <c r="Q300">
        <v>25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42.392699999999998</v>
      </c>
      <c r="AF300">
        <v>-71.093299999999999</v>
      </c>
      <c r="AG300">
        <v>4</v>
      </c>
      <c r="AH300" s="1">
        <v>250000000000000</v>
      </c>
    </row>
    <row r="301" spans="1:34" x14ac:dyDescent="0.35">
      <c r="A301">
        <v>22029202</v>
      </c>
      <c r="B301" s="2">
        <v>44706.575694444444</v>
      </c>
      <c r="C301" s="2" t="str">
        <f t="shared" si="8"/>
        <v>May</v>
      </c>
      <c r="D301" s="2" t="str">
        <f t="shared" si="9"/>
        <v>2022</v>
      </c>
      <c r="E301" t="s">
        <v>44</v>
      </c>
      <c r="F301" t="s">
        <v>286</v>
      </c>
      <c r="G301" t="s">
        <v>46</v>
      </c>
      <c r="H301" t="s">
        <v>47</v>
      </c>
      <c r="I301" t="s">
        <v>48</v>
      </c>
      <c r="J301" t="s">
        <v>37</v>
      </c>
      <c r="K301" t="s">
        <v>66</v>
      </c>
      <c r="L301" t="s">
        <v>54</v>
      </c>
      <c r="M301" t="s">
        <v>61</v>
      </c>
      <c r="N301" t="s">
        <v>41</v>
      </c>
      <c r="O301" t="s">
        <v>42</v>
      </c>
      <c r="P301" t="s">
        <v>43</v>
      </c>
      <c r="Q301">
        <v>25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42.392699999999998</v>
      </c>
      <c r="AF301">
        <v>-71.093299999999999</v>
      </c>
      <c r="AG301">
        <v>4</v>
      </c>
      <c r="AH301" s="1">
        <v>250000000000000</v>
      </c>
    </row>
    <row r="302" spans="1:34" x14ac:dyDescent="0.35">
      <c r="A302">
        <v>22055588</v>
      </c>
      <c r="B302" s="2">
        <v>44833.602777777778</v>
      </c>
      <c r="C302" s="2" t="str">
        <f t="shared" si="8"/>
        <v>Sep</v>
      </c>
      <c r="D302" s="2" t="str">
        <f t="shared" si="9"/>
        <v>2022</v>
      </c>
      <c r="E302" t="s">
        <v>44</v>
      </c>
      <c r="F302" t="s">
        <v>286</v>
      </c>
      <c r="G302" t="s">
        <v>46</v>
      </c>
      <c r="H302" t="s">
        <v>47</v>
      </c>
      <c r="I302" t="s">
        <v>48</v>
      </c>
      <c r="J302" t="s">
        <v>37</v>
      </c>
      <c r="K302" t="s">
        <v>66</v>
      </c>
      <c r="L302" t="s">
        <v>71</v>
      </c>
      <c r="M302" t="s">
        <v>40</v>
      </c>
      <c r="N302" t="s">
        <v>70</v>
      </c>
      <c r="O302" t="s">
        <v>42</v>
      </c>
      <c r="P302" t="s">
        <v>43</v>
      </c>
      <c r="Q302">
        <v>25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42.392699999999998</v>
      </c>
      <c r="AF302">
        <v>-71.093299999999999</v>
      </c>
      <c r="AG302">
        <v>4</v>
      </c>
      <c r="AH302" s="1">
        <v>250000000000000</v>
      </c>
    </row>
    <row r="303" spans="1:34" x14ac:dyDescent="0.35">
      <c r="A303">
        <v>20045469</v>
      </c>
      <c r="B303" s="2">
        <v>44096.927083333336</v>
      </c>
      <c r="C303" s="2" t="str">
        <f t="shared" si="8"/>
        <v>Sep</v>
      </c>
      <c r="D303" s="2" t="str">
        <f t="shared" si="9"/>
        <v>2020</v>
      </c>
      <c r="E303" t="s">
        <v>32</v>
      </c>
      <c r="F303" t="s">
        <v>286</v>
      </c>
      <c r="G303" t="s">
        <v>34</v>
      </c>
      <c r="H303" t="s">
        <v>47</v>
      </c>
      <c r="I303" t="s">
        <v>48</v>
      </c>
      <c r="J303" t="s">
        <v>37</v>
      </c>
      <c r="K303" t="s">
        <v>38</v>
      </c>
      <c r="L303" t="s">
        <v>54</v>
      </c>
      <c r="M303" t="s">
        <v>93</v>
      </c>
      <c r="N303" t="s">
        <v>55</v>
      </c>
      <c r="O303" t="s">
        <v>56</v>
      </c>
      <c r="P303" t="s">
        <v>43</v>
      </c>
      <c r="Q303">
        <v>30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42.392699999999998</v>
      </c>
      <c r="AF303">
        <v>-71.093299999999999</v>
      </c>
      <c r="AG303">
        <v>4</v>
      </c>
      <c r="AH303" s="1">
        <v>250000000000000</v>
      </c>
    </row>
    <row r="304" spans="1:34" x14ac:dyDescent="0.35">
      <c r="A304">
        <v>20060315</v>
      </c>
      <c r="B304" s="2">
        <v>44179.693749999999</v>
      </c>
      <c r="C304" s="2" t="str">
        <f t="shared" si="8"/>
        <v>Dec</v>
      </c>
      <c r="D304" s="2" t="str">
        <f t="shared" si="9"/>
        <v>2020</v>
      </c>
      <c r="E304" t="s">
        <v>32</v>
      </c>
      <c r="F304" t="s">
        <v>286</v>
      </c>
      <c r="G304" t="s">
        <v>107</v>
      </c>
      <c r="H304" t="s">
        <v>35</v>
      </c>
      <c r="I304" t="s">
        <v>36</v>
      </c>
      <c r="J304" t="s">
        <v>37</v>
      </c>
      <c r="K304" t="s">
        <v>66</v>
      </c>
      <c r="L304" t="s">
        <v>54</v>
      </c>
      <c r="M304" t="s">
        <v>93</v>
      </c>
      <c r="N304" t="s">
        <v>55</v>
      </c>
      <c r="O304" t="s">
        <v>42</v>
      </c>
      <c r="P304" t="s">
        <v>43</v>
      </c>
      <c r="Q304">
        <v>25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42.392699999999998</v>
      </c>
      <c r="AF304">
        <v>-71.093299999999999</v>
      </c>
      <c r="AG304">
        <v>4</v>
      </c>
      <c r="AH304" s="1">
        <v>250000000000000</v>
      </c>
    </row>
    <row r="305" spans="1:34" x14ac:dyDescent="0.35">
      <c r="A305">
        <v>18076030</v>
      </c>
      <c r="B305" s="2">
        <v>43461.767361111109</v>
      </c>
      <c r="C305" s="2" t="str">
        <f t="shared" si="8"/>
        <v>Dec</v>
      </c>
      <c r="D305" s="2" t="str">
        <f t="shared" si="9"/>
        <v>2018</v>
      </c>
      <c r="E305" t="s">
        <v>32</v>
      </c>
      <c r="F305" t="s">
        <v>287</v>
      </c>
      <c r="G305" t="s">
        <v>34</v>
      </c>
      <c r="H305" t="s">
        <v>47</v>
      </c>
      <c r="I305" t="s">
        <v>48</v>
      </c>
      <c r="J305" t="s">
        <v>37</v>
      </c>
      <c r="K305" t="s">
        <v>66</v>
      </c>
      <c r="L305" t="s">
        <v>71</v>
      </c>
      <c r="M305" t="s">
        <v>93</v>
      </c>
      <c r="N305" t="s">
        <v>49</v>
      </c>
      <c r="O305" t="s">
        <v>86</v>
      </c>
      <c r="P305" t="s">
        <v>43</v>
      </c>
      <c r="Q305">
        <v>25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2</v>
      </c>
      <c r="X305">
        <v>0</v>
      </c>
      <c r="Y305">
        <v>0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42.395600000000002</v>
      </c>
      <c r="AF305">
        <v>-71.089100000000002</v>
      </c>
      <c r="AG305">
        <v>4</v>
      </c>
      <c r="AH305" s="1">
        <v>250000000000000</v>
      </c>
    </row>
    <row r="306" spans="1:34" x14ac:dyDescent="0.35">
      <c r="A306">
        <v>22041099</v>
      </c>
      <c r="B306" s="2">
        <v>44766.749305555553</v>
      </c>
      <c r="C306" s="2" t="str">
        <f t="shared" si="8"/>
        <v>Jul</v>
      </c>
      <c r="D306" s="2" t="str">
        <f t="shared" si="9"/>
        <v>2022</v>
      </c>
      <c r="E306" t="s">
        <v>32</v>
      </c>
      <c r="F306" t="s">
        <v>287</v>
      </c>
      <c r="G306" t="s">
        <v>46</v>
      </c>
      <c r="H306" t="s">
        <v>47</v>
      </c>
      <c r="I306" t="s">
        <v>48</v>
      </c>
      <c r="J306" t="s">
        <v>37</v>
      </c>
      <c r="K306" t="s">
        <v>66</v>
      </c>
      <c r="L306" t="s">
        <v>71</v>
      </c>
      <c r="M306" t="s">
        <v>93</v>
      </c>
      <c r="N306" t="s">
        <v>41</v>
      </c>
      <c r="O306" t="s">
        <v>288</v>
      </c>
      <c r="P306" t="s">
        <v>43</v>
      </c>
      <c r="Q306">
        <v>25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42.395600000000002</v>
      </c>
      <c r="AF306">
        <v>-71.089100000000002</v>
      </c>
      <c r="AG306">
        <v>4</v>
      </c>
      <c r="AH306" s="1">
        <v>250000000000000</v>
      </c>
    </row>
    <row r="307" spans="1:34" x14ac:dyDescent="0.35">
      <c r="A307">
        <v>20041172</v>
      </c>
      <c r="B307" s="2">
        <v>44068.776388888888</v>
      </c>
      <c r="C307" s="2" t="str">
        <f t="shared" si="8"/>
        <v>Aug</v>
      </c>
      <c r="D307" s="2" t="str">
        <f t="shared" si="9"/>
        <v>2020</v>
      </c>
      <c r="E307" t="s">
        <v>32</v>
      </c>
      <c r="F307" t="s">
        <v>289</v>
      </c>
      <c r="G307" t="s">
        <v>46</v>
      </c>
      <c r="H307" t="s">
        <v>47</v>
      </c>
      <c r="I307" t="s">
        <v>48</v>
      </c>
      <c r="J307" t="s">
        <v>37</v>
      </c>
      <c r="K307" t="s">
        <v>66</v>
      </c>
      <c r="L307" t="s">
        <v>71</v>
      </c>
      <c r="M307" t="s">
        <v>93</v>
      </c>
      <c r="N307" t="s">
        <v>55</v>
      </c>
      <c r="O307" t="s">
        <v>42</v>
      </c>
      <c r="P307" t="s">
        <v>43</v>
      </c>
      <c r="Q307">
        <v>30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42.395600000000002</v>
      </c>
      <c r="AF307">
        <v>-71.089100000000002</v>
      </c>
      <c r="AG307">
        <v>4</v>
      </c>
      <c r="AH307" s="1">
        <v>250000000000000</v>
      </c>
    </row>
    <row r="308" spans="1:34" x14ac:dyDescent="0.35">
      <c r="A308">
        <v>19002133</v>
      </c>
      <c r="B308" s="2">
        <v>43478.088888888888</v>
      </c>
      <c r="C308" s="2" t="str">
        <f t="shared" si="8"/>
        <v>Jan</v>
      </c>
      <c r="D308" s="2" t="str">
        <f t="shared" si="9"/>
        <v>2019</v>
      </c>
      <c r="E308" t="s">
        <v>58</v>
      </c>
      <c r="F308" t="s">
        <v>287</v>
      </c>
      <c r="G308" t="s">
        <v>34</v>
      </c>
      <c r="H308" t="s">
        <v>47</v>
      </c>
      <c r="I308" t="s">
        <v>48</v>
      </c>
      <c r="J308" t="s">
        <v>37</v>
      </c>
      <c r="K308" t="s">
        <v>66</v>
      </c>
      <c r="L308" t="s">
        <v>71</v>
      </c>
      <c r="M308" t="s">
        <v>40</v>
      </c>
      <c r="N308" t="s">
        <v>41</v>
      </c>
      <c r="O308" t="s">
        <v>42</v>
      </c>
      <c r="P308" t="s">
        <v>43</v>
      </c>
      <c r="Q308">
        <v>25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42.395600000000002</v>
      </c>
      <c r="AF308">
        <v>-71.089100000000002</v>
      </c>
      <c r="AG308">
        <v>4</v>
      </c>
      <c r="AH308" s="1">
        <v>250000000000000</v>
      </c>
    </row>
    <row r="309" spans="1:34" x14ac:dyDescent="0.35">
      <c r="A309">
        <v>20034680</v>
      </c>
      <c r="B309" s="2">
        <v>44026.213888888888</v>
      </c>
      <c r="C309" s="2" t="str">
        <f t="shared" si="8"/>
        <v>Jul</v>
      </c>
      <c r="D309" s="2" t="str">
        <f t="shared" si="9"/>
        <v>2020</v>
      </c>
      <c r="E309" t="s">
        <v>58</v>
      </c>
      <c r="F309" t="s">
        <v>290</v>
      </c>
      <c r="G309" t="s">
        <v>291</v>
      </c>
      <c r="H309" t="s">
        <v>47</v>
      </c>
      <c r="I309" t="s">
        <v>48</v>
      </c>
      <c r="J309" t="s">
        <v>37</v>
      </c>
      <c r="K309" t="s">
        <v>53</v>
      </c>
      <c r="L309" t="s">
        <v>54</v>
      </c>
      <c r="M309" t="s">
        <v>93</v>
      </c>
      <c r="N309" t="s">
        <v>41</v>
      </c>
      <c r="O309" t="s">
        <v>42</v>
      </c>
      <c r="P309" t="s">
        <v>43</v>
      </c>
      <c r="Q309">
        <v>25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42.395200000000003</v>
      </c>
      <c r="AF309">
        <v>-71.091200000000001</v>
      </c>
      <c r="AG309">
        <v>4</v>
      </c>
      <c r="AH309" s="1">
        <v>250000000000000</v>
      </c>
    </row>
    <row r="310" spans="1:34" x14ac:dyDescent="0.35">
      <c r="A310">
        <v>19058452</v>
      </c>
      <c r="B310" s="2">
        <v>43749.57708333333</v>
      </c>
      <c r="C310" s="2" t="str">
        <f t="shared" si="8"/>
        <v>Oct</v>
      </c>
      <c r="D310" s="2" t="str">
        <f t="shared" si="9"/>
        <v>2019</v>
      </c>
      <c r="E310" t="s">
        <v>44</v>
      </c>
      <c r="F310" t="s">
        <v>290</v>
      </c>
      <c r="G310" t="s">
        <v>46</v>
      </c>
      <c r="H310" t="s">
        <v>35</v>
      </c>
      <c r="I310" t="s">
        <v>36</v>
      </c>
      <c r="J310" t="s">
        <v>37</v>
      </c>
      <c r="K310" t="s">
        <v>53</v>
      </c>
      <c r="L310" t="s">
        <v>54</v>
      </c>
      <c r="M310" t="s">
        <v>40</v>
      </c>
      <c r="N310" t="s">
        <v>49</v>
      </c>
      <c r="O310" t="s">
        <v>42</v>
      </c>
      <c r="P310" t="s">
        <v>43</v>
      </c>
      <c r="Q310">
        <v>25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42.395200000000003</v>
      </c>
      <c r="AF310">
        <v>-71.091200000000001</v>
      </c>
      <c r="AG310">
        <v>4</v>
      </c>
      <c r="AH310" s="1">
        <v>250000000000000</v>
      </c>
    </row>
    <row r="311" spans="1:34" x14ac:dyDescent="0.35">
      <c r="A311">
        <v>23033992</v>
      </c>
      <c r="B311" s="2">
        <v>45095.084027777775</v>
      </c>
      <c r="C311" s="2" t="str">
        <f t="shared" si="8"/>
        <v>Jun</v>
      </c>
      <c r="D311" s="2" t="str">
        <f t="shared" si="9"/>
        <v>2023</v>
      </c>
      <c r="E311" t="s">
        <v>58</v>
      </c>
      <c r="F311" t="s">
        <v>290</v>
      </c>
      <c r="G311" t="s">
        <v>34</v>
      </c>
      <c r="H311" t="s">
        <v>35</v>
      </c>
      <c r="I311" t="s">
        <v>36</v>
      </c>
      <c r="J311" t="s">
        <v>37</v>
      </c>
      <c r="K311" t="s">
        <v>38</v>
      </c>
      <c r="L311" t="s">
        <v>54</v>
      </c>
      <c r="M311" t="s">
        <v>93</v>
      </c>
      <c r="N311" t="s">
        <v>41</v>
      </c>
      <c r="O311" t="s">
        <v>56</v>
      </c>
      <c r="P311" t="s">
        <v>43</v>
      </c>
      <c r="Q311">
        <v>25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42.395200000000003</v>
      </c>
      <c r="AF311">
        <v>-71.091200000000001</v>
      </c>
      <c r="AG311">
        <v>4</v>
      </c>
      <c r="AH311" s="1">
        <v>250000000000000</v>
      </c>
    </row>
    <row r="312" spans="1:34" x14ac:dyDescent="0.35">
      <c r="A312">
        <v>22063846</v>
      </c>
      <c r="B312" s="2">
        <v>44872.352777777778</v>
      </c>
      <c r="C312" s="2" t="str">
        <f t="shared" si="8"/>
        <v>Nov</v>
      </c>
      <c r="D312" s="2" t="str">
        <f t="shared" si="9"/>
        <v>2022</v>
      </c>
      <c r="E312" t="s">
        <v>44</v>
      </c>
      <c r="F312" t="s">
        <v>292</v>
      </c>
      <c r="G312" t="s">
        <v>46</v>
      </c>
      <c r="H312" t="s">
        <v>47</v>
      </c>
      <c r="I312" t="s">
        <v>36</v>
      </c>
      <c r="J312" t="s">
        <v>37</v>
      </c>
      <c r="K312" t="s">
        <v>38</v>
      </c>
      <c r="L312" t="s">
        <v>90</v>
      </c>
      <c r="M312" t="s">
        <v>40</v>
      </c>
      <c r="N312" t="s">
        <v>88</v>
      </c>
      <c r="O312" t="s">
        <v>42</v>
      </c>
      <c r="P312" t="s">
        <v>89</v>
      </c>
      <c r="Q312">
        <v>25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42.395800000000001</v>
      </c>
      <c r="AF312">
        <v>-71.089799999999997</v>
      </c>
      <c r="AG312">
        <v>4</v>
      </c>
      <c r="AH312" s="1">
        <v>250000000000000</v>
      </c>
    </row>
    <row r="313" spans="1:34" x14ac:dyDescent="0.35">
      <c r="A313">
        <v>23005588</v>
      </c>
      <c r="B313" s="2">
        <v>44958.597916666666</v>
      </c>
      <c r="C313" s="2" t="str">
        <f t="shared" si="8"/>
        <v>Feb</v>
      </c>
      <c r="D313" s="2" t="str">
        <f t="shared" si="9"/>
        <v>2023</v>
      </c>
      <c r="E313" t="s">
        <v>44</v>
      </c>
      <c r="F313" t="s">
        <v>290</v>
      </c>
      <c r="G313" t="s">
        <v>46</v>
      </c>
      <c r="H313" t="s">
        <v>47</v>
      </c>
      <c r="I313" t="s">
        <v>48</v>
      </c>
      <c r="J313" t="s">
        <v>37</v>
      </c>
      <c r="K313" t="s">
        <v>53</v>
      </c>
      <c r="L313" t="s">
        <v>54</v>
      </c>
      <c r="M313" t="s">
        <v>40</v>
      </c>
      <c r="N313" t="s">
        <v>41</v>
      </c>
      <c r="O313" t="s">
        <v>42</v>
      </c>
      <c r="P313" t="s">
        <v>43</v>
      </c>
      <c r="Q313">
        <v>25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42.395200000000003</v>
      </c>
      <c r="AF313">
        <v>-71.091200000000001</v>
      </c>
      <c r="AG313">
        <v>4</v>
      </c>
      <c r="AH313" s="1">
        <v>250000000000000</v>
      </c>
    </row>
    <row r="314" spans="1:34" x14ac:dyDescent="0.35">
      <c r="A314">
        <v>20056487</v>
      </c>
      <c r="B314" s="2">
        <v>44156.010416666664</v>
      </c>
      <c r="C314" s="2" t="str">
        <f t="shared" si="8"/>
        <v>Nov</v>
      </c>
      <c r="D314" s="2" t="str">
        <f t="shared" si="9"/>
        <v>2020</v>
      </c>
      <c r="E314" t="s">
        <v>58</v>
      </c>
      <c r="F314" t="s">
        <v>290</v>
      </c>
      <c r="G314" t="s">
        <v>34</v>
      </c>
      <c r="H314" t="s">
        <v>47</v>
      </c>
      <c r="I314" t="s">
        <v>48</v>
      </c>
      <c r="J314" t="s">
        <v>37</v>
      </c>
      <c r="K314" t="s">
        <v>38</v>
      </c>
      <c r="L314" t="s">
        <v>39</v>
      </c>
      <c r="M314" t="s">
        <v>40</v>
      </c>
      <c r="N314" t="s">
        <v>82</v>
      </c>
      <c r="O314" t="s">
        <v>42</v>
      </c>
      <c r="P314" t="s">
        <v>43</v>
      </c>
      <c r="Q314">
        <v>25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42.395200000000003</v>
      </c>
      <c r="AF314">
        <v>-71.091200000000001</v>
      </c>
      <c r="AG314">
        <v>4</v>
      </c>
      <c r="AH314" s="1">
        <v>250000000000000</v>
      </c>
    </row>
    <row r="315" spans="1:34" x14ac:dyDescent="0.35">
      <c r="A315">
        <v>24003531</v>
      </c>
      <c r="B315" s="2">
        <v>45311.494444444441</v>
      </c>
      <c r="C315" s="2" t="str">
        <f t="shared" si="8"/>
        <v>Jan</v>
      </c>
      <c r="D315" s="2" t="str">
        <f t="shared" si="9"/>
        <v>2024</v>
      </c>
      <c r="E315" t="s">
        <v>44</v>
      </c>
      <c r="F315" t="s">
        <v>293</v>
      </c>
      <c r="G315" t="s">
        <v>46</v>
      </c>
      <c r="H315" t="s">
        <v>47</v>
      </c>
      <c r="I315" t="s">
        <v>48</v>
      </c>
      <c r="J315" t="s">
        <v>37</v>
      </c>
      <c r="K315" t="s">
        <v>38</v>
      </c>
      <c r="L315" t="s">
        <v>68</v>
      </c>
      <c r="M315" t="s">
        <v>40</v>
      </c>
      <c r="N315" t="s">
        <v>82</v>
      </c>
      <c r="O315" t="s">
        <v>42</v>
      </c>
      <c r="P315" t="s">
        <v>43</v>
      </c>
      <c r="Q315">
        <v>25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42.395200000000003</v>
      </c>
      <c r="AF315">
        <v>-71.091200000000001</v>
      </c>
      <c r="AG315">
        <v>4</v>
      </c>
      <c r="AH315" s="1">
        <v>250000000000000</v>
      </c>
    </row>
    <row r="316" spans="1:34" x14ac:dyDescent="0.35">
      <c r="A316">
        <v>18032116</v>
      </c>
      <c r="B316" s="2">
        <v>43250.415972222225</v>
      </c>
      <c r="C316" s="2" t="str">
        <f t="shared" si="8"/>
        <v>May</v>
      </c>
      <c r="D316" s="2" t="str">
        <f t="shared" si="9"/>
        <v>2018</v>
      </c>
      <c r="E316" t="s">
        <v>44</v>
      </c>
      <c r="F316" t="s">
        <v>294</v>
      </c>
      <c r="G316" t="s">
        <v>46</v>
      </c>
      <c r="H316" t="s">
        <v>47</v>
      </c>
      <c r="I316" t="s">
        <v>48</v>
      </c>
      <c r="J316" t="s">
        <v>37</v>
      </c>
      <c r="K316" t="s">
        <v>66</v>
      </c>
      <c r="L316" t="s">
        <v>71</v>
      </c>
      <c r="M316" t="s">
        <v>40</v>
      </c>
      <c r="N316" t="s">
        <v>55</v>
      </c>
      <c r="O316" t="s">
        <v>42</v>
      </c>
      <c r="P316" t="s">
        <v>43</v>
      </c>
      <c r="Q316">
        <v>25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42.395000000000003</v>
      </c>
      <c r="AF316">
        <v>-71.088999999999999</v>
      </c>
      <c r="AG316">
        <v>4</v>
      </c>
      <c r="AH316" s="1">
        <v>250000000000000</v>
      </c>
    </row>
    <row r="317" spans="1:34" x14ac:dyDescent="0.35">
      <c r="A317">
        <v>21042813</v>
      </c>
      <c r="B317" s="2">
        <v>44425.740972222222</v>
      </c>
      <c r="C317" s="2" t="str">
        <f t="shared" si="8"/>
        <v>Aug</v>
      </c>
      <c r="D317" s="2" t="str">
        <f t="shared" si="9"/>
        <v>2021</v>
      </c>
      <c r="E317" t="s">
        <v>32</v>
      </c>
      <c r="F317" t="s">
        <v>295</v>
      </c>
      <c r="G317" t="s">
        <v>46</v>
      </c>
      <c r="H317" t="s">
        <v>47</v>
      </c>
      <c r="I317" t="s">
        <v>48</v>
      </c>
      <c r="J317" t="s">
        <v>37</v>
      </c>
      <c r="K317" t="s">
        <v>38</v>
      </c>
      <c r="L317" t="s">
        <v>39</v>
      </c>
      <c r="M317" t="s">
        <v>40</v>
      </c>
      <c r="N317" t="s">
        <v>49</v>
      </c>
      <c r="O317" t="s">
        <v>86</v>
      </c>
      <c r="P317" t="s">
        <v>43</v>
      </c>
      <c r="Q317">
        <v>25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4</v>
      </c>
      <c r="X317">
        <v>0</v>
      </c>
      <c r="Y317">
        <v>0</v>
      </c>
      <c r="Z317">
        <v>1</v>
      </c>
      <c r="AA317">
        <v>1</v>
      </c>
      <c r="AB317">
        <v>0</v>
      </c>
      <c r="AC317">
        <v>0</v>
      </c>
      <c r="AD317">
        <v>0</v>
      </c>
      <c r="AE317">
        <v>42.395299999999999</v>
      </c>
      <c r="AF317">
        <v>-71.089699999999993</v>
      </c>
      <c r="AG317">
        <v>4</v>
      </c>
      <c r="AH317" s="1">
        <v>250000000000000</v>
      </c>
    </row>
    <row r="318" spans="1:34" x14ac:dyDescent="0.35">
      <c r="A318">
        <v>21057120</v>
      </c>
      <c r="B318" s="2">
        <v>44499.661805555559</v>
      </c>
      <c r="C318" s="2" t="str">
        <f t="shared" si="8"/>
        <v>Oct</v>
      </c>
      <c r="D318" s="2" t="str">
        <f t="shared" si="9"/>
        <v>2021</v>
      </c>
      <c r="E318" t="s">
        <v>44</v>
      </c>
      <c r="F318" t="s">
        <v>296</v>
      </c>
      <c r="G318" t="s">
        <v>46</v>
      </c>
      <c r="H318" t="s">
        <v>52</v>
      </c>
      <c r="I318" t="s">
        <v>36</v>
      </c>
      <c r="J318" t="s">
        <v>37</v>
      </c>
      <c r="K318" t="s">
        <v>66</v>
      </c>
      <c r="L318" t="s">
        <v>71</v>
      </c>
      <c r="M318" t="s">
        <v>69</v>
      </c>
      <c r="N318" t="s">
        <v>41</v>
      </c>
      <c r="O318" t="s">
        <v>217</v>
      </c>
      <c r="P318" t="s">
        <v>43</v>
      </c>
      <c r="Q318">
        <v>25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42.394100000000002</v>
      </c>
      <c r="AF318">
        <v>-71.087100000000007</v>
      </c>
      <c r="AG318">
        <v>4</v>
      </c>
      <c r="AH318" s="1">
        <v>250000000000000</v>
      </c>
    </row>
    <row r="319" spans="1:34" x14ac:dyDescent="0.35">
      <c r="A319">
        <v>23059441</v>
      </c>
      <c r="B319" s="2">
        <v>45214.047222222223</v>
      </c>
      <c r="C319" s="2" t="str">
        <f t="shared" si="8"/>
        <v>Oct</v>
      </c>
      <c r="D319" s="2" t="str">
        <f t="shared" si="9"/>
        <v>2023</v>
      </c>
      <c r="E319" t="s">
        <v>58</v>
      </c>
      <c r="F319" t="s">
        <v>297</v>
      </c>
      <c r="G319" t="s">
        <v>34</v>
      </c>
      <c r="H319" t="s">
        <v>47</v>
      </c>
      <c r="I319" t="s">
        <v>48</v>
      </c>
      <c r="J319" t="s">
        <v>37</v>
      </c>
      <c r="K319" t="s">
        <v>66</v>
      </c>
      <c r="L319" t="s">
        <v>298</v>
      </c>
      <c r="M319" t="s">
        <v>69</v>
      </c>
      <c r="N319" t="s">
        <v>70</v>
      </c>
      <c r="O319" t="s">
        <v>42</v>
      </c>
      <c r="P319" t="s">
        <v>43</v>
      </c>
      <c r="Q319">
        <v>35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42.393599999999999</v>
      </c>
      <c r="AF319">
        <v>-71.086500000000001</v>
      </c>
      <c r="AG319">
        <v>4</v>
      </c>
      <c r="AH319" s="1">
        <v>250000000000000</v>
      </c>
    </row>
    <row r="320" spans="1:34" x14ac:dyDescent="0.35">
      <c r="A320">
        <v>22005647</v>
      </c>
      <c r="B320" s="2">
        <v>44596.752083333333</v>
      </c>
      <c r="C320" s="2" t="str">
        <f t="shared" si="8"/>
        <v>Feb</v>
      </c>
      <c r="D320" s="2" t="str">
        <f t="shared" si="9"/>
        <v>2022</v>
      </c>
      <c r="E320" t="s">
        <v>32</v>
      </c>
      <c r="F320" t="s">
        <v>299</v>
      </c>
      <c r="G320" t="s">
        <v>34</v>
      </c>
      <c r="H320" t="s">
        <v>138</v>
      </c>
      <c r="I320" t="s">
        <v>171</v>
      </c>
      <c r="J320" t="s">
        <v>91</v>
      </c>
      <c r="K320" t="s">
        <v>38</v>
      </c>
      <c r="L320" t="s">
        <v>39</v>
      </c>
      <c r="M320" t="s">
        <v>69</v>
      </c>
      <c r="N320" t="s">
        <v>70</v>
      </c>
      <c r="O320" t="s">
        <v>56</v>
      </c>
      <c r="P320" t="s">
        <v>43</v>
      </c>
      <c r="Q320">
        <v>25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42.394300000000001</v>
      </c>
      <c r="AF320">
        <v>-71.090400000000002</v>
      </c>
      <c r="AG320">
        <v>4</v>
      </c>
      <c r="AH320" s="1">
        <v>250000000000000</v>
      </c>
    </row>
    <row r="321" spans="1:34" x14ac:dyDescent="0.35">
      <c r="A321">
        <v>23007871</v>
      </c>
      <c r="B321" s="2">
        <v>44969.502083333333</v>
      </c>
      <c r="C321" s="2" t="str">
        <f t="shared" si="8"/>
        <v>Feb</v>
      </c>
      <c r="D321" s="2" t="str">
        <f t="shared" si="9"/>
        <v>2023</v>
      </c>
      <c r="E321" t="s">
        <v>44</v>
      </c>
      <c r="F321" t="s">
        <v>300</v>
      </c>
      <c r="G321" t="s">
        <v>46</v>
      </c>
      <c r="H321" t="s">
        <v>47</v>
      </c>
      <c r="I321" t="s">
        <v>48</v>
      </c>
      <c r="J321" t="s">
        <v>37</v>
      </c>
      <c r="K321" t="s">
        <v>38</v>
      </c>
      <c r="L321" t="s">
        <v>39</v>
      </c>
      <c r="M321" t="s">
        <v>69</v>
      </c>
      <c r="N321" t="s">
        <v>82</v>
      </c>
      <c r="O321" t="s">
        <v>96</v>
      </c>
      <c r="P321" t="s">
        <v>43</v>
      </c>
      <c r="Q321">
        <v>20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0</v>
      </c>
      <c r="AE321">
        <v>42.393700000000003</v>
      </c>
      <c r="AF321">
        <v>-71.089200000000005</v>
      </c>
      <c r="AG321">
        <v>4</v>
      </c>
      <c r="AH321" s="1">
        <v>250000000000000</v>
      </c>
    </row>
    <row r="322" spans="1:34" x14ac:dyDescent="0.35">
      <c r="A322">
        <v>21030898</v>
      </c>
      <c r="B322" s="2">
        <v>44366.282638888886</v>
      </c>
      <c r="C322" s="2" t="str">
        <f t="shared" si="8"/>
        <v>Jun</v>
      </c>
      <c r="D322" s="2" t="str">
        <f t="shared" si="9"/>
        <v>2021</v>
      </c>
      <c r="E322" t="s">
        <v>58</v>
      </c>
      <c r="F322" t="s">
        <v>301</v>
      </c>
      <c r="G322" t="s">
        <v>291</v>
      </c>
      <c r="H322" t="s">
        <v>47</v>
      </c>
      <c r="I322" t="s">
        <v>48</v>
      </c>
      <c r="J322" t="s">
        <v>63</v>
      </c>
      <c r="K322" t="s">
        <v>38</v>
      </c>
      <c r="L322" t="s">
        <v>54</v>
      </c>
      <c r="M322" t="s">
        <v>93</v>
      </c>
      <c r="N322" t="s">
        <v>55</v>
      </c>
      <c r="O322" t="s">
        <v>56</v>
      </c>
      <c r="P322" t="s">
        <v>43</v>
      </c>
      <c r="Q322">
        <v>25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42.395099999999999</v>
      </c>
      <c r="AF322">
        <v>-71.090999999999994</v>
      </c>
      <c r="AG322">
        <v>4</v>
      </c>
      <c r="AH322" s="1">
        <v>250000000000000</v>
      </c>
    </row>
    <row r="323" spans="1:34" x14ac:dyDescent="0.35">
      <c r="A323">
        <v>23036426</v>
      </c>
      <c r="B323" s="2">
        <v>45106.822222222225</v>
      </c>
      <c r="C323" s="2" t="str">
        <f t="shared" ref="C323:C386" si="10">TEXT(B323,"mmm")</f>
        <v>Jun</v>
      </c>
      <c r="D323" s="2" t="str">
        <f t="shared" ref="D323:D386" si="11">TEXT(B323,"yyyy")</f>
        <v>2023</v>
      </c>
      <c r="E323" t="s">
        <v>32</v>
      </c>
      <c r="F323" t="s">
        <v>302</v>
      </c>
      <c r="G323" t="s">
        <v>46</v>
      </c>
      <c r="H323" t="s">
        <v>47</v>
      </c>
      <c r="I323" t="s">
        <v>48</v>
      </c>
      <c r="J323" t="s">
        <v>37</v>
      </c>
      <c r="K323" t="s">
        <v>38</v>
      </c>
      <c r="L323" t="s">
        <v>39</v>
      </c>
      <c r="M323" t="s">
        <v>40</v>
      </c>
      <c r="N323" t="s">
        <v>49</v>
      </c>
      <c r="O323" t="s">
        <v>140</v>
      </c>
      <c r="P323" t="s">
        <v>43</v>
      </c>
      <c r="Q323">
        <v>20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4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42.394599999999997</v>
      </c>
      <c r="AF323">
        <v>-71.091499999999996</v>
      </c>
      <c r="AG323">
        <v>4</v>
      </c>
      <c r="AH323" s="1">
        <v>250000000000000</v>
      </c>
    </row>
    <row r="324" spans="1:34" x14ac:dyDescent="0.35">
      <c r="A324">
        <v>20028597</v>
      </c>
      <c r="B324" s="2">
        <v>43987.756249999999</v>
      </c>
      <c r="C324" s="2" t="str">
        <f t="shared" si="10"/>
        <v>Jun</v>
      </c>
      <c r="D324" s="2" t="str">
        <f t="shared" si="11"/>
        <v>2020</v>
      </c>
      <c r="E324" t="s">
        <v>32</v>
      </c>
      <c r="F324" t="s">
        <v>303</v>
      </c>
      <c r="G324" t="s">
        <v>46</v>
      </c>
      <c r="H324" t="s">
        <v>47</v>
      </c>
      <c r="I324" t="s">
        <v>48</v>
      </c>
      <c r="J324" t="s">
        <v>37</v>
      </c>
      <c r="K324" t="s">
        <v>38</v>
      </c>
      <c r="L324" t="s">
        <v>39</v>
      </c>
      <c r="M324" t="s">
        <v>69</v>
      </c>
      <c r="N324" t="s">
        <v>55</v>
      </c>
      <c r="O324" t="s">
        <v>56</v>
      </c>
      <c r="P324" t="s">
        <v>43</v>
      </c>
      <c r="Q324">
        <v>20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42.393700000000003</v>
      </c>
      <c r="AF324">
        <v>-71.09</v>
      </c>
      <c r="AG324">
        <v>4</v>
      </c>
      <c r="AH324" s="1">
        <v>250000000000000</v>
      </c>
    </row>
    <row r="325" spans="1:34" x14ac:dyDescent="0.35">
      <c r="A325">
        <v>19034027</v>
      </c>
      <c r="B325" s="2">
        <v>43633.574305555558</v>
      </c>
      <c r="C325" s="2" t="str">
        <f t="shared" si="10"/>
        <v>Jun</v>
      </c>
      <c r="D325" s="2" t="str">
        <f t="shared" si="11"/>
        <v>2019</v>
      </c>
      <c r="E325" t="s">
        <v>44</v>
      </c>
      <c r="F325" t="s">
        <v>304</v>
      </c>
      <c r="G325" t="s">
        <v>46</v>
      </c>
      <c r="H325" t="s">
        <v>47</v>
      </c>
      <c r="I325" t="s">
        <v>48</v>
      </c>
      <c r="J325" t="s">
        <v>37</v>
      </c>
      <c r="K325" t="s">
        <v>38</v>
      </c>
      <c r="L325" t="s">
        <v>39</v>
      </c>
      <c r="M325" t="s">
        <v>40</v>
      </c>
      <c r="N325" t="s">
        <v>49</v>
      </c>
      <c r="O325" t="s">
        <v>86</v>
      </c>
      <c r="P325" t="s">
        <v>43</v>
      </c>
      <c r="Q325">
        <v>25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6</v>
      </c>
      <c r="X325">
        <v>0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42.394799999999996</v>
      </c>
      <c r="AF325">
        <v>-71.091499999999996</v>
      </c>
      <c r="AG325">
        <v>4</v>
      </c>
      <c r="AH325" s="1">
        <v>250000000000000</v>
      </c>
    </row>
    <row r="326" spans="1:34" x14ac:dyDescent="0.35">
      <c r="A326">
        <v>23023880</v>
      </c>
      <c r="B326" s="2">
        <v>45048.75277777778</v>
      </c>
      <c r="C326" s="2" t="str">
        <f t="shared" si="10"/>
        <v>May</v>
      </c>
      <c r="D326" s="2" t="str">
        <f t="shared" si="11"/>
        <v>2023</v>
      </c>
      <c r="E326" t="s">
        <v>32</v>
      </c>
      <c r="F326" t="s">
        <v>305</v>
      </c>
      <c r="G326" t="s">
        <v>46</v>
      </c>
      <c r="H326" t="s">
        <v>47</v>
      </c>
      <c r="I326" t="s">
        <v>48</v>
      </c>
      <c r="J326" t="s">
        <v>37</v>
      </c>
      <c r="K326" t="s">
        <v>63</v>
      </c>
      <c r="L326" t="s">
        <v>63</v>
      </c>
      <c r="M326" t="s">
        <v>40</v>
      </c>
      <c r="N326" t="s">
        <v>70</v>
      </c>
      <c r="O326" t="s">
        <v>56</v>
      </c>
      <c r="P326" t="s">
        <v>204</v>
      </c>
      <c r="Q326">
        <v>25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42.393700000000003</v>
      </c>
      <c r="AF326">
        <v>-71.090699999999998</v>
      </c>
      <c r="AG326">
        <v>4</v>
      </c>
      <c r="AH326" s="1">
        <v>250000000000000</v>
      </c>
    </row>
    <row r="327" spans="1:34" x14ac:dyDescent="0.35">
      <c r="A327">
        <v>23016998</v>
      </c>
      <c r="B327" s="2">
        <v>45017.226388888892</v>
      </c>
      <c r="C327" s="2" t="str">
        <f t="shared" si="10"/>
        <v>Apr</v>
      </c>
      <c r="D327" s="2" t="str">
        <f t="shared" si="11"/>
        <v>2023</v>
      </c>
      <c r="E327" t="s">
        <v>58</v>
      </c>
      <c r="F327" t="s">
        <v>306</v>
      </c>
      <c r="G327" t="s">
        <v>291</v>
      </c>
      <c r="H327" t="s">
        <v>35</v>
      </c>
      <c r="I327" t="s">
        <v>36</v>
      </c>
      <c r="J327" t="s">
        <v>37</v>
      </c>
      <c r="K327" t="s">
        <v>38</v>
      </c>
      <c r="L327" t="s">
        <v>39</v>
      </c>
      <c r="M327" t="s">
        <v>40</v>
      </c>
      <c r="N327" t="s">
        <v>70</v>
      </c>
      <c r="O327" t="s">
        <v>56</v>
      </c>
      <c r="P327" t="s">
        <v>43</v>
      </c>
      <c r="Q327">
        <v>25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42.395000000000003</v>
      </c>
      <c r="AF327">
        <v>-71.091499999999996</v>
      </c>
      <c r="AG327">
        <v>4</v>
      </c>
      <c r="AH327" s="1">
        <v>250000000000000</v>
      </c>
    </row>
    <row r="328" spans="1:34" x14ac:dyDescent="0.35">
      <c r="A328">
        <v>19065813</v>
      </c>
      <c r="B328" s="2">
        <v>43786.839583333334</v>
      </c>
      <c r="C328" s="2" t="str">
        <f t="shared" si="10"/>
        <v>Nov</v>
      </c>
      <c r="D328" s="2" t="str">
        <f t="shared" si="11"/>
        <v>2019</v>
      </c>
      <c r="E328" t="s">
        <v>32</v>
      </c>
      <c r="F328" t="s">
        <v>307</v>
      </c>
      <c r="G328" t="s">
        <v>146</v>
      </c>
      <c r="H328" t="s">
        <v>91</v>
      </c>
      <c r="I328" t="s">
        <v>36</v>
      </c>
      <c r="J328" t="s">
        <v>37</v>
      </c>
      <c r="K328" t="s">
        <v>38</v>
      </c>
      <c r="L328" t="s">
        <v>39</v>
      </c>
      <c r="M328" t="s">
        <v>69</v>
      </c>
      <c r="N328" t="s">
        <v>41</v>
      </c>
      <c r="O328" t="s">
        <v>86</v>
      </c>
      <c r="P328" t="s">
        <v>43</v>
      </c>
      <c r="Q328">
        <v>20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6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1</v>
      </c>
      <c r="AD328">
        <v>0</v>
      </c>
      <c r="AE328">
        <v>42.393700000000003</v>
      </c>
      <c r="AF328">
        <v>-71.09</v>
      </c>
      <c r="AG328">
        <v>4</v>
      </c>
      <c r="AH328" s="1">
        <v>250000000000000</v>
      </c>
    </row>
    <row r="329" spans="1:34" x14ac:dyDescent="0.35">
      <c r="A329">
        <v>19069111</v>
      </c>
      <c r="B329" s="2">
        <v>43804.779166666667</v>
      </c>
      <c r="C329" s="2" t="str">
        <f t="shared" si="10"/>
        <v>Dec</v>
      </c>
      <c r="D329" s="2" t="str">
        <f t="shared" si="11"/>
        <v>2019</v>
      </c>
      <c r="E329" t="s">
        <v>32</v>
      </c>
      <c r="F329" t="s">
        <v>308</v>
      </c>
      <c r="G329" t="s">
        <v>34</v>
      </c>
      <c r="H329" t="s">
        <v>47</v>
      </c>
      <c r="I329" t="s">
        <v>36</v>
      </c>
      <c r="J329" t="s">
        <v>37</v>
      </c>
      <c r="K329" t="s">
        <v>38</v>
      </c>
      <c r="L329" t="s">
        <v>39</v>
      </c>
      <c r="M329" t="s">
        <v>40</v>
      </c>
      <c r="N329" t="s">
        <v>119</v>
      </c>
      <c r="O329" t="s">
        <v>96</v>
      </c>
      <c r="P329" t="s">
        <v>43</v>
      </c>
      <c r="Q329">
        <v>25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</v>
      </c>
      <c r="X329">
        <v>0</v>
      </c>
      <c r="Y329">
        <v>0</v>
      </c>
      <c r="Z329">
        <v>1</v>
      </c>
      <c r="AA329">
        <v>0</v>
      </c>
      <c r="AB329">
        <v>1</v>
      </c>
      <c r="AC329">
        <v>0</v>
      </c>
      <c r="AD329">
        <v>0</v>
      </c>
      <c r="AE329">
        <v>42.394599999999997</v>
      </c>
      <c r="AF329">
        <v>-71.091499999999996</v>
      </c>
      <c r="AG329">
        <v>4</v>
      </c>
      <c r="AH329" s="1">
        <v>250000000000000</v>
      </c>
    </row>
    <row r="330" spans="1:34" x14ac:dyDescent="0.35">
      <c r="A330">
        <v>21051309</v>
      </c>
      <c r="B330" s="2">
        <v>44468.417361111111</v>
      </c>
      <c r="C330" s="2" t="str">
        <f t="shared" si="10"/>
        <v>Sep</v>
      </c>
      <c r="D330" s="2" t="str">
        <f t="shared" si="11"/>
        <v>2021</v>
      </c>
      <c r="E330" t="s">
        <v>44</v>
      </c>
      <c r="F330" t="s">
        <v>309</v>
      </c>
      <c r="G330" t="s">
        <v>46</v>
      </c>
      <c r="H330" t="s">
        <v>47</v>
      </c>
      <c r="I330" t="s">
        <v>48</v>
      </c>
      <c r="J330" t="s">
        <v>37</v>
      </c>
      <c r="K330" t="s">
        <v>38</v>
      </c>
      <c r="L330" t="s">
        <v>39</v>
      </c>
      <c r="M330" t="s">
        <v>40</v>
      </c>
      <c r="N330" t="s">
        <v>70</v>
      </c>
      <c r="O330" t="s">
        <v>56</v>
      </c>
      <c r="P330" t="s">
        <v>57</v>
      </c>
      <c r="Q330">
        <v>20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42.393799999999999</v>
      </c>
      <c r="AF330">
        <v>-71.0916</v>
      </c>
      <c r="AG330">
        <v>4</v>
      </c>
      <c r="AH330" s="1">
        <v>250000000000000</v>
      </c>
    </row>
    <row r="331" spans="1:34" x14ac:dyDescent="0.35">
      <c r="A331">
        <v>23065830</v>
      </c>
      <c r="B331" s="2">
        <v>45243.593055555553</v>
      </c>
      <c r="C331" s="2" t="str">
        <f t="shared" si="10"/>
        <v>Nov</v>
      </c>
      <c r="D331" s="2" t="str">
        <f t="shared" si="11"/>
        <v>2023</v>
      </c>
      <c r="E331" t="s">
        <v>44</v>
      </c>
      <c r="F331" t="s">
        <v>310</v>
      </c>
      <c r="G331" t="s">
        <v>46</v>
      </c>
      <c r="H331" t="s">
        <v>52</v>
      </c>
      <c r="I331" t="s">
        <v>48</v>
      </c>
      <c r="J331" t="s">
        <v>37</v>
      </c>
      <c r="K331" t="s">
        <v>38</v>
      </c>
      <c r="L331" t="s">
        <v>39</v>
      </c>
      <c r="M331" t="s">
        <v>69</v>
      </c>
      <c r="N331" t="s">
        <v>41</v>
      </c>
      <c r="O331" t="s">
        <v>42</v>
      </c>
      <c r="P331" t="s">
        <v>43</v>
      </c>
      <c r="Q331">
        <v>25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42.392800000000001</v>
      </c>
      <c r="AF331">
        <v>-71.090500000000006</v>
      </c>
      <c r="AG331">
        <v>4</v>
      </c>
      <c r="AH331" s="1">
        <v>250000000000000</v>
      </c>
    </row>
    <row r="332" spans="1:34" x14ac:dyDescent="0.35">
      <c r="A332">
        <v>22056524</v>
      </c>
      <c r="B332" s="2">
        <v>44837.740972222222</v>
      </c>
      <c r="C332" s="2" t="str">
        <f t="shared" si="10"/>
        <v>Oct</v>
      </c>
      <c r="D332" s="2" t="str">
        <f t="shared" si="11"/>
        <v>2022</v>
      </c>
      <c r="E332" t="s">
        <v>32</v>
      </c>
      <c r="F332" t="s">
        <v>311</v>
      </c>
      <c r="G332" t="s">
        <v>46</v>
      </c>
      <c r="H332" t="s">
        <v>47</v>
      </c>
      <c r="I332" t="s">
        <v>48</v>
      </c>
      <c r="J332" t="s">
        <v>37</v>
      </c>
      <c r="K332" t="s">
        <v>53</v>
      </c>
      <c r="L332" t="s">
        <v>54</v>
      </c>
      <c r="M332" t="s">
        <v>69</v>
      </c>
      <c r="N332" t="s">
        <v>70</v>
      </c>
      <c r="O332" t="s">
        <v>42</v>
      </c>
      <c r="P332" t="s">
        <v>43</v>
      </c>
      <c r="Q332">
        <v>20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42.392600000000002</v>
      </c>
      <c r="AF332">
        <v>-71.090800000000002</v>
      </c>
      <c r="AG332">
        <v>4</v>
      </c>
      <c r="AH332" s="1">
        <v>250000000000000</v>
      </c>
    </row>
    <row r="333" spans="1:34" x14ac:dyDescent="0.35">
      <c r="A333">
        <v>21060318</v>
      </c>
      <c r="B333" s="2">
        <v>44517.811805555553</v>
      </c>
      <c r="C333" s="2" t="str">
        <f t="shared" si="10"/>
        <v>Nov</v>
      </c>
      <c r="D333" s="2" t="str">
        <f t="shared" si="11"/>
        <v>2021</v>
      </c>
      <c r="E333" t="s">
        <v>32</v>
      </c>
      <c r="F333" t="s">
        <v>312</v>
      </c>
      <c r="G333" t="s">
        <v>34</v>
      </c>
      <c r="H333" t="s">
        <v>52</v>
      </c>
      <c r="I333" t="s">
        <v>48</v>
      </c>
      <c r="J333" t="s">
        <v>37</v>
      </c>
      <c r="K333" t="s">
        <v>38</v>
      </c>
      <c r="L333" t="s">
        <v>39</v>
      </c>
      <c r="M333" t="s">
        <v>40</v>
      </c>
      <c r="N333" t="s">
        <v>55</v>
      </c>
      <c r="O333" t="s">
        <v>42</v>
      </c>
      <c r="P333" t="s">
        <v>43</v>
      </c>
      <c r="Q333">
        <v>25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42.393700000000003</v>
      </c>
      <c r="AF333">
        <v>-71.092299999999994</v>
      </c>
      <c r="AG333">
        <v>4</v>
      </c>
      <c r="AH333" s="1">
        <v>250000000000000</v>
      </c>
    </row>
    <row r="334" spans="1:34" x14ac:dyDescent="0.35">
      <c r="A334">
        <v>21044660</v>
      </c>
      <c r="B334" s="2">
        <v>44435.406944444447</v>
      </c>
      <c r="C334" s="2" t="str">
        <f t="shared" si="10"/>
        <v>Aug</v>
      </c>
      <c r="D334" s="2" t="str">
        <f t="shared" si="11"/>
        <v>2021</v>
      </c>
      <c r="E334" t="s">
        <v>44</v>
      </c>
      <c r="F334" t="s">
        <v>313</v>
      </c>
      <c r="G334" t="s">
        <v>46</v>
      </c>
      <c r="H334" t="s">
        <v>47</v>
      </c>
      <c r="I334" t="s">
        <v>48</v>
      </c>
      <c r="J334" t="s">
        <v>37</v>
      </c>
      <c r="K334" t="s">
        <v>38</v>
      </c>
      <c r="L334" t="s">
        <v>39</v>
      </c>
      <c r="M334" t="s">
        <v>69</v>
      </c>
      <c r="N334" t="s">
        <v>70</v>
      </c>
      <c r="O334" t="s">
        <v>56</v>
      </c>
      <c r="P334" t="s">
        <v>57</v>
      </c>
      <c r="Q334">
        <v>25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42.3932</v>
      </c>
      <c r="AF334">
        <v>-71.091499999999996</v>
      </c>
      <c r="AG334">
        <v>4</v>
      </c>
      <c r="AH334" s="1">
        <v>250000000000000</v>
      </c>
    </row>
    <row r="335" spans="1:34" x14ac:dyDescent="0.35">
      <c r="A335">
        <v>23012176</v>
      </c>
      <c r="B335" s="2">
        <v>44993.728472222225</v>
      </c>
      <c r="C335" s="2" t="str">
        <f t="shared" si="10"/>
        <v>Mar</v>
      </c>
      <c r="D335" s="2" t="str">
        <f t="shared" si="11"/>
        <v>2023</v>
      </c>
      <c r="E335" t="s">
        <v>32</v>
      </c>
      <c r="F335" t="s">
        <v>314</v>
      </c>
      <c r="G335" t="s">
        <v>46</v>
      </c>
      <c r="H335" t="s">
        <v>47</v>
      </c>
      <c r="I335" t="s">
        <v>48</v>
      </c>
      <c r="J335" t="s">
        <v>37</v>
      </c>
      <c r="K335" t="s">
        <v>38</v>
      </c>
      <c r="L335" t="s">
        <v>39</v>
      </c>
      <c r="M335" t="s">
        <v>40</v>
      </c>
      <c r="N335" t="s">
        <v>70</v>
      </c>
      <c r="O335" t="s">
        <v>42</v>
      </c>
      <c r="P335" t="s">
        <v>43</v>
      </c>
      <c r="Q335">
        <v>25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42.392800000000001</v>
      </c>
      <c r="AF335">
        <v>-71.0929</v>
      </c>
      <c r="AG335">
        <v>4</v>
      </c>
      <c r="AH335" s="1">
        <v>250000000000000</v>
      </c>
    </row>
    <row r="336" spans="1:34" x14ac:dyDescent="0.35">
      <c r="A336">
        <v>19044370</v>
      </c>
      <c r="B336" s="2">
        <v>43680.963888888888</v>
      </c>
      <c r="C336" s="2" t="str">
        <f t="shared" si="10"/>
        <v>Aug</v>
      </c>
      <c r="D336" s="2" t="str">
        <f t="shared" si="11"/>
        <v>2019</v>
      </c>
      <c r="E336" t="s">
        <v>32</v>
      </c>
      <c r="F336" t="s">
        <v>315</v>
      </c>
      <c r="G336" t="s">
        <v>34</v>
      </c>
      <c r="H336" t="s">
        <v>47</v>
      </c>
      <c r="I336" t="s">
        <v>48</v>
      </c>
      <c r="J336" t="s">
        <v>37</v>
      </c>
      <c r="K336" t="s">
        <v>38</v>
      </c>
      <c r="L336" t="s">
        <v>39</v>
      </c>
      <c r="M336" t="s">
        <v>40</v>
      </c>
      <c r="N336" t="s">
        <v>49</v>
      </c>
      <c r="O336" t="s">
        <v>91</v>
      </c>
      <c r="P336" t="s">
        <v>89</v>
      </c>
      <c r="Q336">
        <v>15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42.392699999999998</v>
      </c>
      <c r="AF336">
        <v>-71.093000000000004</v>
      </c>
      <c r="AG336">
        <v>4</v>
      </c>
      <c r="AH336" s="1">
        <v>250000000000000</v>
      </c>
    </row>
    <row r="337" spans="1:34" x14ac:dyDescent="0.35">
      <c r="A337">
        <v>18046930</v>
      </c>
      <c r="B337" s="2">
        <v>43319.902777777781</v>
      </c>
      <c r="C337" s="2" t="str">
        <f t="shared" si="10"/>
        <v>Aug</v>
      </c>
      <c r="D337" s="2" t="str">
        <f t="shared" si="11"/>
        <v>2018</v>
      </c>
      <c r="E337" t="s">
        <v>32</v>
      </c>
      <c r="F337" t="s">
        <v>316</v>
      </c>
      <c r="G337" t="s">
        <v>34</v>
      </c>
      <c r="H337" t="s">
        <v>47</v>
      </c>
      <c r="I337" t="s">
        <v>48</v>
      </c>
      <c r="J337" t="s">
        <v>37</v>
      </c>
      <c r="K337" t="s">
        <v>38</v>
      </c>
      <c r="L337" t="s">
        <v>39</v>
      </c>
      <c r="M337" t="s">
        <v>61</v>
      </c>
      <c r="N337" t="s">
        <v>41</v>
      </c>
      <c r="O337" t="s">
        <v>96</v>
      </c>
      <c r="P337" t="s">
        <v>43</v>
      </c>
      <c r="Q337">
        <v>30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1</v>
      </c>
      <c r="AC337">
        <v>0</v>
      </c>
      <c r="AD337">
        <v>1</v>
      </c>
      <c r="AE337">
        <v>42.392299999999999</v>
      </c>
      <c r="AF337">
        <v>-71.091899999999995</v>
      </c>
      <c r="AG337">
        <v>4</v>
      </c>
      <c r="AH337" s="1">
        <v>250000000000000</v>
      </c>
    </row>
    <row r="338" spans="1:34" x14ac:dyDescent="0.35">
      <c r="A338">
        <v>24000153</v>
      </c>
      <c r="B338" s="2">
        <v>45293.0625</v>
      </c>
      <c r="C338" s="2" t="str">
        <f t="shared" si="10"/>
        <v>Jan</v>
      </c>
      <c r="D338" s="2" t="str">
        <f t="shared" si="11"/>
        <v>2024</v>
      </c>
      <c r="E338" t="s">
        <v>58</v>
      </c>
      <c r="F338" t="s">
        <v>316</v>
      </c>
      <c r="G338" t="s">
        <v>146</v>
      </c>
      <c r="H338" t="s">
        <v>47</v>
      </c>
      <c r="I338" t="s">
        <v>48</v>
      </c>
      <c r="J338" t="s">
        <v>37</v>
      </c>
      <c r="K338" t="s">
        <v>38</v>
      </c>
      <c r="L338" t="s">
        <v>39</v>
      </c>
      <c r="M338" t="s">
        <v>63</v>
      </c>
      <c r="N338" t="s">
        <v>49</v>
      </c>
      <c r="O338" t="s">
        <v>99</v>
      </c>
      <c r="P338" t="s">
        <v>63</v>
      </c>
      <c r="Q338">
        <v>10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42.392299999999999</v>
      </c>
      <c r="AF338">
        <v>-71.091899999999995</v>
      </c>
      <c r="AG338">
        <v>4</v>
      </c>
      <c r="AH338" s="1">
        <v>250000000000000</v>
      </c>
    </row>
    <row r="339" spans="1:34" x14ac:dyDescent="0.35">
      <c r="A339">
        <v>19066375</v>
      </c>
      <c r="B339" s="2">
        <v>43789.820138888892</v>
      </c>
      <c r="C339" s="2" t="str">
        <f t="shared" si="10"/>
        <v>Nov</v>
      </c>
      <c r="D339" s="2" t="str">
        <f t="shared" si="11"/>
        <v>2019</v>
      </c>
      <c r="E339" t="s">
        <v>32</v>
      </c>
      <c r="F339" t="s">
        <v>317</v>
      </c>
      <c r="G339" t="s">
        <v>34</v>
      </c>
      <c r="H339" t="s">
        <v>35</v>
      </c>
      <c r="I339" t="s">
        <v>36</v>
      </c>
      <c r="J339" t="s">
        <v>37</v>
      </c>
      <c r="K339" t="s">
        <v>53</v>
      </c>
      <c r="L339" t="s">
        <v>54</v>
      </c>
      <c r="M339" t="s">
        <v>61</v>
      </c>
      <c r="N339" t="s">
        <v>41</v>
      </c>
      <c r="O339" t="s">
        <v>42</v>
      </c>
      <c r="P339" t="s">
        <v>43</v>
      </c>
      <c r="Q339">
        <v>30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42.392000000000003</v>
      </c>
      <c r="AF339">
        <v>-71.0916</v>
      </c>
      <c r="AG339">
        <v>4</v>
      </c>
      <c r="AH339" s="1">
        <v>250000000000000</v>
      </c>
    </row>
    <row r="340" spans="1:34" x14ac:dyDescent="0.35">
      <c r="A340">
        <v>23008411</v>
      </c>
      <c r="B340" s="2">
        <v>44972.438888888886</v>
      </c>
      <c r="C340" s="2" t="str">
        <f t="shared" si="10"/>
        <v>Feb</v>
      </c>
      <c r="D340" s="2" t="str">
        <f t="shared" si="11"/>
        <v>2023</v>
      </c>
      <c r="E340" t="s">
        <v>44</v>
      </c>
      <c r="F340" t="s">
        <v>316</v>
      </c>
      <c r="G340" t="s">
        <v>46</v>
      </c>
      <c r="H340" t="s">
        <v>47</v>
      </c>
      <c r="I340" t="s">
        <v>48</v>
      </c>
      <c r="J340" t="s">
        <v>37</v>
      </c>
      <c r="K340" t="s">
        <v>38</v>
      </c>
      <c r="L340" t="s">
        <v>90</v>
      </c>
      <c r="M340" t="s">
        <v>40</v>
      </c>
      <c r="N340" t="s">
        <v>88</v>
      </c>
      <c r="O340" t="s">
        <v>56</v>
      </c>
      <c r="P340" t="s">
        <v>89</v>
      </c>
      <c r="Q340">
        <v>25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42.392299999999999</v>
      </c>
      <c r="AF340">
        <v>-71.091899999999995</v>
      </c>
      <c r="AG340">
        <v>4</v>
      </c>
      <c r="AH340" s="1">
        <v>250000000000000</v>
      </c>
    </row>
    <row r="341" spans="1:34" x14ac:dyDescent="0.35">
      <c r="A341">
        <v>19042490</v>
      </c>
      <c r="B341" s="2">
        <v>43672.70208333333</v>
      </c>
      <c r="C341" s="2" t="str">
        <f t="shared" si="10"/>
        <v>Jul</v>
      </c>
      <c r="D341" s="2" t="str">
        <f t="shared" si="11"/>
        <v>2019</v>
      </c>
      <c r="E341" t="s">
        <v>32</v>
      </c>
      <c r="F341" t="s">
        <v>314</v>
      </c>
      <c r="G341" t="s">
        <v>46</v>
      </c>
      <c r="H341" t="s">
        <v>47</v>
      </c>
      <c r="I341" t="s">
        <v>48</v>
      </c>
      <c r="J341" t="s">
        <v>37</v>
      </c>
      <c r="K341" t="s">
        <v>38</v>
      </c>
      <c r="L341" t="s">
        <v>39</v>
      </c>
      <c r="M341" t="s">
        <v>40</v>
      </c>
      <c r="N341" t="s">
        <v>41</v>
      </c>
      <c r="O341" t="s">
        <v>42</v>
      </c>
      <c r="P341" t="s">
        <v>43</v>
      </c>
      <c r="Q341">
        <v>25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42.392800000000001</v>
      </c>
      <c r="AF341">
        <v>-71.0929</v>
      </c>
      <c r="AG341">
        <v>4</v>
      </c>
      <c r="AH341" s="1">
        <v>250000000000000</v>
      </c>
    </row>
    <row r="342" spans="1:34" x14ac:dyDescent="0.35">
      <c r="A342">
        <v>22055318</v>
      </c>
      <c r="B342" s="2">
        <v>44832.518750000003</v>
      </c>
      <c r="C342" s="2" t="str">
        <f t="shared" si="10"/>
        <v>Sep</v>
      </c>
      <c r="D342" s="2" t="str">
        <f t="shared" si="11"/>
        <v>2022</v>
      </c>
      <c r="E342" t="s">
        <v>44</v>
      </c>
      <c r="F342" t="s">
        <v>316</v>
      </c>
      <c r="G342" t="s">
        <v>46</v>
      </c>
      <c r="H342" t="s">
        <v>47</v>
      </c>
      <c r="I342" t="s">
        <v>48</v>
      </c>
      <c r="J342" t="s">
        <v>37</v>
      </c>
      <c r="K342" t="s">
        <v>38</v>
      </c>
      <c r="L342" t="s">
        <v>39</v>
      </c>
      <c r="M342" t="s">
        <v>61</v>
      </c>
      <c r="N342" t="s">
        <v>70</v>
      </c>
      <c r="O342" t="s">
        <v>56</v>
      </c>
      <c r="P342" t="s">
        <v>57</v>
      </c>
      <c r="Q342">
        <v>25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42.392299999999999</v>
      </c>
      <c r="AF342">
        <v>-71.091899999999995</v>
      </c>
      <c r="AG342">
        <v>4</v>
      </c>
      <c r="AH342" s="1">
        <v>250000000000000</v>
      </c>
    </row>
    <row r="343" spans="1:34" x14ac:dyDescent="0.35">
      <c r="A343">
        <v>23018623</v>
      </c>
      <c r="B343" s="2">
        <v>45024.42291666667</v>
      </c>
      <c r="C343" s="2" t="str">
        <f t="shared" si="10"/>
        <v>Apr</v>
      </c>
      <c r="D343" s="2" t="str">
        <f t="shared" si="11"/>
        <v>2023</v>
      </c>
      <c r="E343" t="s">
        <v>44</v>
      </c>
      <c r="F343" t="s">
        <v>314</v>
      </c>
      <c r="G343" t="s">
        <v>46</v>
      </c>
      <c r="H343" t="s">
        <v>47</v>
      </c>
      <c r="I343" t="s">
        <v>48</v>
      </c>
      <c r="J343" t="s">
        <v>37</v>
      </c>
      <c r="K343" t="s">
        <v>38</v>
      </c>
      <c r="L343" t="s">
        <v>39</v>
      </c>
      <c r="M343" t="s">
        <v>40</v>
      </c>
      <c r="N343" t="s">
        <v>49</v>
      </c>
      <c r="O343" t="s">
        <v>86</v>
      </c>
      <c r="P343" t="s">
        <v>43</v>
      </c>
      <c r="Q343">
        <v>20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4</v>
      </c>
      <c r="X343">
        <v>0</v>
      </c>
      <c r="Y343">
        <v>0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42.392800000000001</v>
      </c>
      <c r="AF343">
        <v>-71.0929</v>
      </c>
      <c r="AG343">
        <v>4</v>
      </c>
      <c r="AH343" s="1">
        <v>250000000000000</v>
      </c>
    </row>
    <row r="344" spans="1:34" x14ac:dyDescent="0.35">
      <c r="A344">
        <v>24019531</v>
      </c>
      <c r="B344" s="2">
        <v>45390.761805555558</v>
      </c>
      <c r="C344" s="2" t="str">
        <f t="shared" si="10"/>
        <v>Apr</v>
      </c>
      <c r="D344" s="2" t="str">
        <f t="shared" si="11"/>
        <v>2024</v>
      </c>
      <c r="E344" t="s">
        <v>32</v>
      </c>
      <c r="F344" t="s">
        <v>318</v>
      </c>
      <c r="G344" t="s">
        <v>107</v>
      </c>
      <c r="H344" t="s">
        <v>47</v>
      </c>
      <c r="I344" t="s">
        <v>48</v>
      </c>
      <c r="J344" t="s">
        <v>37</v>
      </c>
      <c r="K344" t="s">
        <v>38</v>
      </c>
      <c r="L344" t="s">
        <v>39</v>
      </c>
      <c r="M344" t="s">
        <v>93</v>
      </c>
      <c r="N344" t="s">
        <v>119</v>
      </c>
      <c r="O344" t="s">
        <v>42</v>
      </c>
      <c r="P344" t="s">
        <v>43</v>
      </c>
      <c r="Q344">
        <v>25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42.392899999999997</v>
      </c>
      <c r="AF344">
        <v>-71.085700000000003</v>
      </c>
      <c r="AG344">
        <v>4</v>
      </c>
      <c r="AH344" s="1">
        <v>250000000000000</v>
      </c>
    </row>
    <row r="345" spans="1:34" x14ac:dyDescent="0.35">
      <c r="A345">
        <v>21034588</v>
      </c>
      <c r="B345" s="2">
        <v>44384.604166666664</v>
      </c>
      <c r="C345" s="2" t="str">
        <f t="shared" si="10"/>
        <v>Jul</v>
      </c>
      <c r="D345" s="2" t="str">
        <f t="shared" si="11"/>
        <v>2021</v>
      </c>
      <c r="E345" t="s">
        <v>44</v>
      </c>
      <c r="F345" t="s">
        <v>319</v>
      </c>
      <c r="G345" t="s">
        <v>46</v>
      </c>
      <c r="H345" t="s">
        <v>47</v>
      </c>
      <c r="I345" t="s">
        <v>48</v>
      </c>
      <c r="J345" t="s">
        <v>37</v>
      </c>
      <c r="K345" t="s">
        <v>38</v>
      </c>
      <c r="L345" t="s">
        <v>54</v>
      </c>
      <c r="M345" t="s">
        <v>40</v>
      </c>
      <c r="N345" t="s">
        <v>41</v>
      </c>
      <c r="O345" t="s">
        <v>42</v>
      </c>
      <c r="P345" t="s">
        <v>43</v>
      </c>
      <c r="Q345">
        <v>25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42.392899999999997</v>
      </c>
      <c r="AF345">
        <v>-71.085700000000003</v>
      </c>
      <c r="AG345">
        <v>4</v>
      </c>
      <c r="AH345" s="1">
        <v>250000000000000</v>
      </c>
    </row>
    <row r="346" spans="1:34" x14ac:dyDescent="0.35">
      <c r="A346">
        <v>22031690</v>
      </c>
      <c r="B346" s="2">
        <v>44718.693749999999</v>
      </c>
      <c r="C346" s="2" t="str">
        <f t="shared" si="10"/>
        <v>Jun</v>
      </c>
      <c r="D346" s="2" t="str">
        <f t="shared" si="11"/>
        <v>2022</v>
      </c>
      <c r="E346" t="s">
        <v>32</v>
      </c>
      <c r="F346" t="s">
        <v>318</v>
      </c>
      <c r="G346" t="s">
        <v>46</v>
      </c>
      <c r="H346" t="s">
        <v>47</v>
      </c>
      <c r="I346" t="s">
        <v>48</v>
      </c>
      <c r="J346" t="s">
        <v>37</v>
      </c>
      <c r="K346" t="s">
        <v>38</v>
      </c>
      <c r="L346" t="s">
        <v>39</v>
      </c>
      <c r="M346" t="s">
        <v>40</v>
      </c>
      <c r="N346" t="s">
        <v>49</v>
      </c>
      <c r="O346" t="s">
        <v>86</v>
      </c>
      <c r="P346" t="s">
        <v>43</v>
      </c>
      <c r="Q346">
        <v>25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42.392899999999997</v>
      </c>
      <c r="AF346">
        <v>-71.085700000000003</v>
      </c>
      <c r="AG346">
        <v>4</v>
      </c>
      <c r="AH346" s="1">
        <v>250000000000000</v>
      </c>
    </row>
    <row r="347" spans="1:34" x14ac:dyDescent="0.35">
      <c r="A347">
        <v>21013104</v>
      </c>
      <c r="B347" s="2">
        <v>44268.913888888892</v>
      </c>
      <c r="C347" s="2" t="str">
        <f t="shared" si="10"/>
        <v>Mar</v>
      </c>
      <c r="D347" s="2" t="str">
        <f t="shared" si="11"/>
        <v>2021</v>
      </c>
      <c r="E347" t="s">
        <v>32</v>
      </c>
      <c r="F347" t="s">
        <v>320</v>
      </c>
      <c r="G347" t="s">
        <v>34</v>
      </c>
      <c r="H347" t="s">
        <v>47</v>
      </c>
      <c r="I347" t="s">
        <v>48</v>
      </c>
      <c r="J347" t="s">
        <v>37</v>
      </c>
      <c r="K347" t="s">
        <v>66</v>
      </c>
      <c r="L347" t="s">
        <v>71</v>
      </c>
      <c r="M347" t="s">
        <v>61</v>
      </c>
      <c r="N347" t="s">
        <v>70</v>
      </c>
      <c r="O347" t="s">
        <v>42</v>
      </c>
      <c r="P347" t="s">
        <v>43</v>
      </c>
      <c r="Q347">
        <v>30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42.392899999999997</v>
      </c>
      <c r="AF347">
        <v>-71.085700000000003</v>
      </c>
      <c r="AG347">
        <v>4</v>
      </c>
      <c r="AH347" s="1">
        <v>250000000000000</v>
      </c>
    </row>
    <row r="348" spans="1:34" x14ac:dyDescent="0.35">
      <c r="A348">
        <v>22004892</v>
      </c>
      <c r="B348" s="2">
        <v>44592.671527777777</v>
      </c>
      <c r="C348" s="2" t="str">
        <f t="shared" si="10"/>
        <v>Jan</v>
      </c>
      <c r="D348" s="2" t="str">
        <f t="shared" si="11"/>
        <v>2022</v>
      </c>
      <c r="E348" t="s">
        <v>32</v>
      </c>
      <c r="F348" t="s">
        <v>321</v>
      </c>
      <c r="G348" t="s">
        <v>46</v>
      </c>
      <c r="H348" t="s">
        <v>47</v>
      </c>
      <c r="I348" t="s">
        <v>171</v>
      </c>
      <c r="J348" t="s">
        <v>175</v>
      </c>
      <c r="K348" t="s">
        <v>38</v>
      </c>
      <c r="L348" t="s">
        <v>39</v>
      </c>
      <c r="M348" t="s">
        <v>61</v>
      </c>
      <c r="N348" t="s">
        <v>49</v>
      </c>
      <c r="O348" t="s">
        <v>91</v>
      </c>
      <c r="P348" t="s">
        <v>43</v>
      </c>
      <c r="Q348">
        <v>40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42.392899999999997</v>
      </c>
      <c r="AF348">
        <v>-71.085700000000003</v>
      </c>
      <c r="AG348">
        <v>4</v>
      </c>
      <c r="AH348" s="1">
        <v>250000000000000</v>
      </c>
    </row>
    <row r="349" spans="1:34" x14ac:dyDescent="0.35">
      <c r="A349">
        <v>19043627</v>
      </c>
      <c r="B349" s="2">
        <v>43677.866666666669</v>
      </c>
      <c r="C349" s="2" t="str">
        <f t="shared" si="10"/>
        <v>Jul</v>
      </c>
      <c r="D349" s="2" t="str">
        <f t="shared" si="11"/>
        <v>2019</v>
      </c>
      <c r="E349" t="s">
        <v>32</v>
      </c>
      <c r="F349" t="s">
        <v>322</v>
      </c>
      <c r="G349" t="s">
        <v>34</v>
      </c>
      <c r="H349" t="s">
        <v>47</v>
      </c>
      <c r="I349" t="s">
        <v>48</v>
      </c>
      <c r="J349" t="s">
        <v>37</v>
      </c>
      <c r="K349" t="s">
        <v>66</v>
      </c>
      <c r="L349" t="s">
        <v>71</v>
      </c>
      <c r="M349" t="s">
        <v>93</v>
      </c>
      <c r="N349" t="s">
        <v>63</v>
      </c>
      <c r="O349" t="s">
        <v>86</v>
      </c>
      <c r="P349" t="s">
        <v>43</v>
      </c>
      <c r="Q349">
        <v>30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</v>
      </c>
      <c r="X349">
        <v>0</v>
      </c>
      <c r="Y349">
        <v>0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42.389800000000001</v>
      </c>
      <c r="AF349">
        <v>-71.088200000000001</v>
      </c>
      <c r="AG349">
        <v>1</v>
      </c>
      <c r="AH349" s="1">
        <v>250000000000000</v>
      </c>
    </row>
    <row r="350" spans="1:34" x14ac:dyDescent="0.35">
      <c r="A350">
        <v>23018863</v>
      </c>
      <c r="B350" s="2">
        <v>45025.740972222222</v>
      </c>
      <c r="C350" s="2" t="str">
        <f t="shared" si="10"/>
        <v>Apr</v>
      </c>
      <c r="D350" s="2" t="str">
        <f t="shared" si="11"/>
        <v>2023</v>
      </c>
      <c r="E350" t="s">
        <v>32</v>
      </c>
      <c r="F350" t="s">
        <v>322</v>
      </c>
      <c r="G350" t="s">
        <v>46</v>
      </c>
      <c r="H350" t="s">
        <v>47</v>
      </c>
      <c r="I350" t="s">
        <v>48</v>
      </c>
      <c r="J350" t="s">
        <v>37</v>
      </c>
      <c r="K350" t="s">
        <v>66</v>
      </c>
      <c r="L350" t="s">
        <v>71</v>
      </c>
      <c r="M350" t="s">
        <v>40</v>
      </c>
      <c r="N350" t="s">
        <v>41</v>
      </c>
      <c r="O350" t="s">
        <v>42</v>
      </c>
      <c r="P350" t="s">
        <v>43</v>
      </c>
      <c r="Q350">
        <v>30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42.389800000000001</v>
      </c>
      <c r="AF350">
        <v>-71.088200000000001</v>
      </c>
      <c r="AG350">
        <v>1</v>
      </c>
      <c r="AH350" s="1">
        <v>250000000000000</v>
      </c>
    </row>
    <row r="351" spans="1:34" x14ac:dyDescent="0.35">
      <c r="A351">
        <v>18050269</v>
      </c>
      <c r="B351" s="2">
        <v>43335.487500000003</v>
      </c>
      <c r="C351" s="2" t="str">
        <f t="shared" si="10"/>
        <v>Aug</v>
      </c>
      <c r="D351" s="2" t="str">
        <f t="shared" si="11"/>
        <v>2018</v>
      </c>
      <c r="E351" t="s">
        <v>44</v>
      </c>
      <c r="F351" t="s">
        <v>322</v>
      </c>
      <c r="G351" t="s">
        <v>46</v>
      </c>
      <c r="H351" t="s">
        <v>52</v>
      </c>
      <c r="I351" t="s">
        <v>48</v>
      </c>
      <c r="J351" t="s">
        <v>37</v>
      </c>
      <c r="K351" t="s">
        <v>66</v>
      </c>
      <c r="L351" t="s">
        <v>71</v>
      </c>
      <c r="M351" t="s">
        <v>93</v>
      </c>
      <c r="N351" t="s">
        <v>55</v>
      </c>
      <c r="O351" t="s">
        <v>42</v>
      </c>
      <c r="P351" t="s">
        <v>43</v>
      </c>
      <c r="Q351">
        <v>30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42.389800000000001</v>
      </c>
      <c r="AF351">
        <v>-71.088200000000001</v>
      </c>
      <c r="AG351">
        <v>1</v>
      </c>
      <c r="AH351" s="1">
        <v>250000000000000</v>
      </c>
    </row>
    <row r="352" spans="1:34" x14ac:dyDescent="0.35">
      <c r="A352">
        <v>18065912</v>
      </c>
      <c r="B352" s="2">
        <v>43410.066666666666</v>
      </c>
      <c r="C352" s="2" t="str">
        <f t="shared" si="10"/>
        <v>Nov</v>
      </c>
      <c r="D352" s="2" t="str">
        <f t="shared" si="11"/>
        <v>2018</v>
      </c>
      <c r="E352" t="s">
        <v>58</v>
      </c>
      <c r="F352" t="s">
        <v>322</v>
      </c>
      <c r="G352" t="s">
        <v>34</v>
      </c>
      <c r="H352" t="s">
        <v>35</v>
      </c>
      <c r="I352" t="s">
        <v>36</v>
      </c>
      <c r="J352" t="s">
        <v>139</v>
      </c>
      <c r="K352" t="s">
        <v>66</v>
      </c>
      <c r="L352" t="s">
        <v>71</v>
      </c>
      <c r="M352" t="s">
        <v>61</v>
      </c>
      <c r="N352" t="s">
        <v>55</v>
      </c>
      <c r="O352" t="s">
        <v>42</v>
      </c>
      <c r="P352" t="s">
        <v>43</v>
      </c>
      <c r="Q352">
        <v>35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42.389800000000001</v>
      </c>
      <c r="AF352">
        <v>-71.088200000000001</v>
      </c>
      <c r="AG352">
        <v>1</v>
      </c>
      <c r="AH352" s="1">
        <v>250000000000000</v>
      </c>
    </row>
    <row r="353" spans="1:34" x14ac:dyDescent="0.35">
      <c r="A353">
        <v>18069998</v>
      </c>
      <c r="B353" s="2">
        <v>43431.001388888886</v>
      </c>
      <c r="C353" s="2" t="str">
        <f t="shared" si="10"/>
        <v>Nov</v>
      </c>
      <c r="D353" s="2" t="str">
        <f t="shared" si="11"/>
        <v>2018</v>
      </c>
      <c r="E353" t="s">
        <v>58</v>
      </c>
      <c r="F353" t="s">
        <v>322</v>
      </c>
      <c r="G353" t="s">
        <v>34</v>
      </c>
      <c r="H353" t="s">
        <v>35</v>
      </c>
      <c r="I353" t="s">
        <v>36</v>
      </c>
      <c r="J353" t="s">
        <v>157</v>
      </c>
      <c r="K353" t="s">
        <v>323</v>
      </c>
      <c r="L353" t="s">
        <v>71</v>
      </c>
      <c r="M353" t="s">
        <v>61</v>
      </c>
      <c r="N353" t="s">
        <v>82</v>
      </c>
      <c r="O353" t="s">
        <v>42</v>
      </c>
      <c r="P353" t="s">
        <v>43</v>
      </c>
      <c r="Q353">
        <v>35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42.389800000000001</v>
      </c>
      <c r="AF353">
        <v>-71.088200000000001</v>
      </c>
      <c r="AG353">
        <v>1</v>
      </c>
      <c r="AH353" s="1">
        <v>250000000000000</v>
      </c>
    </row>
    <row r="354" spans="1:34" x14ac:dyDescent="0.35">
      <c r="A354">
        <v>23032528</v>
      </c>
      <c r="B354" s="2">
        <v>45088.700694444444</v>
      </c>
      <c r="C354" s="2" t="str">
        <f t="shared" si="10"/>
        <v>Jun</v>
      </c>
      <c r="D354" s="2" t="str">
        <f t="shared" si="11"/>
        <v>2023</v>
      </c>
      <c r="E354" t="s">
        <v>32</v>
      </c>
      <c r="F354" t="s">
        <v>322</v>
      </c>
      <c r="G354" t="s">
        <v>46</v>
      </c>
      <c r="H354" t="s">
        <v>47</v>
      </c>
      <c r="I354" t="s">
        <v>48</v>
      </c>
      <c r="J354" t="s">
        <v>37</v>
      </c>
      <c r="K354" t="s">
        <v>66</v>
      </c>
      <c r="L354" t="s">
        <v>71</v>
      </c>
      <c r="M354" t="s">
        <v>93</v>
      </c>
      <c r="N354" t="s">
        <v>49</v>
      </c>
      <c r="O354" t="s">
        <v>86</v>
      </c>
      <c r="P354" t="s">
        <v>43</v>
      </c>
      <c r="Q354">
        <v>25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3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42.389800000000001</v>
      </c>
      <c r="AF354">
        <v>-71.088200000000001</v>
      </c>
      <c r="AG354">
        <v>1</v>
      </c>
      <c r="AH354" s="1">
        <v>250000000000000</v>
      </c>
    </row>
    <row r="355" spans="1:34" x14ac:dyDescent="0.35">
      <c r="A355">
        <v>20052720</v>
      </c>
      <c r="B355" s="2">
        <v>44134.65</v>
      </c>
      <c r="C355" s="2" t="str">
        <f t="shared" si="10"/>
        <v>Oct</v>
      </c>
      <c r="D355" s="2" t="str">
        <f t="shared" si="11"/>
        <v>2020</v>
      </c>
      <c r="E355" t="s">
        <v>44</v>
      </c>
      <c r="F355" t="s">
        <v>322</v>
      </c>
      <c r="G355" t="s">
        <v>91</v>
      </c>
      <c r="H355" t="s">
        <v>155</v>
      </c>
      <c r="I355" t="s">
        <v>36</v>
      </c>
      <c r="J355" t="s">
        <v>63</v>
      </c>
      <c r="K355" t="s">
        <v>38</v>
      </c>
      <c r="L355" t="s">
        <v>39</v>
      </c>
      <c r="M355" t="s">
        <v>69</v>
      </c>
      <c r="N355" t="s">
        <v>41</v>
      </c>
      <c r="O355" t="s">
        <v>42</v>
      </c>
      <c r="P355" t="s">
        <v>43</v>
      </c>
      <c r="Q355">
        <v>25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42.389800000000001</v>
      </c>
      <c r="AF355">
        <v>-71.088200000000001</v>
      </c>
      <c r="AG355">
        <v>1</v>
      </c>
      <c r="AH355" s="1">
        <v>250000000000000</v>
      </c>
    </row>
    <row r="356" spans="1:34" x14ac:dyDescent="0.35">
      <c r="A356">
        <v>18065534</v>
      </c>
      <c r="B356" s="2">
        <v>43408.064583333333</v>
      </c>
      <c r="C356" s="2" t="str">
        <f t="shared" si="10"/>
        <v>Nov</v>
      </c>
      <c r="D356" s="2" t="str">
        <f t="shared" si="11"/>
        <v>2018</v>
      </c>
      <c r="E356" t="s">
        <v>58</v>
      </c>
      <c r="F356" t="s">
        <v>324</v>
      </c>
      <c r="G356" t="s">
        <v>34</v>
      </c>
      <c r="H356" t="s">
        <v>47</v>
      </c>
      <c r="I356" t="s">
        <v>48</v>
      </c>
      <c r="J356" t="s">
        <v>37</v>
      </c>
      <c r="K356" t="s">
        <v>38</v>
      </c>
      <c r="L356" t="s">
        <v>54</v>
      </c>
      <c r="M356" t="s">
        <v>40</v>
      </c>
      <c r="N356" t="s">
        <v>70</v>
      </c>
      <c r="O356" t="s">
        <v>56</v>
      </c>
      <c r="P356" t="s">
        <v>43</v>
      </c>
      <c r="Q356">
        <v>20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42.3919</v>
      </c>
      <c r="AF356">
        <v>-71.088800000000006</v>
      </c>
      <c r="AG356">
        <v>1</v>
      </c>
      <c r="AH356" s="1">
        <v>250000000000000</v>
      </c>
    </row>
    <row r="357" spans="1:34" x14ac:dyDescent="0.35">
      <c r="A357">
        <v>18053557</v>
      </c>
      <c r="B357" s="2">
        <v>43350.746527777781</v>
      </c>
      <c r="C357" s="2" t="str">
        <f t="shared" si="10"/>
        <v>Sep</v>
      </c>
      <c r="D357" s="2" t="str">
        <f t="shared" si="11"/>
        <v>2018</v>
      </c>
      <c r="E357" t="s">
        <v>32</v>
      </c>
      <c r="F357" t="s">
        <v>325</v>
      </c>
      <c r="G357" t="s">
        <v>46</v>
      </c>
      <c r="H357" t="s">
        <v>47</v>
      </c>
      <c r="I357" t="s">
        <v>48</v>
      </c>
      <c r="J357" t="s">
        <v>60</v>
      </c>
      <c r="K357" t="s">
        <v>66</v>
      </c>
      <c r="L357" t="s">
        <v>54</v>
      </c>
      <c r="M357" t="s">
        <v>61</v>
      </c>
      <c r="N357" t="s">
        <v>41</v>
      </c>
      <c r="O357" t="s">
        <v>42</v>
      </c>
      <c r="P357" t="s">
        <v>43</v>
      </c>
      <c r="Q357">
        <v>20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42.390799999999999</v>
      </c>
      <c r="AF357">
        <v>-71.090199999999996</v>
      </c>
      <c r="AG357">
        <v>1</v>
      </c>
      <c r="AH357" s="1">
        <v>250000000000000</v>
      </c>
    </row>
    <row r="358" spans="1:34" x14ac:dyDescent="0.35">
      <c r="A358">
        <v>22002708</v>
      </c>
      <c r="B358" s="2">
        <v>44579.597222222219</v>
      </c>
      <c r="C358" s="2" t="str">
        <f t="shared" si="10"/>
        <v>Jan</v>
      </c>
      <c r="D358" s="2" t="str">
        <f t="shared" si="11"/>
        <v>2022</v>
      </c>
      <c r="E358" t="s">
        <v>44</v>
      </c>
      <c r="F358" t="s">
        <v>325</v>
      </c>
      <c r="G358" t="s">
        <v>46</v>
      </c>
      <c r="H358" t="s">
        <v>47</v>
      </c>
      <c r="I358" t="s">
        <v>48</v>
      </c>
      <c r="J358" t="s">
        <v>37</v>
      </c>
      <c r="K358" t="s">
        <v>66</v>
      </c>
      <c r="L358" t="s">
        <v>71</v>
      </c>
      <c r="M358" t="s">
        <v>61</v>
      </c>
      <c r="N358" t="s">
        <v>55</v>
      </c>
      <c r="O358" t="s">
        <v>42</v>
      </c>
      <c r="P358" t="s">
        <v>43</v>
      </c>
      <c r="Q358">
        <v>25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42.390799999999999</v>
      </c>
      <c r="AF358">
        <v>-71.090199999999996</v>
      </c>
      <c r="AG358">
        <v>1</v>
      </c>
      <c r="AH358" s="1">
        <v>250000000000000</v>
      </c>
    </row>
    <row r="359" spans="1:34" x14ac:dyDescent="0.35">
      <c r="A359">
        <v>23052979</v>
      </c>
      <c r="B359" s="2">
        <v>45184.415277777778</v>
      </c>
      <c r="C359" s="2" t="str">
        <f t="shared" si="10"/>
        <v>Sep</v>
      </c>
      <c r="D359" s="2" t="str">
        <f t="shared" si="11"/>
        <v>2023</v>
      </c>
      <c r="E359" t="s">
        <v>44</v>
      </c>
      <c r="F359" t="s">
        <v>325</v>
      </c>
      <c r="G359" t="s">
        <v>46</v>
      </c>
      <c r="H359" t="s">
        <v>52</v>
      </c>
      <c r="I359" t="s">
        <v>48</v>
      </c>
      <c r="J359" t="s">
        <v>37</v>
      </c>
      <c r="K359" t="s">
        <v>323</v>
      </c>
      <c r="L359" t="s">
        <v>54</v>
      </c>
      <c r="M359" t="s">
        <v>61</v>
      </c>
      <c r="N359" t="s">
        <v>49</v>
      </c>
      <c r="O359" t="s">
        <v>86</v>
      </c>
      <c r="P359" t="s">
        <v>43</v>
      </c>
      <c r="Q359">
        <v>25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0</v>
      </c>
      <c r="Y359">
        <v>0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42.390799999999999</v>
      </c>
      <c r="AF359">
        <v>-71.090199999999996</v>
      </c>
      <c r="AG359">
        <v>1</v>
      </c>
      <c r="AH359" s="1">
        <v>250000000000000</v>
      </c>
    </row>
    <row r="360" spans="1:34" x14ac:dyDescent="0.35">
      <c r="A360">
        <v>19038007</v>
      </c>
      <c r="B360" s="2">
        <v>43651.675000000003</v>
      </c>
      <c r="C360" s="2" t="str">
        <f t="shared" si="10"/>
        <v>Jul</v>
      </c>
      <c r="D360" s="2" t="str">
        <f t="shared" si="11"/>
        <v>2019</v>
      </c>
      <c r="E360" t="s">
        <v>32</v>
      </c>
      <c r="F360" t="s">
        <v>325</v>
      </c>
      <c r="G360" t="s">
        <v>46</v>
      </c>
      <c r="H360" t="s">
        <v>47</v>
      </c>
      <c r="I360" t="s">
        <v>48</v>
      </c>
      <c r="J360" t="s">
        <v>37</v>
      </c>
      <c r="K360" t="s">
        <v>53</v>
      </c>
      <c r="L360" t="s">
        <v>54</v>
      </c>
      <c r="M360" t="s">
        <v>61</v>
      </c>
      <c r="N360" t="s">
        <v>41</v>
      </c>
      <c r="O360" t="s">
        <v>42</v>
      </c>
      <c r="P360" t="s">
        <v>43</v>
      </c>
      <c r="Q360">
        <v>30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42.390799999999999</v>
      </c>
      <c r="AF360">
        <v>-71.090199999999996</v>
      </c>
      <c r="AG360">
        <v>1</v>
      </c>
      <c r="AH360" s="1">
        <v>250000000000000</v>
      </c>
    </row>
    <row r="361" spans="1:34" x14ac:dyDescent="0.35">
      <c r="A361">
        <v>19054088</v>
      </c>
      <c r="B361" s="2">
        <v>43728.375</v>
      </c>
      <c r="C361" s="2" t="str">
        <f t="shared" si="10"/>
        <v>Sep</v>
      </c>
      <c r="D361" s="2" t="str">
        <f t="shared" si="11"/>
        <v>2019</v>
      </c>
      <c r="E361" t="s">
        <v>44</v>
      </c>
      <c r="F361" t="s">
        <v>325</v>
      </c>
      <c r="G361" t="s">
        <v>46</v>
      </c>
      <c r="H361" t="s">
        <v>47</v>
      </c>
      <c r="I361" t="s">
        <v>48</v>
      </c>
      <c r="J361" t="s">
        <v>37</v>
      </c>
      <c r="K361" t="s">
        <v>323</v>
      </c>
      <c r="L361" t="s">
        <v>54</v>
      </c>
      <c r="M361" t="s">
        <v>61</v>
      </c>
      <c r="N361" t="s">
        <v>41</v>
      </c>
      <c r="O361" t="s">
        <v>42</v>
      </c>
      <c r="P361" t="s">
        <v>43</v>
      </c>
      <c r="Q361">
        <v>20</v>
      </c>
      <c r="R361">
        <v>0</v>
      </c>
      <c r="S361">
        <v>0</v>
      </c>
      <c r="T361">
        <v>0</v>
      </c>
      <c r="U361">
        <v>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42.390799999999999</v>
      </c>
      <c r="AF361">
        <v>-71.090199999999996</v>
      </c>
      <c r="AG361">
        <v>1</v>
      </c>
      <c r="AH361" s="1">
        <v>250000000000000</v>
      </c>
    </row>
    <row r="362" spans="1:34" x14ac:dyDescent="0.35">
      <c r="A362">
        <v>19069126</v>
      </c>
      <c r="B362" s="2">
        <v>43804.880555555559</v>
      </c>
      <c r="C362" s="2" t="str">
        <f t="shared" si="10"/>
        <v>Dec</v>
      </c>
      <c r="D362" s="2" t="str">
        <f t="shared" si="11"/>
        <v>2019</v>
      </c>
      <c r="E362" t="s">
        <v>32</v>
      </c>
      <c r="F362" t="s">
        <v>326</v>
      </c>
      <c r="G362" t="s">
        <v>34</v>
      </c>
      <c r="H362" t="s">
        <v>47</v>
      </c>
      <c r="I362" t="s">
        <v>36</v>
      </c>
      <c r="J362" t="s">
        <v>37</v>
      </c>
      <c r="K362" t="s">
        <v>38</v>
      </c>
      <c r="L362" t="s">
        <v>39</v>
      </c>
      <c r="M362" t="s">
        <v>69</v>
      </c>
      <c r="N362" t="s">
        <v>55</v>
      </c>
      <c r="O362" t="s">
        <v>42</v>
      </c>
      <c r="P362" t="s">
        <v>43</v>
      </c>
      <c r="Q362">
        <v>25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42.39</v>
      </c>
      <c r="AF362">
        <v>-71.088200000000001</v>
      </c>
      <c r="AG362">
        <v>1</v>
      </c>
      <c r="AH362" s="1">
        <v>250000000000000</v>
      </c>
    </row>
    <row r="363" spans="1:34" x14ac:dyDescent="0.35">
      <c r="A363">
        <v>23046168</v>
      </c>
      <c r="B363" s="2">
        <v>45153.34375</v>
      </c>
      <c r="C363" s="2" t="str">
        <f t="shared" si="10"/>
        <v>Aug</v>
      </c>
      <c r="D363" s="2" t="str">
        <f t="shared" si="11"/>
        <v>2023</v>
      </c>
      <c r="E363" t="s">
        <v>44</v>
      </c>
      <c r="F363" t="s">
        <v>327</v>
      </c>
      <c r="G363" t="s">
        <v>46</v>
      </c>
      <c r="H363" t="s">
        <v>35</v>
      </c>
      <c r="I363" t="s">
        <v>36</v>
      </c>
      <c r="J363" t="s">
        <v>37</v>
      </c>
      <c r="K363" t="s">
        <v>53</v>
      </c>
      <c r="L363" t="s">
        <v>54</v>
      </c>
      <c r="M363" t="s">
        <v>69</v>
      </c>
      <c r="N363" t="s">
        <v>41</v>
      </c>
      <c r="O363" t="s">
        <v>42</v>
      </c>
      <c r="P363" t="s">
        <v>43</v>
      </c>
      <c r="Q363">
        <v>25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42.392899999999997</v>
      </c>
      <c r="AF363">
        <v>-71.088700000000003</v>
      </c>
      <c r="AG363">
        <v>4</v>
      </c>
      <c r="AH363" s="1">
        <v>250000000000000</v>
      </c>
    </row>
    <row r="364" spans="1:34" x14ac:dyDescent="0.35">
      <c r="A364">
        <v>23059878</v>
      </c>
      <c r="B364" s="2">
        <v>45215.717361111114</v>
      </c>
      <c r="C364" s="2" t="str">
        <f t="shared" si="10"/>
        <v>Oct</v>
      </c>
      <c r="D364" s="2" t="str">
        <f t="shared" si="11"/>
        <v>2023</v>
      </c>
      <c r="E364" t="s">
        <v>32</v>
      </c>
      <c r="F364" t="s">
        <v>328</v>
      </c>
      <c r="G364" t="s">
        <v>46</v>
      </c>
      <c r="H364" t="s">
        <v>47</v>
      </c>
      <c r="I364" t="s">
        <v>48</v>
      </c>
      <c r="J364" t="s">
        <v>37</v>
      </c>
      <c r="K364" t="s">
        <v>38</v>
      </c>
      <c r="L364" t="s">
        <v>39</v>
      </c>
      <c r="M364" t="s">
        <v>69</v>
      </c>
      <c r="N364" t="s">
        <v>49</v>
      </c>
      <c r="O364" t="s">
        <v>140</v>
      </c>
      <c r="P364" t="s">
        <v>43</v>
      </c>
      <c r="Q364">
        <v>20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42.392699999999998</v>
      </c>
      <c r="AF364">
        <v>-71.088099999999997</v>
      </c>
      <c r="AG364">
        <v>4</v>
      </c>
      <c r="AH364" s="1">
        <v>250000000000000</v>
      </c>
    </row>
    <row r="365" spans="1:34" x14ac:dyDescent="0.35">
      <c r="A365">
        <v>23003049</v>
      </c>
      <c r="B365" s="2">
        <v>44944.765277777777</v>
      </c>
      <c r="C365" s="2" t="str">
        <f t="shared" si="10"/>
        <v>Jan</v>
      </c>
      <c r="D365" s="2" t="str">
        <f t="shared" si="11"/>
        <v>2023</v>
      </c>
      <c r="E365" t="s">
        <v>32</v>
      </c>
      <c r="F365" t="s">
        <v>329</v>
      </c>
      <c r="G365" t="s">
        <v>34</v>
      </c>
      <c r="H365" t="s">
        <v>47</v>
      </c>
      <c r="I365" t="s">
        <v>48</v>
      </c>
      <c r="J365" t="s">
        <v>37</v>
      </c>
      <c r="K365" t="s">
        <v>323</v>
      </c>
      <c r="L365" t="s">
        <v>54</v>
      </c>
      <c r="M365" t="s">
        <v>93</v>
      </c>
      <c r="N365" t="s">
        <v>70</v>
      </c>
      <c r="O365" t="s">
        <v>42</v>
      </c>
      <c r="P365" t="s">
        <v>89</v>
      </c>
      <c r="Q365">
        <v>25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42.394199999999998</v>
      </c>
      <c r="AF365">
        <v>-71.087599999999995</v>
      </c>
      <c r="AG365">
        <v>4</v>
      </c>
      <c r="AH365" s="1">
        <v>250000000000000</v>
      </c>
    </row>
    <row r="366" spans="1:34" x14ac:dyDescent="0.35">
      <c r="A366">
        <v>23045557</v>
      </c>
      <c r="B366" s="2">
        <v>45150.209722222222</v>
      </c>
      <c r="C366" s="2" t="str">
        <f t="shared" si="10"/>
        <v>Aug</v>
      </c>
      <c r="D366" s="2" t="str">
        <f t="shared" si="11"/>
        <v>2023</v>
      </c>
      <c r="E366" t="s">
        <v>58</v>
      </c>
      <c r="F366" t="s">
        <v>330</v>
      </c>
      <c r="G366" t="s">
        <v>34</v>
      </c>
      <c r="H366" t="s">
        <v>47</v>
      </c>
      <c r="I366" t="s">
        <v>48</v>
      </c>
      <c r="J366" t="s">
        <v>37</v>
      </c>
      <c r="K366" t="s">
        <v>38</v>
      </c>
      <c r="L366" t="s">
        <v>39</v>
      </c>
      <c r="M366" t="s">
        <v>69</v>
      </c>
      <c r="N366" t="s">
        <v>41</v>
      </c>
      <c r="O366" t="s">
        <v>56</v>
      </c>
      <c r="P366" t="s">
        <v>43</v>
      </c>
      <c r="Q366">
        <v>25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42.393700000000003</v>
      </c>
      <c r="AF366">
        <v>-71.088099999999997</v>
      </c>
      <c r="AG366">
        <v>4</v>
      </c>
      <c r="AH366" s="1">
        <v>250000000000000</v>
      </c>
    </row>
    <row r="367" spans="1:34" x14ac:dyDescent="0.35">
      <c r="A367">
        <v>21061389</v>
      </c>
      <c r="B367" s="2">
        <v>44524.558333333334</v>
      </c>
      <c r="C367" s="2" t="str">
        <f t="shared" si="10"/>
        <v>Nov</v>
      </c>
      <c r="D367" s="2" t="str">
        <f t="shared" si="11"/>
        <v>2021</v>
      </c>
      <c r="E367" t="s">
        <v>44</v>
      </c>
      <c r="F367" t="s">
        <v>331</v>
      </c>
      <c r="G367" t="s">
        <v>46</v>
      </c>
      <c r="H367" t="s">
        <v>47</v>
      </c>
      <c r="I367" t="s">
        <v>48</v>
      </c>
      <c r="J367" t="s">
        <v>37</v>
      </c>
      <c r="K367" t="s">
        <v>38</v>
      </c>
      <c r="L367" t="s">
        <v>39</v>
      </c>
      <c r="M367" t="s">
        <v>69</v>
      </c>
      <c r="N367" t="s">
        <v>49</v>
      </c>
      <c r="O367" t="s">
        <v>50</v>
      </c>
      <c r="P367" t="s">
        <v>89</v>
      </c>
      <c r="Q367">
        <v>25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42.393099999999997</v>
      </c>
      <c r="AF367">
        <v>-71.088700000000003</v>
      </c>
      <c r="AG367">
        <v>4</v>
      </c>
      <c r="AH367" s="1">
        <v>250000000000000</v>
      </c>
    </row>
    <row r="368" spans="1:34" x14ac:dyDescent="0.35">
      <c r="A368">
        <v>23006003</v>
      </c>
      <c r="B368" s="2">
        <v>44960.834027777775</v>
      </c>
      <c r="C368" s="2" t="str">
        <f t="shared" si="10"/>
        <v>Feb</v>
      </c>
      <c r="D368" s="2" t="str">
        <f t="shared" si="11"/>
        <v>2023</v>
      </c>
      <c r="E368" t="s">
        <v>32</v>
      </c>
      <c r="F368" t="s">
        <v>332</v>
      </c>
      <c r="G368" t="s">
        <v>34</v>
      </c>
      <c r="H368" t="s">
        <v>47</v>
      </c>
      <c r="I368" t="s">
        <v>48</v>
      </c>
      <c r="J368" t="s">
        <v>37</v>
      </c>
      <c r="K368" t="s">
        <v>38</v>
      </c>
      <c r="L368" t="s">
        <v>39</v>
      </c>
      <c r="M368" t="s">
        <v>69</v>
      </c>
      <c r="N368" t="s">
        <v>70</v>
      </c>
      <c r="O368" t="s">
        <v>56</v>
      </c>
      <c r="P368" t="s">
        <v>43</v>
      </c>
      <c r="Q368">
        <v>25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42.3934</v>
      </c>
      <c r="AF368">
        <v>-71.088399999999993</v>
      </c>
      <c r="AG368">
        <v>4</v>
      </c>
      <c r="AH368" s="1">
        <v>250000000000000</v>
      </c>
    </row>
    <row r="369" spans="1:34" x14ac:dyDescent="0.35">
      <c r="A369">
        <v>19048321</v>
      </c>
      <c r="B369" s="2">
        <v>43700.839583333334</v>
      </c>
      <c r="C369" s="2" t="str">
        <f t="shared" si="10"/>
        <v>Aug</v>
      </c>
      <c r="D369" s="2" t="str">
        <f t="shared" si="11"/>
        <v>2019</v>
      </c>
      <c r="E369" t="s">
        <v>32</v>
      </c>
      <c r="F369" t="s">
        <v>333</v>
      </c>
      <c r="G369" t="s">
        <v>34</v>
      </c>
      <c r="H369" t="s">
        <v>52</v>
      </c>
      <c r="I369" t="s">
        <v>48</v>
      </c>
      <c r="J369" t="s">
        <v>37</v>
      </c>
      <c r="K369" t="s">
        <v>38</v>
      </c>
      <c r="L369" t="s">
        <v>54</v>
      </c>
      <c r="M369" t="s">
        <v>93</v>
      </c>
      <c r="N369" t="s">
        <v>41</v>
      </c>
      <c r="O369" t="s">
        <v>42</v>
      </c>
      <c r="P369" t="s">
        <v>43</v>
      </c>
      <c r="Q369">
        <v>35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42.394199999999998</v>
      </c>
      <c r="AF369">
        <v>-71.087599999999995</v>
      </c>
      <c r="AG369">
        <v>4</v>
      </c>
      <c r="AH369" s="1">
        <v>250000000000000</v>
      </c>
    </row>
    <row r="370" spans="1:34" x14ac:dyDescent="0.35">
      <c r="A370">
        <v>19058650</v>
      </c>
      <c r="B370" s="2">
        <v>43750.645138888889</v>
      </c>
      <c r="C370" s="2" t="str">
        <f t="shared" si="10"/>
        <v>Oct</v>
      </c>
      <c r="D370" s="2" t="str">
        <f t="shared" si="11"/>
        <v>2019</v>
      </c>
      <c r="E370" t="s">
        <v>44</v>
      </c>
      <c r="F370" t="s">
        <v>334</v>
      </c>
      <c r="G370" t="s">
        <v>46</v>
      </c>
      <c r="H370" t="s">
        <v>35</v>
      </c>
      <c r="I370" t="s">
        <v>36</v>
      </c>
      <c r="J370" t="s">
        <v>37</v>
      </c>
      <c r="K370" t="s">
        <v>38</v>
      </c>
      <c r="L370" t="s">
        <v>39</v>
      </c>
      <c r="M370" t="s">
        <v>69</v>
      </c>
      <c r="N370" t="s">
        <v>63</v>
      </c>
      <c r="O370" t="s">
        <v>56</v>
      </c>
      <c r="P370" t="s">
        <v>63</v>
      </c>
      <c r="Q370">
        <v>25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42.393599999999999</v>
      </c>
      <c r="AF370">
        <v>-71.088700000000003</v>
      </c>
      <c r="AG370">
        <v>4</v>
      </c>
      <c r="AH370" s="1">
        <v>250000000000000</v>
      </c>
    </row>
    <row r="371" spans="1:34" x14ac:dyDescent="0.35">
      <c r="A371">
        <v>20003211</v>
      </c>
      <c r="B371" s="2">
        <v>43849.011805555558</v>
      </c>
      <c r="C371" s="2" t="str">
        <f t="shared" si="10"/>
        <v>Jan</v>
      </c>
      <c r="D371" s="2" t="str">
        <f t="shared" si="11"/>
        <v>2020</v>
      </c>
      <c r="E371" t="s">
        <v>58</v>
      </c>
      <c r="F371" t="s">
        <v>335</v>
      </c>
      <c r="G371" t="s">
        <v>34</v>
      </c>
      <c r="H371" t="s">
        <v>155</v>
      </c>
      <c r="I371" t="s">
        <v>155</v>
      </c>
      <c r="J371" t="s">
        <v>139</v>
      </c>
      <c r="K371" t="s">
        <v>38</v>
      </c>
      <c r="L371" t="s">
        <v>39</v>
      </c>
      <c r="M371" t="s">
        <v>69</v>
      </c>
      <c r="N371" t="s">
        <v>70</v>
      </c>
      <c r="O371" t="s">
        <v>56</v>
      </c>
      <c r="P371" t="s">
        <v>43</v>
      </c>
      <c r="Q371">
        <v>25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4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42.393099999999997</v>
      </c>
      <c r="AF371">
        <v>-71.089100000000002</v>
      </c>
      <c r="AG371">
        <v>4</v>
      </c>
      <c r="AH371" s="1">
        <v>250000000000000</v>
      </c>
    </row>
    <row r="372" spans="1:34" x14ac:dyDescent="0.35">
      <c r="A372">
        <v>22007918</v>
      </c>
      <c r="B372" s="2">
        <v>44608.560416666667</v>
      </c>
      <c r="C372" s="2" t="str">
        <f t="shared" si="10"/>
        <v>Feb</v>
      </c>
      <c r="D372" s="2" t="str">
        <f t="shared" si="11"/>
        <v>2022</v>
      </c>
      <c r="E372" t="s">
        <v>44</v>
      </c>
      <c r="F372" t="s">
        <v>336</v>
      </c>
      <c r="G372" t="s">
        <v>46</v>
      </c>
      <c r="H372" t="s">
        <v>47</v>
      </c>
      <c r="I372" t="s">
        <v>48</v>
      </c>
      <c r="J372" t="s">
        <v>37</v>
      </c>
      <c r="K372" t="s">
        <v>53</v>
      </c>
      <c r="L372" t="s">
        <v>71</v>
      </c>
      <c r="M372" t="s">
        <v>69</v>
      </c>
      <c r="N372" t="s">
        <v>41</v>
      </c>
      <c r="O372" t="s">
        <v>91</v>
      </c>
      <c r="P372" t="s">
        <v>43</v>
      </c>
      <c r="Q372">
        <v>25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2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42.392899999999997</v>
      </c>
      <c r="AF372">
        <v>-71.09</v>
      </c>
      <c r="AG372">
        <v>4</v>
      </c>
      <c r="AH372" s="1">
        <v>250000000000000</v>
      </c>
    </row>
    <row r="373" spans="1:34" x14ac:dyDescent="0.35">
      <c r="A373">
        <v>21014159</v>
      </c>
      <c r="B373" s="2">
        <v>44274.942361111112</v>
      </c>
      <c r="C373" s="2" t="str">
        <f t="shared" si="10"/>
        <v>Mar</v>
      </c>
      <c r="D373" s="2" t="str">
        <f t="shared" si="11"/>
        <v>2021</v>
      </c>
      <c r="E373" t="s">
        <v>32</v>
      </c>
      <c r="F373" t="s">
        <v>337</v>
      </c>
      <c r="G373" t="s">
        <v>34</v>
      </c>
      <c r="H373" t="s">
        <v>47</v>
      </c>
      <c r="I373" t="s">
        <v>48</v>
      </c>
      <c r="J373" t="s">
        <v>37</v>
      </c>
      <c r="K373" t="s">
        <v>53</v>
      </c>
      <c r="L373" t="s">
        <v>71</v>
      </c>
      <c r="M373" t="s">
        <v>69</v>
      </c>
      <c r="N373" t="s">
        <v>82</v>
      </c>
      <c r="O373" t="s">
        <v>105</v>
      </c>
      <c r="P373" t="s">
        <v>43</v>
      </c>
      <c r="Q373">
        <v>25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42.392400000000002</v>
      </c>
      <c r="AF373">
        <v>-71.089399999999998</v>
      </c>
      <c r="AG373">
        <v>4</v>
      </c>
      <c r="AH373" s="1">
        <v>250000000000000</v>
      </c>
    </row>
    <row r="374" spans="1:34" x14ac:dyDescent="0.35">
      <c r="A374">
        <v>19063201</v>
      </c>
      <c r="B374" s="2">
        <v>43773.292361111111</v>
      </c>
      <c r="C374" s="2" t="str">
        <f t="shared" si="10"/>
        <v>Nov</v>
      </c>
      <c r="D374" s="2" t="str">
        <f t="shared" si="11"/>
        <v>2019</v>
      </c>
      <c r="E374" t="s">
        <v>58</v>
      </c>
      <c r="F374" t="s">
        <v>337</v>
      </c>
      <c r="G374" t="s">
        <v>46</v>
      </c>
      <c r="H374" t="s">
        <v>47</v>
      </c>
      <c r="I374" t="s">
        <v>48</v>
      </c>
      <c r="J374" t="s">
        <v>37</v>
      </c>
      <c r="K374" t="s">
        <v>53</v>
      </c>
      <c r="L374" t="s">
        <v>71</v>
      </c>
      <c r="M374" t="s">
        <v>69</v>
      </c>
      <c r="N374" t="s">
        <v>41</v>
      </c>
      <c r="O374" t="s">
        <v>42</v>
      </c>
      <c r="P374" t="s">
        <v>43</v>
      </c>
      <c r="Q374">
        <v>20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42.392400000000002</v>
      </c>
      <c r="AF374">
        <v>-71.089399999999998</v>
      </c>
      <c r="AG374">
        <v>4</v>
      </c>
      <c r="AH374" s="1">
        <v>250000000000000</v>
      </c>
    </row>
    <row r="375" spans="1:34" x14ac:dyDescent="0.35">
      <c r="A375">
        <v>23043236</v>
      </c>
      <c r="B375" s="2">
        <v>45138.823611111111</v>
      </c>
      <c r="C375" s="2" t="str">
        <f t="shared" si="10"/>
        <v>Jul</v>
      </c>
      <c r="D375" s="2" t="str">
        <f t="shared" si="11"/>
        <v>2023</v>
      </c>
      <c r="E375" t="s">
        <v>32</v>
      </c>
      <c r="F375" t="s">
        <v>338</v>
      </c>
      <c r="G375" t="s">
        <v>291</v>
      </c>
      <c r="H375" t="s">
        <v>47</v>
      </c>
      <c r="I375" t="s">
        <v>48</v>
      </c>
      <c r="J375" t="s">
        <v>37</v>
      </c>
      <c r="K375" t="s">
        <v>38</v>
      </c>
      <c r="L375" t="s">
        <v>54</v>
      </c>
      <c r="M375" t="s">
        <v>69</v>
      </c>
      <c r="N375" t="s">
        <v>41</v>
      </c>
      <c r="O375" t="s">
        <v>56</v>
      </c>
      <c r="P375" t="s">
        <v>43</v>
      </c>
      <c r="Q375">
        <v>25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42.392200000000003</v>
      </c>
      <c r="AF375">
        <v>-71.090599999999995</v>
      </c>
      <c r="AG375">
        <v>4</v>
      </c>
      <c r="AH375" s="1">
        <v>250000000000000</v>
      </c>
    </row>
    <row r="376" spans="1:34" x14ac:dyDescent="0.35">
      <c r="A376">
        <v>19067718</v>
      </c>
      <c r="B376" s="2">
        <v>43796.648611111108</v>
      </c>
      <c r="C376" s="2" t="str">
        <f t="shared" si="10"/>
        <v>Nov</v>
      </c>
      <c r="D376" s="2" t="str">
        <f t="shared" si="11"/>
        <v>2019</v>
      </c>
      <c r="E376" t="s">
        <v>44</v>
      </c>
      <c r="F376" t="s">
        <v>339</v>
      </c>
      <c r="G376" t="s">
        <v>107</v>
      </c>
      <c r="H376" t="s">
        <v>52</v>
      </c>
      <c r="I376" t="s">
        <v>48</v>
      </c>
      <c r="J376" t="s">
        <v>37</v>
      </c>
      <c r="K376" t="s">
        <v>38</v>
      </c>
      <c r="L376" t="s">
        <v>39</v>
      </c>
      <c r="M376" t="s">
        <v>69</v>
      </c>
      <c r="N376" t="s">
        <v>55</v>
      </c>
      <c r="O376" t="s">
        <v>56</v>
      </c>
      <c r="P376" t="s">
        <v>57</v>
      </c>
      <c r="Q376">
        <v>25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42.392099999999999</v>
      </c>
      <c r="AF376">
        <v>-71.090800000000002</v>
      </c>
      <c r="AG376">
        <v>4</v>
      </c>
      <c r="AH376" s="1">
        <v>250000000000000</v>
      </c>
    </row>
    <row r="377" spans="1:34" x14ac:dyDescent="0.35">
      <c r="A377">
        <v>22031678</v>
      </c>
      <c r="B377" s="2">
        <v>44718.646527777775</v>
      </c>
      <c r="C377" s="2" t="str">
        <f t="shared" si="10"/>
        <v>Jun</v>
      </c>
      <c r="D377" s="2" t="str">
        <f t="shared" si="11"/>
        <v>2022</v>
      </c>
      <c r="E377" t="s">
        <v>44</v>
      </c>
      <c r="F377" t="s">
        <v>340</v>
      </c>
      <c r="G377" t="s">
        <v>46</v>
      </c>
      <c r="H377" t="s">
        <v>47</v>
      </c>
      <c r="I377" t="s">
        <v>48</v>
      </c>
      <c r="J377" t="s">
        <v>37</v>
      </c>
      <c r="K377" t="s">
        <v>38</v>
      </c>
      <c r="L377" t="s">
        <v>54</v>
      </c>
      <c r="M377" t="s">
        <v>93</v>
      </c>
      <c r="N377" t="s">
        <v>70</v>
      </c>
      <c r="O377" t="s">
        <v>42</v>
      </c>
      <c r="P377" t="s">
        <v>43</v>
      </c>
      <c r="Q377">
        <v>25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42.3917</v>
      </c>
      <c r="AF377">
        <v>-71.091700000000003</v>
      </c>
      <c r="AG377">
        <v>4</v>
      </c>
      <c r="AH377" s="1">
        <v>250000000000000</v>
      </c>
    </row>
    <row r="378" spans="1:34" x14ac:dyDescent="0.35">
      <c r="A378">
        <v>22047626</v>
      </c>
      <c r="B378" s="2">
        <v>44798.26666666667</v>
      </c>
      <c r="C378" s="2" t="str">
        <f t="shared" si="10"/>
        <v>Aug</v>
      </c>
      <c r="D378" s="2" t="str">
        <f t="shared" si="11"/>
        <v>2022</v>
      </c>
      <c r="E378" t="s">
        <v>58</v>
      </c>
      <c r="F378" t="s">
        <v>341</v>
      </c>
      <c r="G378" t="s">
        <v>46</v>
      </c>
      <c r="H378" t="s">
        <v>47</v>
      </c>
      <c r="I378" t="s">
        <v>48</v>
      </c>
      <c r="J378" t="s">
        <v>37</v>
      </c>
      <c r="K378" t="s">
        <v>38</v>
      </c>
      <c r="L378" t="s">
        <v>39</v>
      </c>
      <c r="M378" t="s">
        <v>93</v>
      </c>
      <c r="N378" t="s">
        <v>41</v>
      </c>
      <c r="O378" t="s">
        <v>42</v>
      </c>
      <c r="P378" t="s">
        <v>43</v>
      </c>
      <c r="Q378">
        <v>25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42.391599999999997</v>
      </c>
      <c r="AF378">
        <v>-71.090900000000005</v>
      </c>
      <c r="AG378">
        <v>4</v>
      </c>
      <c r="AH378" s="1">
        <v>250000000000000</v>
      </c>
    </row>
    <row r="379" spans="1:34" x14ac:dyDescent="0.35">
      <c r="A379">
        <v>19072323</v>
      </c>
      <c r="B379" s="2">
        <v>43821.737500000003</v>
      </c>
      <c r="C379" s="2" t="str">
        <f t="shared" si="10"/>
        <v>Dec</v>
      </c>
      <c r="D379" s="2" t="str">
        <f t="shared" si="11"/>
        <v>2019</v>
      </c>
      <c r="E379" t="s">
        <v>32</v>
      </c>
      <c r="F379" t="s">
        <v>342</v>
      </c>
      <c r="G379" t="s">
        <v>34</v>
      </c>
      <c r="H379" t="s">
        <v>47</v>
      </c>
      <c r="I379" t="s">
        <v>48</v>
      </c>
      <c r="J379" t="s">
        <v>37</v>
      </c>
      <c r="K379" t="s">
        <v>323</v>
      </c>
      <c r="L379" t="s">
        <v>54</v>
      </c>
      <c r="M379" t="s">
        <v>61</v>
      </c>
      <c r="N379" t="s">
        <v>41</v>
      </c>
      <c r="O379" t="s">
        <v>42</v>
      </c>
      <c r="P379" t="s">
        <v>43</v>
      </c>
      <c r="Q379">
        <v>25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42.390999999999998</v>
      </c>
      <c r="AF379">
        <v>-71.090599999999995</v>
      </c>
      <c r="AG379">
        <v>4</v>
      </c>
      <c r="AH379" s="1">
        <v>250000000000000</v>
      </c>
    </row>
    <row r="380" spans="1:34" x14ac:dyDescent="0.35">
      <c r="A380">
        <v>22002744</v>
      </c>
      <c r="B380" s="2">
        <v>44579.748611111114</v>
      </c>
      <c r="C380" s="2" t="str">
        <f t="shared" si="10"/>
        <v>Jan</v>
      </c>
      <c r="D380" s="2" t="str">
        <f t="shared" si="11"/>
        <v>2022</v>
      </c>
      <c r="E380" t="s">
        <v>32</v>
      </c>
      <c r="F380" t="s">
        <v>343</v>
      </c>
      <c r="G380" t="s">
        <v>34</v>
      </c>
      <c r="H380" t="s">
        <v>47</v>
      </c>
      <c r="I380" t="s">
        <v>48</v>
      </c>
      <c r="J380" t="s">
        <v>37</v>
      </c>
      <c r="K380" t="s">
        <v>66</v>
      </c>
      <c r="L380" t="s">
        <v>39</v>
      </c>
      <c r="M380" t="s">
        <v>69</v>
      </c>
      <c r="N380" t="s">
        <v>55</v>
      </c>
      <c r="O380" t="s">
        <v>42</v>
      </c>
      <c r="P380" t="s">
        <v>89</v>
      </c>
      <c r="Q380">
        <v>25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42.391399999999997</v>
      </c>
      <c r="AF380">
        <v>-71.090599999999995</v>
      </c>
      <c r="AG380">
        <v>4</v>
      </c>
      <c r="AH380" s="1">
        <v>250000000000000</v>
      </c>
    </row>
    <row r="381" spans="1:34" x14ac:dyDescent="0.35">
      <c r="A381">
        <v>20061663</v>
      </c>
      <c r="B381" s="2">
        <v>44187.411111111112</v>
      </c>
      <c r="C381" s="2" t="str">
        <f t="shared" si="10"/>
        <v>Dec</v>
      </c>
      <c r="D381" s="2" t="str">
        <f t="shared" si="11"/>
        <v>2020</v>
      </c>
      <c r="E381" t="s">
        <v>44</v>
      </c>
      <c r="F381" t="s">
        <v>342</v>
      </c>
      <c r="G381" t="s">
        <v>46</v>
      </c>
      <c r="H381" t="s">
        <v>47</v>
      </c>
      <c r="I381" t="s">
        <v>36</v>
      </c>
      <c r="J381" t="s">
        <v>37</v>
      </c>
      <c r="K381" t="s">
        <v>323</v>
      </c>
      <c r="L381" t="s">
        <v>71</v>
      </c>
      <c r="M381" t="s">
        <v>61</v>
      </c>
      <c r="N381" t="s">
        <v>49</v>
      </c>
      <c r="O381" t="s">
        <v>86</v>
      </c>
      <c r="P381" t="s">
        <v>43</v>
      </c>
      <c r="Q381">
        <v>25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4</v>
      </c>
      <c r="X381">
        <v>0</v>
      </c>
      <c r="Y381">
        <v>0</v>
      </c>
      <c r="Z381">
        <v>2</v>
      </c>
      <c r="AA381">
        <v>1</v>
      </c>
      <c r="AB381">
        <v>0</v>
      </c>
      <c r="AC381">
        <v>1</v>
      </c>
      <c r="AD381">
        <v>0</v>
      </c>
      <c r="AE381">
        <v>42.390999999999998</v>
      </c>
      <c r="AF381">
        <v>-71.090599999999995</v>
      </c>
      <c r="AG381">
        <v>4</v>
      </c>
      <c r="AH381" s="1">
        <v>250000000000000</v>
      </c>
    </row>
    <row r="382" spans="1:34" x14ac:dyDescent="0.35">
      <c r="A382">
        <v>18056260</v>
      </c>
      <c r="B382" s="2">
        <v>43363.565972222219</v>
      </c>
      <c r="C382" s="2" t="str">
        <f t="shared" si="10"/>
        <v>Sep</v>
      </c>
      <c r="D382" s="2" t="str">
        <f t="shared" si="11"/>
        <v>2018</v>
      </c>
      <c r="E382" t="s">
        <v>44</v>
      </c>
      <c r="F382" t="s">
        <v>342</v>
      </c>
      <c r="G382" t="s">
        <v>46</v>
      </c>
      <c r="H382" t="s">
        <v>47</v>
      </c>
      <c r="I382" t="s">
        <v>48</v>
      </c>
      <c r="J382" t="s">
        <v>37</v>
      </c>
      <c r="K382" t="s">
        <v>53</v>
      </c>
      <c r="L382" t="s">
        <v>54</v>
      </c>
      <c r="M382" t="s">
        <v>61</v>
      </c>
      <c r="N382" t="s">
        <v>41</v>
      </c>
      <c r="O382" t="s">
        <v>96</v>
      </c>
      <c r="P382" t="s">
        <v>43</v>
      </c>
      <c r="Q382">
        <v>30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42.390999999999998</v>
      </c>
      <c r="AF382">
        <v>-71.090599999999995</v>
      </c>
      <c r="AG382">
        <v>4</v>
      </c>
      <c r="AH382" s="1">
        <v>250000000000000</v>
      </c>
    </row>
    <row r="383" spans="1:34" x14ac:dyDescent="0.35">
      <c r="A383">
        <v>20018508</v>
      </c>
      <c r="B383" s="2">
        <v>43928.740972222222</v>
      </c>
      <c r="C383" s="2" t="str">
        <f t="shared" si="10"/>
        <v>Apr</v>
      </c>
      <c r="D383" s="2" t="str">
        <f t="shared" si="11"/>
        <v>2020</v>
      </c>
      <c r="E383" t="s">
        <v>32</v>
      </c>
      <c r="F383" t="s">
        <v>342</v>
      </c>
      <c r="G383" t="s">
        <v>46</v>
      </c>
      <c r="H383" t="s">
        <v>47</v>
      </c>
      <c r="I383" t="s">
        <v>48</v>
      </c>
      <c r="J383" t="s">
        <v>37</v>
      </c>
      <c r="K383" t="s">
        <v>66</v>
      </c>
      <c r="L383" t="s">
        <v>71</v>
      </c>
      <c r="M383" t="s">
        <v>61</v>
      </c>
      <c r="N383" t="s">
        <v>55</v>
      </c>
      <c r="O383" t="s">
        <v>42</v>
      </c>
      <c r="P383" t="s">
        <v>43</v>
      </c>
      <c r="Q383">
        <v>25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42.390999999999998</v>
      </c>
      <c r="AF383">
        <v>-71.090599999999995</v>
      </c>
      <c r="AG383">
        <v>4</v>
      </c>
      <c r="AH383" s="1">
        <v>250000000000000</v>
      </c>
    </row>
    <row r="384" spans="1:34" x14ac:dyDescent="0.35">
      <c r="A384">
        <v>18035125</v>
      </c>
      <c r="B384" s="2">
        <v>43263.969444444447</v>
      </c>
      <c r="C384" s="2" t="str">
        <f t="shared" si="10"/>
        <v>Jun</v>
      </c>
      <c r="D384" s="2" t="str">
        <f t="shared" si="11"/>
        <v>2018</v>
      </c>
      <c r="E384" t="s">
        <v>32</v>
      </c>
      <c r="F384" t="s">
        <v>344</v>
      </c>
      <c r="G384" t="s">
        <v>34</v>
      </c>
      <c r="H384" t="s">
        <v>47</v>
      </c>
      <c r="I384" t="s">
        <v>48</v>
      </c>
      <c r="J384" t="s">
        <v>37</v>
      </c>
      <c r="K384" t="s">
        <v>38</v>
      </c>
      <c r="L384" t="s">
        <v>39</v>
      </c>
      <c r="M384" t="s">
        <v>69</v>
      </c>
      <c r="N384" t="s">
        <v>70</v>
      </c>
      <c r="O384" t="s">
        <v>56</v>
      </c>
      <c r="P384" t="s">
        <v>43</v>
      </c>
      <c r="Q384">
        <v>25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42.391300000000001</v>
      </c>
      <c r="AF384">
        <v>-71.0899</v>
      </c>
      <c r="AG384">
        <v>4</v>
      </c>
      <c r="AH384" s="1">
        <v>250000000000000</v>
      </c>
    </row>
    <row r="385" spans="1:34" x14ac:dyDescent="0.35">
      <c r="A385">
        <v>21043362</v>
      </c>
      <c r="B385" s="2">
        <v>44428.461805555555</v>
      </c>
      <c r="C385" s="2" t="str">
        <f t="shared" si="10"/>
        <v>Aug</v>
      </c>
      <c r="D385" s="2" t="str">
        <f t="shared" si="11"/>
        <v>2021</v>
      </c>
      <c r="E385" t="s">
        <v>44</v>
      </c>
      <c r="F385" t="s">
        <v>342</v>
      </c>
      <c r="G385" t="s">
        <v>46</v>
      </c>
      <c r="H385" t="s">
        <v>52</v>
      </c>
      <c r="I385" t="s">
        <v>48</v>
      </c>
      <c r="J385" t="s">
        <v>37</v>
      </c>
      <c r="K385" t="s">
        <v>323</v>
      </c>
      <c r="L385" t="s">
        <v>54</v>
      </c>
      <c r="M385" t="s">
        <v>93</v>
      </c>
      <c r="N385" t="s">
        <v>55</v>
      </c>
      <c r="O385" t="s">
        <v>42</v>
      </c>
      <c r="P385" t="s">
        <v>43</v>
      </c>
      <c r="Q385">
        <v>25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42.390999999999998</v>
      </c>
      <c r="AF385">
        <v>-71.090599999999995</v>
      </c>
      <c r="AG385">
        <v>4</v>
      </c>
      <c r="AH385" s="1">
        <v>250000000000000</v>
      </c>
    </row>
    <row r="386" spans="1:34" x14ac:dyDescent="0.35">
      <c r="A386">
        <v>18075248</v>
      </c>
      <c r="B386" s="2">
        <v>43456.909722222219</v>
      </c>
      <c r="C386" s="2" t="str">
        <f t="shared" si="10"/>
        <v>Dec</v>
      </c>
      <c r="D386" s="2" t="str">
        <f t="shared" si="11"/>
        <v>2018</v>
      </c>
      <c r="E386" t="s">
        <v>32</v>
      </c>
      <c r="F386" t="s">
        <v>345</v>
      </c>
      <c r="G386" t="s">
        <v>34</v>
      </c>
      <c r="H386" t="s">
        <v>47</v>
      </c>
      <c r="I386" t="s">
        <v>48</v>
      </c>
      <c r="J386" t="s">
        <v>37</v>
      </c>
      <c r="K386" t="s">
        <v>38</v>
      </c>
      <c r="L386" t="s">
        <v>39</v>
      </c>
      <c r="M386" t="s">
        <v>69</v>
      </c>
      <c r="N386" t="s">
        <v>119</v>
      </c>
      <c r="O386" t="s">
        <v>56</v>
      </c>
      <c r="P386" t="s">
        <v>43</v>
      </c>
      <c r="Q386">
        <v>20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6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42.391599999999997</v>
      </c>
      <c r="AF386">
        <v>-71.090199999999996</v>
      </c>
      <c r="AG386">
        <v>4</v>
      </c>
      <c r="AH386" s="1">
        <v>250000000000000</v>
      </c>
    </row>
    <row r="387" spans="1:34" x14ac:dyDescent="0.35">
      <c r="A387">
        <v>18066563</v>
      </c>
      <c r="B387" s="2">
        <v>43413.317361111112</v>
      </c>
      <c r="C387" s="2" t="str">
        <f t="shared" ref="C387:C450" si="12">TEXT(B387,"mmm")</f>
        <v>Nov</v>
      </c>
      <c r="D387" s="2" t="str">
        <f t="shared" ref="D387:D450" si="13">TEXT(B387,"yyyy")</f>
        <v>2018</v>
      </c>
      <c r="E387" t="s">
        <v>58</v>
      </c>
      <c r="F387" t="s">
        <v>342</v>
      </c>
      <c r="G387" t="s">
        <v>46</v>
      </c>
      <c r="H387" t="s">
        <v>47</v>
      </c>
      <c r="I387" t="s">
        <v>48</v>
      </c>
      <c r="J387" t="s">
        <v>37</v>
      </c>
      <c r="K387" t="s">
        <v>323</v>
      </c>
      <c r="L387" t="s">
        <v>54</v>
      </c>
      <c r="M387" t="s">
        <v>61</v>
      </c>
      <c r="N387" t="s">
        <v>55</v>
      </c>
      <c r="O387" t="s">
        <v>42</v>
      </c>
      <c r="P387" t="s">
        <v>43</v>
      </c>
      <c r="Q387">
        <v>30</v>
      </c>
      <c r="R387">
        <v>0</v>
      </c>
      <c r="S387">
        <v>0</v>
      </c>
      <c r="T387">
        <v>0</v>
      </c>
      <c r="U387">
        <v>0</v>
      </c>
      <c r="V387">
        <v>2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42.390999999999998</v>
      </c>
      <c r="AF387">
        <v>-71.090599999999995</v>
      </c>
      <c r="AG387">
        <v>4</v>
      </c>
      <c r="AH387" s="1">
        <v>250000000000000</v>
      </c>
    </row>
    <row r="388" spans="1:34" x14ac:dyDescent="0.35">
      <c r="A388">
        <v>22063989</v>
      </c>
      <c r="B388" s="2">
        <v>44872.929166666669</v>
      </c>
      <c r="C388" s="2" t="str">
        <f t="shared" si="12"/>
        <v>Nov</v>
      </c>
      <c r="D388" s="2" t="str">
        <f t="shared" si="13"/>
        <v>2022</v>
      </c>
      <c r="E388" t="s">
        <v>32</v>
      </c>
      <c r="F388" t="s">
        <v>346</v>
      </c>
      <c r="G388" t="s">
        <v>34</v>
      </c>
      <c r="H388" t="s">
        <v>47</v>
      </c>
      <c r="I388" t="s">
        <v>48</v>
      </c>
      <c r="J388" t="s">
        <v>37</v>
      </c>
      <c r="K388" t="s">
        <v>53</v>
      </c>
      <c r="L388" t="s">
        <v>54</v>
      </c>
      <c r="M388" t="s">
        <v>61</v>
      </c>
      <c r="N388" t="s">
        <v>49</v>
      </c>
      <c r="O388" t="s">
        <v>86</v>
      </c>
      <c r="P388" t="s">
        <v>43</v>
      </c>
      <c r="Q388">
        <v>25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2</v>
      </c>
      <c r="X388">
        <v>0</v>
      </c>
      <c r="Y388">
        <v>0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42.391199999999998</v>
      </c>
      <c r="AF388">
        <v>-71.091099999999997</v>
      </c>
      <c r="AG388">
        <v>4</v>
      </c>
      <c r="AH388" s="1">
        <v>250000000000000</v>
      </c>
    </row>
    <row r="389" spans="1:34" x14ac:dyDescent="0.35">
      <c r="A389">
        <v>21033292</v>
      </c>
      <c r="B389" s="2">
        <v>44378.54791666667</v>
      </c>
      <c r="C389" s="2" t="str">
        <f t="shared" si="12"/>
        <v>Jul</v>
      </c>
      <c r="D389" s="2" t="str">
        <f t="shared" si="13"/>
        <v>2021</v>
      </c>
      <c r="E389" t="s">
        <v>44</v>
      </c>
      <c r="F389" t="s">
        <v>347</v>
      </c>
      <c r="G389" t="s">
        <v>46</v>
      </c>
      <c r="H389" t="s">
        <v>52</v>
      </c>
      <c r="I389" t="s">
        <v>48</v>
      </c>
      <c r="J389" t="s">
        <v>37</v>
      </c>
      <c r="K389" t="s">
        <v>53</v>
      </c>
      <c r="L389" t="s">
        <v>71</v>
      </c>
      <c r="M389" t="s">
        <v>61</v>
      </c>
      <c r="N389" t="s">
        <v>41</v>
      </c>
      <c r="O389" t="s">
        <v>42</v>
      </c>
      <c r="P389" t="s">
        <v>43</v>
      </c>
      <c r="Q389">
        <v>25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3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42.3917</v>
      </c>
      <c r="AF389">
        <v>-71.091899999999995</v>
      </c>
      <c r="AG389">
        <v>4</v>
      </c>
      <c r="AH389" s="1">
        <v>250000000000000</v>
      </c>
    </row>
    <row r="390" spans="1:34" x14ac:dyDescent="0.35">
      <c r="A390">
        <v>21032686</v>
      </c>
      <c r="B390" s="2">
        <v>44375.760416666664</v>
      </c>
      <c r="C390" s="2" t="str">
        <f t="shared" si="12"/>
        <v>Jun</v>
      </c>
      <c r="D390" s="2" t="str">
        <f t="shared" si="13"/>
        <v>2021</v>
      </c>
      <c r="E390" t="s">
        <v>32</v>
      </c>
      <c r="F390" t="s">
        <v>348</v>
      </c>
      <c r="G390" t="s">
        <v>46</v>
      </c>
      <c r="H390" t="s">
        <v>47</v>
      </c>
      <c r="I390" t="s">
        <v>48</v>
      </c>
      <c r="J390" t="s">
        <v>37</v>
      </c>
      <c r="K390" t="s">
        <v>66</v>
      </c>
      <c r="L390" t="s">
        <v>54</v>
      </c>
      <c r="M390" t="s">
        <v>61</v>
      </c>
      <c r="N390" t="s">
        <v>41</v>
      </c>
      <c r="O390" t="s">
        <v>42</v>
      </c>
      <c r="P390" t="s">
        <v>43</v>
      </c>
      <c r="Q390">
        <v>25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42.392499999999998</v>
      </c>
      <c r="AF390">
        <v>-71.093000000000004</v>
      </c>
      <c r="AG390">
        <v>4</v>
      </c>
      <c r="AH390" s="1">
        <v>250000000000000</v>
      </c>
    </row>
    <row r="391" spans="1:34" x14ac:dyDescent="0.35">
      <c r="A391">
        <v>22012453</v>
      </c>
      <c r="B391" s="2">
        <v>44629.765277777777</v>
      </c>
      <c r="C391" s="2" t="str">
        <f t="shared" si="12"/>
        <v>Mar</v>
      </c>
      <c r="D391" s="2" t="str">
        <f t="shared" si="13"/>
        <v>2022</v>
      </c>
      <c r="E391" t="s">
        <v>32</v>
      </c>
      <c r="F391" t="s">
        <v>349</v>
      </c>
      <c r="G391" t="s">
        <v>34</v>
      </c>
      <c r="H391" t="s">
        <v>155</v>
      </c>
      <c r="I391" t="s">
        <v>36</v>
      </c>
      <c r="J391" t="s">
        <v>37</v>
      </c>
      <c r="K391" t="s">
        <v>38</v>
      </c>
      <c r="L391" t="s">
        <v>54</v>
      </c>
      <c r="M391" t="s">
        <v>61</v>
      </c>
      <c r="N391" t="s">
        <v>82</v>
      </c>
      <c r="O391" t="s">
        <v>86</v>
      </c>
      <c r="P391" t="s">
        <v>43</v>
      </c>
      <c r="Q391">
        <v>25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42.392499999999998</v>
      </c>
      <c r="AF391">
        <v>-71.093000000000004</v>
      </c>
      <c r="AG391">
        <v>4</v>
      </c>
      <c r="AH391" s="1">
        <v>250000000000000</v>
      </c>
    </row>
    <row r="392" spans="1:34" x14ac:dyDescent="0.35">
      <c r="A392">
        <v>22065975</v>
      </c>
      <c r="B392" s="2">
        <v>44883.626388888886</v>
      </c>
      <c r="C392" s="2" t="str">
        <f t="shared" si="12"/>
        <v>Nov</v>
      </c>
      <c r="D392" s="2" t="str">
        <f t="shared" si="13"/>
        <v>2022</v>
      </c>
      <c r="E392" t="s">
        <v>44</v>
      </c>
      <c r="F392" t="s">
        <v>350</v>
      </c>
      <c r="G392" t="s">
        <v>46</v>
      </c>
      <c r="H392" t="s">
        <v>47</v>
      </c>
      <c r="I392" t="s">
        <v>48</v>
      </c>
      <c r="J392" t="s">
        <v>37</v>
      </c>
      <c r="K392" t="s">
        <v>38</v>
      </c>
      <c r="L392" t="s">
        <v>90</v>
      </c>
      <c r="M392" t="s">
        <v>69</v>
      </c>
      <c r="N392" t="s">
        <v>82</v>
      </c>
      <c r="O392" t="s">
        <v>42</v>
      </c>
      <c r="P392" t="s">
        <v>43</v>
      </c>
      <c r="Q392">
        <v>20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42.390500000000003</v>
      </c>
      <c r="AF392">
        <v>-71.090100000000007</v>
      </c>
      <c r="AG392">
        <v>1</v>
      </c>
      <c r="AH392" s="1">
        <v>250000000000000</v>
      </c>
    </row>
    <row r="393" spans="1:34" x14ac:dyDescent="0.35">
      <c r="A393">
        <v>19044948</v>
      </c>
      <c r="B393" s="2">
        <v>43684.287499999999</v>
      </c>
      <c r="C393" s="2" t="str">
        <f t="shared" si="12"/>
        <v>Aug</v>
      </c>
      <c r="D393" s="2" t="str">
        <f t="shared" si="13"/>
        <v>2019</v>
      </c>
      <c r="E393" t="s">
        <v>58</v>
      </c>
      <c r="F393" t="s">
        <v>351</v>
      </c>
      <c r="G393" t="s">
        <v>46</v>
      </c>
      <c r="H393" t="s">
        <v>47</v>
      </c>
      <c r="I393" t="s">
        <v>48</v>
      </c>
      <c r="J393" t="s">
        <v>37</v>
      </c>
      <c r="K393" t="s">
        <v>53</v>
      </c>
      <c r="L393" t="s">
        <v>54</v>
      </c>
      <c r="M393" t="s">
        <v>69</v>
      </c>
      <c r="N393" t="s">
        <v>119</v>
      </c>
      <c r="O393" t="s">
        <v>96</v>
      </c>
      <c r="P393" t="s">
        <v>43</v>
      </c>
      <c r="Q393">
        <v>25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42.388599999999997</v>
      </c>
      <c r="AF393">
        <v>-71.089600000000004</v>
      </c>
      <c r="AG393">
        <v>1</v>
      </c>
      <c r="AH393" s="1">
        <v>250000000000000</v>
      </c>
    </row>
    <row r="394" spans="1:34" x14ac:dyDescent="0.35">
      <c r="A394">
        <v>23055398</v>
      </c>
      <c r="B394" s="2">
        <v>45196.345138888886</v>
      </c>
      <c r="C394" s="2" t="str">
        <f t="shared" si="12"/>
        <v>Sep</v>
      </c>
      <c r="D394" s="2" t="str">
        <f t="shared" si="13"/>
        <v>2023</v>
      </c>
      <c r="E394" t="s">
        <v>44</v>
      </c>
      <c r="F394" t="s">
        <v>352</v>
      </c>
      <c r="G394" t="s">
        <v>46</v>
      </c>
      <c r="H394" t="s">
        <v>47</v>
      </c>
      <c r="I394" t="s">
        <v>48</v>
      </c>
      <c r="J394" t="s">
        <v>63</v>
      </c>
      <c r="K394" t="s">
        <v>53</v>
      </c>
      <c r="L394" t="s">
        <v>54</v>
      </c>
      <c r="M394" t="s">
        <v>40</v>
      </c>
      <c r="N394" t="s">
        <v>82</v>
      </c>
      <c r="O394" t="s">
        <v>42</v>
      </c>
      <c r="P394" t="s">
        <v>43</v>
      </c>
      <c r="Q394">
        <v>20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42.388199999999998</v>
      </c>
      <c r="AF394">
        <v>-71.090599999999995</v>
      </c>
      <c r="AG394">
        <v>1</v>
      </c>
      <c r="AH394" s="1">
        <v>250000000000000</v>
      </c>
    </row>
    <row r="395" spans="1:34" x14ac:dyDescent="0.35">
      <c r="A395">
        <v>21021654</v>
      </c>
      <c r="B395" s="2">
        <v>44317.583333333336</v>
      </c>
      <c r="C395" s="2" t="str">
        <f t="shared" si="12"/>
        <v>May</v>
      </c>
      <c r="D395" s="2" t="str">
        <f t="shared" si="13"/>
        <v>2021</v>
      </c>
      <c r="E395" t="s">
        <v>44</v>
      </c>
      <c r="F395" t="s">
        <v>353</v>
      </c>
      <c r="G395" t="s">
        <v>46</v>
      </c>
      <c r="H395" t="s">
        <v>47</v>
      </c>
      <c r="I395" t="s">
        <v>48</v>
      </c>
      <c r="J395" t="s">
        <v>37</v>
      </c>
      <c r="K395" t="s">
        <v>38</v>
      </c>
      <c r="L395" t="s">
        <v>39</v>
      </c>
      <c r="M395" t="s">
        <v>69</v>
      </c>
      <c r="N395" t="s">
        <v>70</v>
      </c>
      <c r="O395" t="s">
        <v>56</v>
      </c>
      <c r="P395" t="s">
        <v>43</v>
      </c>
      <c r="Q395">
        <v>25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42.389099999999999</v>
      </c>
      <c r="AF395">
        <v>-71.091800000000006</v>
      </c>
      <c r="AG395">
        <v>4</v>
      </c>
      <c r="AH395" s="1">
        <v>250000000000000</v>
      </c>
    </row>
    <row r="396" spans="1:34" x14ac:dyDescent="0.35">
      <c r="A396">
        <v>23021701</v>
      </c>
      <c r="B396" s="2">
        <v>45038.418749999997</v>
      </c>
      <c r="C396" s="2" t="str">
        <f t="shared" si="12"/>
        <v>Apr</v>
      </c>
      <c r="D396" s="2" t="str">
        <f t="shared" si="13"/>
        <v>2023</v>
      </c>
      <c r="E396" t="s">
        <v>44</v>
      </c>
      <c r="F396" t="s">
        <v>354</v>
      </c>
      <c r="G396" t="s">
        <v>46</v>
      </c>
      <c r="H396" t="s">
        <v>47</v>
      </c>
      <c r="I396" t="s">
        <v>48</v>
      </c>
      <c r="J396" t="s">
        <v>37</v>
      </c>
      <c r="K396" t="s">
        <v>53</v>
      </c>
      <c r="L396" t="s">
        <v>54</v>
      </c>
      <c r="M396" t="s">
        <v>40</v>
      </c>
      <c r="N396" t="s">
        <v>70</v>
      </c>
      <c r="O396" t="s">
        <v>42</v>
      </c>
      <c r="P396" t="s">
        <v>43</v>
      </c>
      <c r="Q396">
        <v>20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42.387099999999997</v>
      </c>
      <c r="AF396">
        <v>-71.092200000000005</v>
      </c>
      <c r="AG396">
        <v>4</v>
      </c>
      <c r="AH396" s="1">
        <v>250000000000000</v>
      </c>
    </row>
    <row r="397" spans="1:34" x14ac:dyDescent="0.35">
      <c r="A397">
        <v>20061022</v>
      </c>
      <c r="B397" s="2">
        <v>44183.422222222223</v>
      </c>
      <c r="C397" s="2" t="str">
        <f t="shared" si="12"/>
        <v>Dec</v>
      </c>
      <c r="D397" s="2" t="str">
        <f t="shared" si="13"/>
        <v>2020</v>
      </c>
      <c r="E397" t="s">
        <v>44</v>
      </c>
      <c r="F397" t="s">
        <v>355</v>
      </c>
      <c r="G397" t="s">
        <v>46</v>
      </c>
      <c r="H397" t="s">
        <v>52</v>
      </c>
      <c r="I397" t="s">
        <v>74</v>
      </c>
      <c r="J397" t="s">
        <v>37</v>
      </c>
      <c r="K397" t="s">
        <v>66</v>
      </c>
      <c r="L397" t="s">
        <v>54</v>
      </c>
      <c r="M397" t="s">
        <v>40</v>
      </c>
      <c r="N397" t="s">
        <v>41</v>
      </c>
      <c r="O397" t="s">
        <v>42</v>
      </c>
      <c r="P397" t="s">
        <v>43</v>
      </c>
      <c r="Q397">
        <v>25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6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42.3874</v>
      </c>
      <c r="AF397">
        <v>-71.093199999999996</v>
      </c>
      <c r="AG397">
        <v>4</v>
      </c>
      <c r="AH397" s="1">
        <v>250000000000000</v>
      </c>
    </row>
    <row r="398" spans="1:34" x14ac:dyDescent="0.35">
      <c r="A398">
        <v>23018555</v>
      </c>
      <c r="B398" s="2">
        <v>45024.061111111114</v>
      </c>
      <c r="C398" s="2" t="str">
        <f t="shared" si="12"/>
        <v>Apr</v>
      </c>
      <c r="D398" s="2" t="str">
        <f t="shared" si="13"/>
        <v>2023</v>
      </c>
      <c r="E398" t="s">
        <v>58</v>
      </c>
      <c r="F398" t="s">
        <v>356</v>
      </c>
      <c r="G398" t="s">
        <v>34</v>
      </c>
      <c r="H398" t="s">
        <v>47</v>
      </c>
      <c r="I398" t="s">
        <v>48</v>
      </c>
      <c r="J398" t="s">
        <v>37</v>
      </c>
      <c r="K398" t="s">
        <v>53</v>
      </c>
      <c r="L398" t="s">
        <v>54</v>
      </c>
      <c r="M398" t="s">
        <v>69</v>
      </c>
      <c r="N398" t="s">
        <v>70</v>
      </c>
      <c r="O398" t="s">
        <v>56</v>
      </c>
      <c r="P398" t="s">
        <v>43</v>
      </c>
      <c r="Q398">
        <v>25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42.388199999999998</v>
      </c>
      <c r="AF398">
        <v>-71.092799999999997</v>
      </c>
      <c r="AG398">
        <v>4</v>
      </c>
      <c r="AH398" s="1">
        <v>250000000000000</v>
      </c>
    </row>
    <row r="399" spans="1:34" x14ac:dyDescent="0.35">
      <c r="A399">
        <v>20008168</v>
      </c>
      <c r="B399" s="2">
        <v>43873.915277777778</v>
      </c>
      <c r="C399" s="2" t="str">
        <f t="shared" si="12"/>
        <v>Feb</v>
      </c>
      <c r="D399" s="2" t="str">
        <f t="shared" si="13"/>
        <v>2020</v>
      </c>
      <c r="E399" t="s">
        <v>32</v>
      </c>
      <c r="F399" t="s">
        <v>355</v>
      </c>
      <c r="G399" t="s">
        <v>34</v>
      </c>
      <c r="H399" t="s">
        <v>47</v>
      </c>
      <c r="I399" t="s">
        <v>48</v>
      </c>
      <c r="J399" t="s">
        <v>37</v>
      </c>
      <c r="K399" t="s">
        <v>38</v>
      </c>
      <c r="L399" t="s">
        <v>71</v>
      </c>
      <c r="M399" t="s">
        <v>69</v>
      </c>
      <c r="N399" t="s">
        <v>70</v>
      </c>
      <c r="O399" t="s">
        <v>56</v>
      </c>
      <c r="P399" t="s">
        <v>57</v>
      </c>
      <c r="Q399">
        <v>25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42.3874</v>
      </c>
      <c r="AF399">
        <v>-71.093199999999996</v>
      </c>
      <c r="AG399">
        <v>4</v>
      </c>
      <c r="AH399" s="1">
        <v>250000000000000</v>
      </c>
    </row>
    <row r="400" spans="1:34" x14ac:dyDescent="0.35">
      <c r="A400">
        <v>20036969</v>
      </c>
      <c r="B400" s="2">
        <v>44041.796527777777</v>
      </c>
      <c r="C400" s="2" t="str">
        <f t="shared" si="12"/>
        <v>Jul</v>
      </c>
      <c r="D400" s="2" t="str">
        <f t="shared" si="13"/>
        <v>2020</v>
      </c>
      <c r="E400" t="s">
        <v>32</v>
      </c>
      <c r="F400" t="s">
        <v>357</v>
      </c>
      <c r="G400" t="s">
        <v>46</v>
      </c>
      <c r="H400" t="s">
        <v>47</v>
      </c>
      <c r="I400" t="s">
        <v>48</v>
      </c>
      <c r="J400" t="s">
        <v>175</v>
      </c>
      <c r="K400" t="s">
        <v>38</v>
      </c>
      <c r="L400" t="s">
        <v>39</v>
      </c>
      <c r="M400" t="s">
        <v>40</v>
      </c>
      <c r="N400" t="s">
        <v>49</v>
      </c>
      <c r="O400" t="s">
        <v>91</v>
      </c>
      <c r="P400" t="s">
        <v>43</v>
      </c>
      <c r="Q400">
        <v>25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42.3874</v>
      </c>
      <c r="AF400">
        <v>-71.092799999999997</v>
      </c>
      <c r="AG400">
        <v>4</v>
      </c>
      <c r="AH400" s="1">
        <v>250000000000000</v>
      </c>
    </row>
    <row r="401" spans="1:34" x14ac:dyDescent="0.35">
      <c r="A401">
        <v>23006812</v>
      </c>
      <c r="B401" s="2">
        <v>44963.947916666664</v>
      </c>
      <c r="C401" s="2" t="str">
        <f t="shared" si="12"/>
        <v>Feb</v>
      </c>
      <c r="D401" s="2" t="str">
        <f t="shared" si="13"/>
        <v>2023</v>
      </c>
      <c r="E401" t="s">
        <v>32</v>
      </c>
      <c r="F401" t="s">
        <v>354</v>
      </c>
      <c r="G401" t="s">
        <v>34</v>
      </c>
      <c r="H401" t="s">
        <v>47</v>
      </c>
      <c r="I401" t="s">
        <v>48</v>
      </c>
      <c r="J401" t="s">
        <v>37</v>
      </c>
      <c r="K401" t="s">
        <v>38</v>
      </c>
      <c r="L401" t="s">
        <v>54</v>
      </c>
      <c r="M401" t="s">
        <v>40</v>
      </c>
      <c r="N401" t="s">
        <v>41</v>
      </c>
      <c r="O401" t="s">
        <v>42</v>
      </c>
      <c r="P401" t="s">
        <v>43</v>
      </c>
      <c r="Q401">
        <v>25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42.387099999999997</v>
      </c>
      <c r="AF401">
        <v>-71.092200000000005</v>
      </c>
      <c r="AG401">
        <v>4</v>
      </c>
      <c r="AH401" s="1">
        <v>250000000000000</v>
      </c>
    </row>
    <row r="402" spans="1:34" x14ac:dyDescent="0.35">
      <c r="A402">
        <v>19040249</v>
      </c>
      <c r="B402" s="2">
        <v>43661.964583333334</v>
      </c>
      <c r="C402" s="2" t="str">
        <f t="shared" si="12"/>
        <v>Jul</v>
      </c>
      <c r="D402" s="2" t="str">
        <f t="shared" si="13"/>
        <v>2019</v>
      </c>
      <c r="E402" t="s">
        <v>32</v>
      </c>
      <c r="F402" t="s">
        <v>355</v>
      </c>
      <c r="G402" t="s">
        <v>34</v>
      </c>
      <c r="H402" t="s">
        <v>47</v>
      </c>
      <c r="I402" t="s">
        <v>48</v>
      </c>
      <c r="J402" t="s">
        <v>63</v>
      </c>
      <c r="K402" t="s">
        <v>66</v>
      </c>
      <c r="L402" t="s">
        <v>54</v>
      </c>
      <c r="M402" t="s">
        <v>69</v>
      </c>
      <c r="N402" t="s">
        <v>70</v>
      </c>
      <c r="O402" t="s">
        <v>42</v>
      </c>
      <c r="P402" t="s">
        <v>43</v>
      </c>
      <c r="Q402">
        <v>25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1</v>
      </c>
      <c r="AE402">
        <v>42.3874</v>
      </c>
      <c r="AF402">
        <v>-71.093199999999996</v>
      </c>
      <c r="AG402">
        <v>4</v>
      </c>
      <c r="AH402" s="1">
        <v>250000000000000</v>
      </c>
    </row>
    <row r="403" spans="1:34" x14ac:dyDescent="0.35">
      <c r="A403">
        <v>24014954</v>
      </c>
      <c r="B403" s="2">
        <v>45367.874305555553</v>
      </c>
      <c r="C403" s="2" t="str">
        <f t="shared" si="12"/>
        <v>Mar</v>
      </c>
      <c r="D403" s="2" t="str">
        <f t="shared" si="13"/>
        <v>2024</v>
      </c>
      <c r="E403" t="s">
        <v>32</v>
      </c>
      <c r="F403" t="s">
        <v>355</v>
      </c>
      <c r="G403" t="s">
        <v>34</v>
      </c>
      <c r="H403" t="s">
        <v>47</v>
      </c>
      <c r="I403" t="s">
        <v>48</v>
      </c>
      <c r="J403" t="s">
        <v>37</v>
      </c>
      <c r="K403" t="s">
        <v>66</v>
      </c>
      <c r="L403" t="s">
        <v>54</v>
      </c>
      <c r="M403" t="s">
        <v>40</v>
      </c>
      <c r="N403" t="s">
        <v>41</v>
      </c>
      <c r="O403" t="s">
        <v>42</v>
      </c>
      <c r="P403" t="s">
        <v>43</v>
      </c>
      <c r="Q403">
        <v>25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4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42.3874</v>
      </c>
      <c r="AF403">
        <v>-71.093199999999996</v>
      </c>
      <c r="AG403">
        <v>4</v>
      </c>
      <c r="AH403" s="1">
        <v>250000000000000</v>
      </c>
    </row>
    <row r="404" spans="1:34" x14ac:dyDescent="0.35">
      <c r="A404">
        <v>21006477</v>
      </c>
      <c r="B404" s="2">
        <v>44231.404166666667</v>
      </c>
      <c r="C404" s="2" t="str">
        <f t="shared" si="12"/>
        <v>Feb</v>
      </c>
      <c r="D404" s="2" t="str">
        <f t="shared" si="13"/>
        <v>2021</v>
      </c>
      <c r="E404" t="s">
        <v>44</v>
      </c>
      <c r="F404" t="s">
        <v>358</v>
      </c>
      <c r="G404" t="s">
        <v>46</v>
      </c>
      <c r="H404" t="s">
        <v>47</v>
      </c>
      <c r="I404" t="s">
        <v>48</v>
      </c>
      <c r="J404" t="s">
        <v>37</v>
      </c>
      <c r="K404" t="s">
        <v>38</v>
      </c>
      <c r="L404" t="s">
        <v>39</v>
      </c>
      <c r="M404" t="s">
        <v>69</v>
      </c>
      <c r="N404" t="s">
        <v>70</v>
      </c>
      <c r="O404" t="s">
        <v>56</v>
      </c>
      <c r="P404" t="s">
        <v>57</v>
      </c>
      <c r="Q404">
        <v>25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42.388399999999997</v>
      </c>
      <c r="AF404">
        <v>-71.092200000000005</v>
      </c>
      <c r="AG404">
        <v>4</v>
      </c>
      <c r="AH404" s="1">
        <v>250000000000000</v>
      </c>
    </row>
    <row r="405" spans="1:34" x14ac:dyDescent="0.35">
      <c r="A405">
        <v>21015683</v>
      </c>
      <c r="B405" s="2">
        <v>44283.44027777778</v>
      </c>
      <c r="C405" s="2" t="str">
        <f t="shared" si="12"/>
        <v>Mar</v>
      </c>
      <c r="D405" s="2" t="str">
        <f t="shared" si="13"/>
        <v>2021</v>
      </c>
      <c r="E405" t="s">
        <v>44</v>
      </c>
      <c r="F405" t="s">
        <v>359</v>
      </c>
      <c r="G405" t="s">
        <v>46</v>
      </c>
      <c r="H405" t="s">
        <v>47</v>
      </c>
      <c r="I405" t="s">
        <v>48</v>
      </c>
      <c r="J405" t="s">
        <v>37</v>
      </c>
      <c r="K405" t="s">
        <v>66</v>
      </c>
      <c r="L405" t="s">
        <v>71</v>
      </c>
      <c r="M405" t="s">
        <v>40</v>
      </c>
      <c r="N405" t="s">
        <v>82</v>
      </c>
      <c r="O405" t="s">
        <v>42</v>
      </c>
      <c r="P405" t="s">
        <v>43</v>
      </c>
      <c r="Q405">
        <v>25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42.3872</v>
      </c>
      <c r="AF405">
        <v>-71.092200000000005</v>
      </c>
      <c r="AG405">
        <v>4</v>
      </c>
      <c r="AH405" s="1">
        <v>250000000000000</v>
      </c>
    </row>
    <row r="406" spans="1:34" x14ac:dyDescent="0.35">
      <c r="A406">
        <v>22016639</v>
      </c>
      <c r="B406" s="2">
        <v>44649.493055555555</v>
      </c>
      <c r="C406" s="2" t="str">
        <f t="shared" si="12"/>
        <v>Mar</v>
      </c>
      <c r="D406" s="2" t="str">
        <f t="shared" si="13"/>
        <v>2022</v>
      </c>
      <c r="E406" t="s">
        <v>44</v>
      </c>
      <c r="F406" t="s">
        <v>357</v>
      </c>
      <c r="G406" t="s">
        <v>46</v>
      </c>
      <c r="H406" t="s">
        <v>47</v>
      </c>
      <c r="I406" t="s">
        <v>48</v>
      </c>
      <c r="J406" t="s">
        <v>37</v>
      </c>
      <c r="K406" t="s">
        <v>66</v>
      </c>
      <c r="L406" t="s">
        <v>54</v>
      </c>
      <c r="M406" t="s">
        <v>40</v>
      </c>
      <c r="N406" t="s">
        <v>70</v>
      </c>
      <c r="O406" t="s">
        <v>42</v>
      </c>
      <c r="P406" t="s">
        <v>43</v>
      </c>
      <c r="Q406">
        <v>20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42.3874</v>
      </c>
      <c r="AF406">
        <v>-71.092799999999997</v>
      </c>
      <c r="AG406">
        <v>4</v>
      </c>
      <c r="AH406" s="1">
        <v>250000000000000</v>
      </c>
    </row>
    <row r="407" spans="1:34" x14ac:dyDescent="0.35">
      <c r="A407">
        <v>24015181</v>
      </c>
      <c r="B407" s="2">
        <v>45369.400694444441</v>
      </c>
      <c r="C407" s="2" t="str">
        <f t="shared" si="12"/>
        <v>Mar</v>
      </c>
      <c r="D407" s="2" t="str">
        <f t="shared" si="13"/>
        <v>2024</v>
      </c>
      <c r="E407" t="s">
        <v>44</v>
      </c>
      <c r="F407" t="s">
        <v>355</v>
      </c>
      <c r="G407" t="s">
        <v>46</v>
      </c>
      <c r="H407" t="s">
        <v>47</v>
      </c>
      <c r="I407" t="s">
        <v>48</v>
      </c>
      <c r="J407" t="s">
        <v>37</v>
      </c>
      <c r="K407" t="s">
        <v>66</v>
      </c>
      <c r="L407" t="s">
        <v>71</v>
      </c>
      <c r="M407" t="s">
        <v>40</v>
      </c>
      <c r="N407" t="s">
        <v>41</v>
      </c>
      <c r="O407" t="s">
        <v>42</v>
      </c>
      <c r="P407" t="s">
        <v>43</v>
      </c>
      <c r="Q407">
        <v>25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42.3874</v>
      </c>
      <c r="AF407">
        <v>-71.093199999999996</v>
      </c>
      <c r="AG407">
        <v>4</v>
      </c>
      <c r="AH407" s="1">
        <v>250000000000000</v>
      </c>
    </row>
    <row r="408" spans="1:34" x14ac:dyDescent="0.35">
      <c r="A408">
        <v>23072645</v>
      </c>
      <c r="B408" s="2">
        <v>45278.375694444447</v>
      </c>
      <c r="C408" s="2" t="str">
        <f t="shared" si="12"/>
        <v>Dec</v>
      </c>
      <c r="D408" s="2" t="str">
        <f t="shared" si="13"/>
        <v>2023</v>
      </c>
      <c r="E408" t="s">
        <v>44</v>
      </c>
      <c r="F408" t="s">
        <v>355</v>
      </c>
      <c r="G408" t="s">
        <v>46</v>
      </c>
      <c r="H408" t="s">
        <v>35</v>
      </c>
      <c r="I408" t="s">
        <v>36</v>
      </c>
      <c r="J408" t="s">
        <v>37</v>
      </c>
      <c r="K408" t="s">
        <v>66</v>
      </c>
      <c r="L408" t="s">
        <v>71</v>
      </c>
      <c r="M408" t="s">
        <v>40</v>
      </c>
      <c r="N408" t="s">
        <v>70</v>
      </c>
      <c r="O408" t="s">
        <v>56</v>
      </c>
      <c r="P408" t="s">
        <v>57</v>
      </c>
      <c r="Q408">
        <v>25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42.3874</v>
      </c>
      <c r="AF408">
        <v>-71.093199999999996</v>
      </c>
      <c r="AG408">
        <v>4</v>
      </c>
      <c r="AH408" s="1">
        <v>250000000000000</v>
      </c>
    </row>
    <row r="409" spans="1:34" x14ac:dyDescent="0.35">
      <c r="A409">
        <v>20023711</v>
      </c>
      <c r="B409" s="2">
        <v>43958.754861111112</v>
      </c>
      <c r="C409" s="2" t="str">
        <f t="shared" si="12"/>
        <v>May</v>
      </c>
      <c r="D409" s="2" t="str">
        <f t="shared" si="13"/>
        <v>2020</v>
      </c>
      <c r="E409" t="s">
        <v>32</v>
      </c>
      <c r="F409" t="s">
        <v>360</v>
      </c>
      <c r="G409" t="s">
        <v>46</v>
      </c>
      <c r="H409" t="s">
        <v>47</v>
      </c>
      <c r="I409" t="s">
        <v>48</v>
      </c>
      <c r="J409" t="s">
        <v>37</v>
      </c>
      <c r="K409" t="s">
        <v>53</v>
      </c>
      <c r="L409" t="s">
        <v>39</v>
      </c>
      <c r="M409" t="s">
        <v>69</v>
      </c>
      <c r="N409" t="s">
        <v>41</v>
      </c>
      <c r="O409" t="s">
        <v>42</v>
      </c>
      <c r="P409" t="s">
        <v>43</v>
      </c>
      <c r="Q409">
        <v>25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42.388199999999998</v>
      </c>
      <c r="AF409">
        <v>-71.092399999999998</v>
      </c>
      <c r="AG409">
        <v>4</v>
      </c>
      <c r="AH409" s="1">
        <v>250000000000000</v>
      </c>
    </row>
    <row r="410" spans="1:34" x14ac:dyDescent="0.35">
      <c r="A410">
        <v>19055377</v>
      </c>
      <c r="B410" s="2">
        <v>43734.324305555558</v>
      </c>
      <c r="C410" s="2" t="str">
        <f t="shared" si="12"/>
        <v>Sep</v>
      </c>
      <c r="D410" s="2" t="str">
        <f t="shared" si="13"/>
        <v>2019</v>
      </c>
      <c r="E410" t="s">
        <v>58</v>
      </c>
      <c r="F410" t="s">
        <v>355</v>
      </c>
      <c r="G410" t="s">
        <v>46</v>
      </c>
      <c r="H410" t="s">
        <v>47</v>
      </c>
      <c r="I410" t="s">
        <v>48</v>
      </c>
      <c r="J410" t="s">
        <v>37</v>
      </c>
      <c r="K410" t="s">
        <v>66</v>
      </c>
      <c r="L410" t="s">
        <v>71</v>
      </c>
      <c r="M410" t="s">
        <v>40</v>
      </c>
      <c r="N410" t="s">
        <v>41</v>
      </c>
      <c r="O410" t="s">
        <v>96</v>
      </c>
      <c r="P410" t="s">
        <v>43</v>
      </c>
      <c r="Q410">
        <v>25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2</v>
      </c>
      <c r="X410">
        <v>0</v>
      </c>
      <c r="Y410">
        <v>0</v>
      </c>
      <c r="Z410">
        <v>1</v>
      </c>
      <c r="AA410">
        <v>0</v>
      </c>
      <c r="AB410">
        <v>1</v>
      </c>
      <c r="AC410">
        <v>0</v>
      </c>
      <c r="AD410">
        <v>0</v>
      </c>
      <c r="AE410">
        <v>42.3874</v>
      </c>
      <c r="AF410">
        <v>-71.093199999999996</v>
      </c>
      <c r="AG410">
        <v>4</v>
      </c>
      <c r="AH410" s="1">
        <v>250000000000000</v>
      </c>
    </row>
    <row r="411" spans="1:34" x14ac:dyDescent="0.35">
      <c r="A411">
        <v>23051978</v>
      </c>
      <c r="B411" s="2">
        <v>45179.701388888891</v>
      </c>
      <c r="C411" s="2" t="str">
        <f t="shared" si="12"/>
        <v>Sep</v>
      </c>
      <c r="D411" s="2" t="str">
        <f t="shared" si="13"/>
        <v>2023</v>
      </c>
      <c r="E411" t="s">
        <v>32</v>
      </c>
      <c r="F411" t="s">
        <v>361</v>
      </c>
      <c r="G411" t="s">
        <v>107</v>
      </c>
      <c r="H411" t="s">
        <v>35</v>
      </c>
      <c r="I411" t="s">
        <v>36</v>
      </c>
      <c r="J411" t="s">
        <v>37</v>
      </c>
      <c r="K411" t="s">
        <v>38</v>
      </c>
      <c r="L411" t="s">
        <v>39</v>
      </c>
      <c r="M411" t="s">
        <v>40</v>
      </c>
      <c r="N411" t="s">
        <v>41</v>
      </c>
      <c r="O411" t="s">
        <v>56</v>
      </c>
      <c r="P411" t="s">
        <v>43</v>
      </c>
      <c r="Q411">
        <v>25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42.387500000000003</v>
      </c>
      <c r="AF411">
        <v>-71.092100000000002</v>
      </c>
      <c r="AG411">
        <v>4</v>
      </c>
      <c r="AH411" s="1">
        <v>250000000000000</v>
      </c>
    </row>
    <row r="412" spans="1:34" x14ac:dyDescent="0.35">
      <c r="A412">
        <v>19059766</v>
      </c>
      <c r="B412" s="2">
        <v>43755.724999999999</v>
      </c>
      <c r="C412" s="2" t="str">
        <f t="shared" si="12"/>
        <v>Oct</v>
      </c>
      <c r="D412" s="2" t="str">
        <f t="shared" si="13"/>
        <v>2019</v>
      </c>
      <c r="E412" t="s">
        <v>32</v>
      </c>
      <c r="F412" t="s">
        <v>355</v>
      </c>
      <c r="G412" t="s">
        <v>107</v>
      </c>
      <c r="H412" t="s">
        <v>52</v>
      </c>
      <c r="I412" t="s">
        <v>36</v>
      </c>
      <c r="J412" t="s">
        <v>37</v>
      </c>
      <c r="K412" t="s">
        <v>66</v>
      </c>
      <c r="L412" t="s">
        <v>54</v>
      </c>
      <c r="M412" t="s">
        <v>69</v>
      </c>
      <c r="N412" t="s">
        <v>82</v>
      </c>
      <c r="O412" t="s">
        <v>42</v>
      </c>
      <c r="P412" t="s">
        <v>43</v>
      </c>
      <c r="Q412">
        <v>25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3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42.3874</v>
      </c>
      <c r="AF412">
        <v>-71.093199999999996</v>
      </c>
      <c r="AG412">
        <v>4</v>
      </c>
      <c r="AH412" s="1">
        <v>250000000000000</v>
      </c>
    </row>
    <row r="413" spans="1:34" x14ac:dyDescent="0.35">
      <c r="A413">
        <v>23055348</v>
      </c>
      <c r="B413" s="2">
        <v>45195.958333333336</v>
      </c>
      <c r="C413" s="2" t="str">
        <f t="shared" si="12"/>
        <v>Sep</v>
      </c>
      <c r="D413" s="2" t="str">
        <f t="shared" si="13"/>
        <v>2023</v>
      </c>
      <c r="E413" t="s">
        <v>32</v>
      </c>
      <c r="F413" t="s">
        <v>362</v>
      </c>
      <c r="G413" t="s">
        <v>146</v>
      </c>
      <c r="H413" t="s">
        <v>47</v>
      </c>
      <c r="I413" t="s">
        <v>48</v>
      </c>
      <c r="J413" t="s">
        <v>37</v>
      </c>
      <c r="K413" t="s">
        <v>38</v>
      </c>
      <c r="L413" t="s">
        <v>39</v>
      </c>
      <c r="M413" t="s">
        <v>69</v>
      </c>
      <c r="N413" t="s">
        <v>119</v>
      </c>
      <c r="O413" t="s">
        <v>56</v>
      </c>
      <c r="P413" t="s">
        <v>43</v>
      </c>
      <c r="Q413">
        <v>20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42.391100000000002</v>
      </c>
      <c r="AF413">
        <v>-71.093500000000006</v>
      </c>
      <c r="AG413">
        <v>4</v>
      </c>
      <c r="AH413" s="1">
        <v>250000000000000</v>
      </c>
    </row>
    <row r="414" spans="1:34" x14ac:dyDescent="0.35">
      <c r="A414">
        <v>20019184</v>
      </c>
      <c r="B414" s="2">
        <v>43933.049305555556</v>
      </c>
      <c r="C414" s="2" t="str">
        <f t="shared" si="12"/>
        <v>Apr</v>
      </c>
      <c r="D414" s="2" t="str">
        <f t="shared" si="13"/>
        <v>2020</v>
      </c>
      <c r="E414" t="s">
        <v>58</v>
      </c>
      <c r="F414" t="s">
        <v>363</v>
      </c>
      <c r="G414" t="s">
        <v>34</v>
      </c>
      <c r="H414" t="s">
        <v>47</v>
      </c>
      <c r="I414" t="s">
        <v>48</v>
      </c>
      <c r="J414" t="s">
        <v>37</v>
      </c>
      <c r="K414" t="s">
        <v>38</v>
      </c>
      <c r="L414" t="s">
        <v>39</v>
      </c>
      <c r="M414" t="s">
        <v>40</v>
      </c>
      <c r="N414" t="s">
        <v>49</v>
      </c>
      <c r="O414" t="s">
        <v>56</v>
      </c>
      <c r="P414" t="s">
        <v>43</v>
      </c>
      <c r="Q414">
        <v>25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42.389699999999998</v>
      </c>
      <c r="AF414">
        <v>-71.094899999999996</v>
      </c>
      <c r="AG414">
        <v>4</v>
      </c>
      <c r="AH414" s="1">
        <v>250000000000000</v>
      </c>
    </row>
    <row r="415" spans="1:34" x14ac:dyDescent="0.35">
      <c r="A415">
        <v>23074162</v>
      </c>
      <c r="B415" s="2">
        <v>45285.974999999999</v>
      </c>
      <c r="C415" s="2" t="str">
        <f t="shared" si="12"/>
        <v>Dec</v>
      </c>
      <c r="D415" s="2" t="str">
        <f t="shared" si="13"/>
        <v>2023</v>
      </c>
      <c r="E415" t="s">
        <v>32</v>
      </c>
      <c r="F415" t="s">
        <v>364</v>
      </c>
      <c r="G415" t="s">
        <v>34</v>
      </c>
      <c r="H415" t="s">
        <v>365</v>
      </c>
      <c r="I415" t="s">
        <v>36</v>
      </c>
      <c r="J415" t="s">
        <v>37</v>
      </c>
      <c r="K415" t="s">
        <v>38</v>
      </c>
      <c r="L415" t="s">
        <v>39</v>
      </c>
      <c r="M415" t="s">
        <v>69</v>
      </c>
      <c r="N415" t="s">
        <v>41</v>
      </c>
      <c r="O415" t="s">
        <v>56</v>
      </c>
      <c r="P415" t="s">
        <v>43</v>
      </c>
      <c r="Q415">
        <v>20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42.390099999999997</v>
      </c>
      <c r="AF415">
        <v>-71.0959</v>
      </c>
      <c r="AG415">
        <v>4</v>
      </c>
      <c r="AH415" s="1">
        <v>250000000000000</v>
      </c>
    </row>
    <row r="416" spans="1:34" x14ac:dyDescent="0.35">
      <c r="A416">
        <v>22055510</v>
      </c>
      <c r="B416" s="2">
        <v>44833.382638888892</v>
      </c>
      <c r="C416" s="2" t="str">
        <f t="shared" si="12"/>
        <v>Sep</v>
      </c>
      <c r="D416" s="2" t="str">
        <f t="shared" si="13"/>
        <v>2022</v>
      </c>
      <c r="E416" t="s">
        <v>44</v>
      </c>
      <c r="F416" t="s">
        <v>366</v>
      </c>
      <c r="G416" t="s">
        <v>46</v>
      </c>
      <c r="H416" t="s">
        <v>47</v>
      </c>
      <c r="I416" t="s">
        <v>48</v>
      </c>
      <c r="J416" t="s">
        <v>37</v>
      </c>
      <c r="K416" t="s">
        <v>38</v>
      </c>
      <c r="L416" t="s">
        <v>39</v>
      </c>
      <c r="M416" t="s">
        <v>40</v>
      </c>
      <c r="N416" t="s">
        <v>41</v>
      </c>
      <c r="O416" t="s">
        <v>56</v>
      </c>
      <c r="P416" t="s">
        <v>57</v>
      </c>
      <c r="Q416">
        <v>25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42.3904</v>
      </c>
      <c r="AF416">
        <v>-71.095699999999994</v>
      </c>
      <c r="AG416">
        <v>4</v>
      </c>
      <c r="AH416" s="1">
        <v>250000000000000</v>
      </c>
    </row>
    <row r="417" spans="1:34" x14ac:dyDescent="0.35">
      <c r="A417">
        <v>19035382</v>
      </c>
      <c r="B417" s="2">
        <v>43639.695833333331</v>
      </c>
      <c r="C417" s="2" t="str">
        <f t="shared" si="12"/>
        <v>Jun</v>
      </c>
      <c r="D417" s="2" t="str">
        <f t="shared" si="13"/>
        <v>2019</v>
      </c>
      <c r="E417" t="s">
        <v>32</v>
      </c>
      <c r="F417" t="s">
        <v>363</v>
      </c>
      <c r="G417" t="s">
        <v>46</v>
      </c>
      <c r="H417" t="s">
        <v>47</v>
      </c>
      <c r="I417" t="s">
        <v>48</v>
      </c>
      <c r="J417" t="s">
        <v>37</v>
      </c>
      <c r="K417" t="s">
        <v>38</v>
      </c>
      <c r="L417" t="s">
        <v>39</v>
      </c>
      <c r="M417" t="s">
        <v>69</v>
      </c>
      <c r="N417" t="s">
        <v>70</v>
      </c>
      <c r="O417" t="s">
        <v>56</v>
      </c>
      <c r="P417" t="s">
        <v>43</v>
      </c>
      <c r="Q417">
        <v>25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42.389699999999998</v>
      </c>
      <c r="AF417">
        <v>-71.094899999999996</v>
      </c>
      <c r="AG417">
        <v>4</v>
      </c>
      <c r="AH417" s="1">
        <v>250000000000000</v>
      </c>
    </row>
    <row r="418" spans="1:34" x14ac:dyDescent="0.35">
      <c r="A418">
        <v>21039221</v>
      </c>
      <c r="B418" s="2">
        <v>44406.804166666669</v>
      </c>
      <c r="C418" s="2" t="str">
        <f t="shared" si="12"/>
        <v>Jul</v>
      </c>
      <c r="D418" s="2" t="str">
        <f t="shared" si="13"/>
        <v>2021</v>
      </c>
      <c r="E418" t="s">
        <v>32</v>
      </c>
      <c r="F418" t="s">
        <v>367</v>
      </c>
      <c r="G418" t="s">
        <v>46</v>
      </c>
      <c r="H418" t="s">
        <v>35</v>
      </c>
      <c r="I418" t="s">
        <v>36</v>
      </c>
      <c r="J418" t="s">
        <v>37</v>
      </c>
      <c r="K418" t="s">
        <v>38</v>
      </c>
      <c r="L418" t="s">
        <v>54</v>
      </c>
      <c r="M418" t="s">
        <v>69</v>
      </c>
      <c r="N418" t="s">
        <v>41</v>
      </c>
      <c r="O418" t="s">
        <v>96</v>
      </c>
      <c r="P418" t="s">
        <v>43</v>
      </c>
      <c r="Q418">
        <v>25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42.389400000000002</v>
      </c>
      <c r="AF418">
        <v>-71.094999999999999</v>
      </c>
      <c r="AG418">
        <v>4</v>
      </c>
      <c r="AH418" s="1">
        <v>250000000000000</v>
      </c>
    </row>
    <row r="419" spans="1:34" x14ac:dyDescent="0.35">
      <c r="A419">
        <v>22068802</v>
      </c>
      <c r="B419" s="2">
        <v>44900.731944444444</v>
      </c>
      <c r="C419" s="2" t="str">
        <f t="shared" si="12"/>
        <v>Dec</v>
      </c>
      <c r="D419" s="2" t="str">
        <f t="shared" si="13"/>
        <v>2022</v>
      </c>
      <c r="E419" t="s">
        <v>32</v>
      </c>
      <c r="F419" t="s">
        <v>368</v>
      </c>
      <c r="G419" t="s">
        <v>34</v>
      </c>
      <c r="H419" t="s">
        <v>47</v>
      </c>
      <c r="I419" t="s">
        <v>48</v>
      </c>
      <c r="J419" t="s">
        <v>37</v>
      </c>
      <c r="K419" t="s">
        <v>38</v>
      </c>
      <c r="L419" t="s">
        <v>39</v>
      </c>
      <c r="M419" t="s">
        <v>40</v>
      </c>
      <c r="N419" t="s">
        <v>82</v>
      </c>
      <c r="O419" t="s">
        <v>42</v>
      </c>
      <c r="P419" t="s">
        <v>43</v>
      </c>
      <c r="Q419">
        <v>20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4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42.389800000000001</v>
      </c>
      <c r="AF419">
        <v>-71.096500000000006</v>
      </c>
      <c r="AG419">
        <v>4</v>
      </c>
      <c r="AH419" s="1">
        <v>250000000000000</v>
      </c>
    </row>
    <row r="420" spans="1:34" x14ac:dyDescent="0.35">
      <c r="A420">
        <v>22000950</v>
      </c>
      <c r="B420" s="2">
        <v>44568.427083333336</v>
      </c>
      <c r="C420" s="2" t="str">
        <f t="shared" si="12"/>
        <v>Jan</v>
      </c>
      <c r="D420" s="2" t="str">
        <f t="shared" si="13"/>
        <v>2022</v>
      </c>
      <c r="E420" t="s">
        <v>44</v>
      </c>
      <c r="F420" t="s">
        <v>369</v>
      </c>
      <c r="G420" t="s">
        <v>46</v>
      </c>
      <c r="H420" t="s">
        <v>155</v>
      </c>
      <c r="I420" t="s">
        <v>155</v>
      </c>
      <c r="J420" t="s">
        <v>139</v>
      </c>
      <c r="K420" t="s">
        <v>38</v>
      </c>
      <c r="L420" t="s">
        <v>63</v>
      </c>
      <c r="M420" t="s">
        <v>69</v>
      </c>
      <c r="N420" t="s">
        <v>41</v>
      </c>
      <c r="O420" t="s">
        <v>56</v>
      </c>
      <c r="P420" t="s">
        <v>43</v>
      </c>
      <c r="Q420">
        <v>25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42.389299999999999</v>
      </c>
      <c r="AF420">
        <v>-71.095299999999995</v>
      </c>
      <c r="AG420">
        <v>4</v>
      </c>
      <c r="AH420" s="1">
        <v>250000000000000</v>
      </c>
    </row>
    <row r="421" spans="1:34" x14ac:dyDescent="0.35">
      <c r="A421">
        <v>19065334</v>
      </c>
      <c r="B421" s="2">
        <v>43784.334722222222</v>
      </c>
      <c r="C421" s="2" t="str">
        <f t="shared" si="12"/>
        <v>Nov</v>
      </c>
      <c r="D421" s="2" t="str">
        <f t="shared" si="13"/>
        <v>2019</v>
      </c>
      <c r="E421" t="s">
        <v>44</v>
      </c>
      <c r="F421" t="s">
        <v>370</v>
      </c>
      <c r="G421" t="s">
        <v>46</v>
      </c>
      <c r="H421" t="s">
        <v>47</v>
      </c>
      <c r="I421" t="s">
        <v>48</v>
      </c>
      <c r="J421" t="s">
        <v>60</v>
      </c>
      <c r="K421" t="s">
        <v>38</v>
      </c>
      <c r="L421" t="s">
        <v>54</v>
      </c>
      <c r="M421" t="s">
        <v>40</v>
      </c>
      <c r="N421" t="s">
        <v>70</v>
      </c>
      <c r="O421" t="s">
        <v>42</v>
      </c>
      <c r="P421" t="s">
        <v>43</v>
      </c>
      <c r="Q421">
        <v>25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42.387799999999999</v>
      </c>
      <c r="AF421">
        <v>-71.094800000000006</v>
      </c>
      <c r="AG421">
        <v>4</v>
      </c>
      <c r="AH421" s="1">
        <v>250000000000000</v>
      </c>
    </row>
    <row r="422" spans="1:34" x14ac:dyDescent="0.35">
      <c r="A422">
        <v>19052265</v>
      </c>
      <c r="B422" s="2">
        <v>43719.344444444447</v>
      </c>
      <c r="C422" s="2" t="str">
        <f t="shared" si="12"/>
        <v>Sep</v>
      </c>
      <c r="D422" s="2" t="str">
        <f t="shared" si="13"/>
        <v>2019</v>
      </c>
      <c r="E422" t="s">
        <v>44</v>
      </c>
      <c r="F422" t="s">
        <v>371</v>
      </c>
      <c r="G422" t="s">
        <v>46</v>
      </c>
      <c r="H422" t="s">
        <v>47</v>
      </c>
      <c r="I422" t="s">
        <v>48</v>
      </c>
      <c r="J422" t="s">
        <v>37</v>
      </c>
      <c r="K422" t="s">
        <v>38</v>
      </c>
      <c r="L422" t="s">
        <v>39</v>
      </c>
      <c r="M422" t="s">
        <v>93</v>
      </c>
      <c r="N422" t="s">
        <v>55</v>
      </c>
      <c r="O422" t="s">
        <v>42</v>
      </c>
      <c r="P422" t="s">
        <v>43</v>
      </c>
      <c r="Q422">
        <v>20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4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42.388199999999998</v>
      </c>
      <c r="AF422">
        <v>-71.095500000000001</v>
      </c>
      <c r="AG422">
        <v>4</v>
      </c>
      <c r="AH422" s="1">
        <v>250000000000000</v>
      </c>
    </row>
    <row r="423" spans="1:34" x14ac:dyDescent="0.35">
      <c r="A423">
        <v>19071544</v>
      </c>
      <c r="B423" s="2">
        <v>43817.618055555555</v>
      </c>
      <c r="C423" s="2" t="str">
        <f t="shared" si="12"/>
        <v>Dec</v>
      </c>
      <c r="D423" s="2" t="str">
        <f t="shared" si="13"/>
        <v>2019</v>
      </c>
      <c r="E423" t="s">
        <v>44</v>
      </c>
      <c r="F423" t="s">
        <v>372</v>
      </c>
      <c r="G423" t="s">
        <v>46</v>
      </c>
      <c r="H423" t="s">
        <v>47</v>
      </c>
      <c r="I423" t="s">
        <v>36</v>
      </c>
      <c r="J423" t="s">
        <v>37</v>
      </c>
      <c r="K423" t="s">
        <v>38</v>
      </c>
      <c r="L423" t="s">
        <v>39</v>
      </c>
      <c r="M423" t="s">
        <v>40</v>
      </c>
      <c r="N423" t="s">
        <v>55</v>
      </c>
      <c r="O423" t="s">
        <v>56</v>
      </c>
      <c r="P423" t="s">
        <v>43</v>
      </c>
      <c r="Q423">
        <v>30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42.387799999999999</v>
      </c>
      <c r="AF423">
        <v>-71.093999999999994</v>
      </c>
      <c r="AG423">
        <v>4</v>
      </c>
      <c r="AH423" s="1">
        <v>250000000000000</v>
      </c>
    </row>
    <row r="424" spans="1:34" x14ac:dyDescent="0.35">
      <c r="A424">
        <v>24015308</v>
      </c>
      <c r="B424" s="2">
        <v>45369.85</v>
      </c>
      <c r="C424" s="2" t="str">
        <f t="shared" si="12"/>
        <v>Mar</v>
      </c>
      <c r="D424" s="2" t="str">
        <f t="shared" si="13"/>
        <v>2024</v>
      </c>
      <c r="E424" t="s">
        <v>32</v>
      </c>
      <c r="F424" t="s">
        <v>373</v>
      </c>
      <c r="G424" t="s">
        <v>34</v>
      </c>
      <c r="H424" t="s">
        <v>47</v>
      </c>
      <c r="I424" t="s">
        <v>48</v>
      </c>
      <c r="J424" t="s">
        <v>37</v>
      </c>
      <c r="K424" t="s">
        <v>38</v>
      </c>
      <c r="L424" t="s">
        <v>39</v>
      </c>
      <c r="M424" t="s">
        <v>69</v>
      </c>
      <c r="N424" t="s">
        <v>70</v>
      </c>
      <c r="O424" t="s">
        <v>56</v>
      </c>
      <c r="P424" t="s">
        <v>43</v>
      </c>
      <c r="Q424">
        <v>25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42.3887</v>
      </c>
      <c r="AF424">
        <v>-71.092699999999994</v>
      </c>
      <c r="AG424">
        <v>4</v>
      </c>
      <c r="AH424" s="1">
        <v>250000000000000</v>
      </c>
    </row>
    <row r="425" spans="1:34" x14ac:dyDescent="0.35">
      <c r="A425">
        <v>22014466</v>
      </c>
      <c r="B425" s="2">
        <v>44639.060416666667</v>
      </c>
      <c r="C425" s="2" t="str">
        <f t="shared" si="12"/>
        <v>Mar</v>
      </c>
      <c r="D425" s="2" t="str">
        <f t="shared" si="13"/>
        <v>2022</v>
      </c>
      <c r="E425" t="s">
        <v>58</v>
      </c>
      <c r="F425" t="s">
        <v>374</v>
      </c>
      <c r="G425" t="s">
        <v>34</v>
      </c>
      <c r="H425" t="s">
        <v>47</v>
      </c>
      <c r="I425" t="s">
        <v>48</v>
      </c>
      <c r="J425" t="s">
        <v>37</v>
      </c>
      <c r="K425" t="s">
        <v>38</v>
      </c>
      <c r="L425" t="s">
        <v>39</v>
      </c>
      <c r="M425" t="s">
        <v>40</v>
      </c>
      <c r="N425" t="s">
        <v>49</v>
      </c>
      <c r="O425" t="s">
        <v>56</v>
      </c>
      <c r="P425" t="s">
        <v>375</v>
      </c>
      <c r="Q425">
        <v>25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42.388399999999997</v>
      </c>
      <c r="AF425">
        <v>-71.093000000000004</v>
      </c>
      <c r="AG425">
        <v>4</v>
      </c>
      <c r="AH425" s="1">
        <v>250000000000000</v>
      </c>
    </row>
    <row r="426" spans="1:34" x14ac:dyDescent="0.35">
      <c r="A426">
        <v>23013718</v>
      </c>
      <c r="B426" s="2">
        <v>45002.102777777778</v>
      </c>
      <c r="C426" s="2" t="str">
        <f t="shared" si="12"/>
        <v>Mar</v>
      </c>
      <c r="D426" s="2" t="str">
        <f t="shared" si="13"/>
        <v>2023</v>
      </c>
      <c r="E426" t="s">
        <v>58</v>
      </c>
      <c r="F426" t="s">
        <v>376</v>
      </c>
      <c r="G426" t="s">
        <v>34</v>
      </c>
      <c r="H426" t="s">
        <v>47</v>
      </c>
      <c r="I426" t="s">
        <v>48</v>
      </c>
      <c r="J426" t="s">
        <v>37</v>
      </c>
      <c r="K426" t="s">
        <v>38</v>
      </c>
      <c r="L426" t="s">
        <v>39</v>
      </c>
      <c r="M426" t="s">
        <v>69</v>
      </c>
      <c r="N426" t="s">
        <v>70</v>
      </c>
      <c r="O426" t="s">
        <v>56</v>
      </c>
      <c r="P426" t="s">
        <v>43</v>
      </c>
      <c r="Q426">
        <v>20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4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42.388399999999997</v>
      </c>
      <c r="AF426">
        <v>-71.0929</v>
      </c>
      <c r="AG426">
        <v>4</v>
      </c>
      <c r="AH426" s="1">
        <v>250000000000000</v>
      </c>
    </row>
    <row r="427" spans="1:34" x14ac:dyDescent="0.35">
      <c r="A427">
        <v>18059189</v>
      </c>
      <c r="B427" s="2">
        <v>43377.37222222222</v>
      </c>
      <c r="C427" s="2" t="str">
        <f t="shared" si="12"/>
        <v>Oct</v>
      </c>
      <c r="D427" s="2" t="str">
        <f t="shared" si="13"/>
        <v>2018</v>
      </c>
      <c r="E427" t="s">
        <v>44</v>
      </c>
      <c r="F427" t="s">
        <v>377</v>
      </c>
      <c r="G427" t="s">
        <v>46</v>
      </c>
      <c r="H427" t="s">
        <v>47</v>
      </c>
      <c r="I427" t="s">
        <v>48</v>
      </c>
      <c r="J427" t="s">
        <v>37</v>
      </c>
      <c r="K427" t="s">
        <v>53</v>
      </c>
      <c r="L427" t="s">
        <v>71</v>
      </c>
      <c r="M427" t="s">
        <v>40</v>
      </c>
      <c r="N427" t="s">
        <v>70</v>
      </c>
      <c r="O427" t="s">
        <v>56</v>
      </c>
      <c r="P427" t="s">
        <v>43</v>
      </c>
      <c r="Q427">
        <v>25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42.3889</v>
      </c>
      <c r="AF427">
        <v>-71.094099999999997</v>
      </c>
      <c r="AG427">
        <v>4</v>
      </c>
      <c r="AH427" s="1">
        <v>250000000000000</v>
      </c>
    </row>
    <row r="428" spans="1:34" x14ac:dyDescent="0.35">
      <c r="A428">
        <v>21008447</v>
      </c>
      <c r="B428" s="2">
        <v>44244.390277777777</v>
      </c>
      <c r="C428" s="2" t="str">
        <f t="shared" si="12"/>
        <v>Feb</v>
      </c>
      <c r="D428" s="2" t="str">
        <f t="shared" si="13"/>
        <v>2021</v>
      </c>
      <c r="E428" t="s">
        <v>44</v>
      </c>
      <c r="F428" t="s">
        <v>377</v>
      </c>
      <c r="G428" t="s">
        <v>46</v>
      </c>
      <c r="H428" t="s">
        <v>47</v>
      </c>
      <c r="I428" t="s">
        <v>48</v>
      </c>
      <c r="J428" t="s">
        <v>37</v>
      </c>
      <c r="K428" t="s">
        <v>53</v>
      </c>
      <c r="L428" t="s">
        <v>71</v>
      </c>
      <c r="M428" t="s">
        <v>40</v>
      </c>
      <c r="N428" t="s">
        <v>82</v>
      </c>
      <c r="O428" t="s">
        <v>42</v>
      </c>
      <c r="P428" t="s">
        <v>43</v>
      </c>
      <c r="Q428">
        <v>20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42.3889</v>
      </c>
      <c r="AF428">
        <v>-71.094099999999997</v>
      </c>
      <c r="AG428">
        <v>4</v>
      </c>
      <c r="AH428" s="1">
        <v>250000000000000</v>
      </c>
    </row>
    <row r="429" spans="1:34" x14ac:dyDescent="0.35">
      <c r="A429">
        <v>20025145</v>
      </c>
      <c r="B429" s="2">
        <v>43967.744444444441</v>
      </c>
      <c r="C429" s="2" t="str">
        <f t="shared" si="12"/>
        <v>May</v>
      </c>
      <c r="D429" s="2" t="str">
        <f t="shared" si="13"/>
        <v>2020</v>
      </c>
      <c r="E429" t="s">
        <v>32</v>
      </c>
      <c r="F429" t="s">
        <v>378</v>
      </c>
      <c r="G429" t="s">
        <v>107</v>
      </c>
      <c r="H429" t="s">
        <v>47</v>
      </c>
      <c r="I429" t="s">
        <v>48</v>
      </c>
      <c r="J429" t="s">
        <v>37</v>
      </c>
      <c r="K429" t="s">
        <v>38</v>
      </c>
      <c r="L429" t="s">
        <v>54</v>
      </c>
      <c r="M429" t="s">
        <v>63</v>
      </c>
      <c r="N429" t="s">
        <v>70</v>
      </c>
      <c r="O429" t="s">
        <v>42</v>
      </c>
      <c r="P429" t="s">
        <v>43</v>
      </c>
      <c r="Q429">
        <v>25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42.389000000000003</v>
      </c>
      <c r="AF429">
        <v>-71.092200000000005</v>
      </c>
      <c r="AG429">
        <v>4</v>
      </c>
      <c r="AH429" s="1">
        <v>250000000000000</v>
      </c>
    </row>
    <row r="430" spans="1:34" x14ac:dyDescent="0.35">
      <c r="A430">
        <v>22070855</v>
      </c>
      <c r="B430" s="2">
        <v>44912</v>
      </c>
      <c r="C430" s="2" t="str">
        <f t="shared" si="12"/>
        <v>Dec</v>
      </c>
      <c r="D430" s="2" t="str">
        <f t="shared" si="13"/>
        <v>2022</v>
      </c>
      <c r="E430" t="s">
        <v>44</v>
      </c>
      <c r="F430" t="s">
        <v>379</v>
      </c>
      <c r="G430" t="s">
        <v>34</v>
      </c>
      <c r="H430" t="s">
        <v>35</v>
      </c>
      <c r="I430" t="s">
        <v>36</v>
      </c>
      <c r="J430" t="s">
        <v>37</v>
      </c>
      <c r="K430" t="s">
        <v>38</v>
      </c>
      <c r="L430" t="s">
        <v>39</v>
      </c>
      <c r="M430" t="s">
        <v>69</v>
      </c>
      <c r="N430" t="s">
        <v>70</v>
      </c>
      <c r="O430" t="s">
        <v>56</v>
      </c>
      <c r="P430" t="s">
        <v>43</v>
      </c>
      <c r="Q430">
        <v>25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42.388800000000003</v>
      </c>
      <c r="AF430">
        <v>-71.092600000000004</v>
      </c>
      <c r="AG430">
        <v>4</v>
      </c>
      <c r="AH430" s="1">
        <v>250000000000000</v>
      </c>
    </row>
    <row r="431" spans="1:34" x14ac:dyDescent="0.35">
      <c r="A431">
        <v>20035423</v>
      </c>
      <c r="B431" s="2">
        <v>44031.068749999999</v>
      </c>
      <c r="C431" s="2" t="str">
        <f t="shared" si="12"/>
        <v>Jul</v>
      </c>
      <c r="D431" s="2" t="str">
        <f t="shared" si="13"/>
        <v>2020</v>
      </c>
      <c r="E431" t="s">
        <v>58</v>
      </c>
      <c r="F431" t="s">
        <v>380</v>
      </c>
      <c r="G431" t="s">
        <v>34</v>
      </c>
      <c r="H431" t="s">
        <v>47</v>
      </c>
      <c r="I431" t="s">
        <v>48</v>
      </c>
      <c r="J431" t="s">
        <v>37</v>
      </c>
      <c r="K431" t="s">
        <v>66</v>
      </c>
      <c r="L431" t="s">
        <v>39</v>
      </c>
      <c r="M431" t="s">
        <v>40</v>
      </c>
      <c r="N431" t="s">
        <v>82</v>
      </c>
      <c r="O431" t="s">
        <v>140</v>
      </c>
      <c r="P431" t="s">
        <v>89</v>
      </c>
      <c r="Q431">
        <v>25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42.387599999999999</v>
      </c>
      <c r="AF431">
        <v>-71.093299999999999</v>
      </c>
      <c r="AG431">
        <v>4</v>
      </c>
      <c r="AH431" s="1">
        <v>250000000000000</v>
      </c>
    </row>
    <row r="432" spans="1:34" x14ac:dyDescent="0.35">
      <c r="A432">
        <v>20062863</v>
      </c>
      <c r="B432" s="2">
        <v>44195.554166666669</v>
      </c>
      <c r="C432" s="2" t="str">
        <f t="shared" si="12"/>
        <v>Dec</v>
      </c>
      <c r="D432" s="2" t="str">
        <f t="shared" si="13"/>
        <v>2020</v>
      </c>
      <c r="E432" t="s">
        <v>44</v>
      </c>
      <c r="F432" t="s">
        <v>381</v>
      </c>
      <c r="G432" t="s">
        <v>46</v>
      </c>
      <c r="H432" t="s">
        <v>47</v>
      </c>
      <c r="I432" t="s">
        <v>48</v>
      </c>
      <c r="J432" t="s">
        <v>37</v>
      </c>
      <c r="K432" t="s">
        <v>38</v>
      </c>
      <c r="L432" t="s">
        <v>39</v>
      </c>
      <c r="M432" t="s">
        <v>69</v>
      </c>
      <c r="N432" t="s">
        <v>49</v>
      </c>
      <c r="O432" t="s">
        <v>91</v>
      </c>
      <c r="P432" t="s">
        <v>43</v>
      </c>
      <c r="Q432">
        <v>20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42.392099999999999</v>
      </c>
      <c r="AF432">
        <v>-71.093000000000004</v>
      </c>
      <c r="AG432">
        <v>4</v>
      </c>
      <c r="AH432" s="1">
        <v>250000000000000</v>
      </c>
    </row>
    <row r="433" spans="1:34" x14ac:dyDescent="0.35">
      <c r="A433">
        <v>21030403</v>
      </c>
      <c r="B433" s="2">
        <v>44363.582638888889</v>
      </c>
      <c r="C433" s="2" t="str">
        <f t="shared" si="12"/>
        <v>Jun</v>
      </c>
      <c r="D433" s="2" t="str">
        <f t="shared" si="13"/>
        <v>2021</v>
      </c>
      <c r="E433" t="s">
        <v>44</v>
      </c>
      <c r="F433" t="s">
        <v>381</v>
      </c>
      <c r="G433" t="s">
        <v>46</v>
      </c>
      <c r="H433" t="s">
        <v>47</v>
      </c>
      <c r="I433" t="s">
        <v>48</v>
      </c>
      <c r="J433" t="s">
        <v>37</v>
      </c>
      <c r="K433" t="s">
        <v>66</v>
      </c>
      <c r="L433" t="s">
        <v>54</v>
      </c>
      <c r="M433" t="s">
        <v>93</v>
      </c>
      <c r="N433" t="s">
        <v>49</v>
      </c>
      <c r="O433" t="s">
        <v>42</v>
      </c>
      <c r="P433" t="s">
        <v>43</v>
      </c>
      <c r="Q433">
        <v>25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42.392099999999999</v>
      </c>
      <c r="AF433">
        <v>-71.093000000000004</v>
      </c>
      <c r="AG433">
        <v>4</v>
      </c>
      <c r="AH433" s="1">
        <v>250000000000000</v>
      </c>
    </row>
    <row r="434" spans="1:34" x14ac:dyDescent="0.35">
      <c r="A434">
        <v>21010935</v>
      </c>
      <c r="B434" s="2">
        <v>44258.395833333336</v>
      </c>
      <c r="C434" s="2" t="str">
        <f t="shared" si="12"/>
        <v>Mar</v>
      </c>
      <c r="D434" s="2" t="str">
        <f t="shared" si="13"/>
        <v>2021</v>
      </c>
      <c r="E434" t="s">
        <v>44</v>
      </c>
      <c r="F434" t="s">
        <v>382</v>
      </c>
      <c r="G434" t="s">
        <v>46</v>
      </c>
      <c r="H434" t="s">
        <v>47</v>
      </c>
      <c r="I434" t="s">
        <v>48</v>
      </c>
      <c r="J434" t="s">
        <v>37</v>
      </c>
      <c r="K434" t="s">
        <v>38</v>
      </c>
      <c r="L434" t="s">
        <v>39</v>
      </c>
      <c r="M434" t="s">
        <v>61</v>
      </c>
      <c r="N434" t="s">
        <v>55</v>
      </c>
      <c r="O434" t="s">
        <v>42</v>
      </c>
      <c r="P434" t="s">
        <v>43</v>
      </c>
      <c r="Q434">
        <v>25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42.3919</v>
      </c>
      <c r="AF434">
        <v>-71.092600000000004</v>
      </c>
      <c r="AG434">
        <v>4</v>
      </c>
      <c r="AH434" s="1">
        <v>250000000000000</v>
      </c>
    </row>
    <row r="435" spans="1:34" x14ac:dyDescent="0.35">
      <c r="A435">
        <v>18071139</v>
      </c>
      <c r="B435" s="2">
        <v>43436.142361111109</v>
      </c>
      <c r="C435" s="2" t="str">
        <f t="shared" si="12"/>
        <v>Dec</v>
      </c>
      <c r="D435" s="2" t="str">
        <f t="shared" si="13"/>
        <v>2018</v>
      </c>
      <c r="E435" t="s">
        <v>58</v>
      </c>
      <c r="F435" t="s">
        <v>383</v>
      </c>
      <c r="G435" t="s">
        <v>34</v>
      </c>
      <c r="H435" t="s">
        <v>35</v>
      </c>
      <c r="I435" t="s">
        <v>36</v>
      </c>
      <c r="J435" t="s">
        <v>37</v>
      </c>
      <c r="K435" t="s">
        <v>38</v>
      </c>
      <c r="L435" t="s">
        <v>71</v>
      </c>
      <c r="M435" t="s">
        <v>61</v>
      </c>
      <c r="N435" t="s">
        <v>49</v>
      </c>
      <c r="O435" t="s">
        <v>108</v>
      </c>
      <c r="P435" t="s">
        <v>109</v>
      </c>
      <c r="Q435">
        <v>30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42.3917</v>
      </c>
      <c r="AF435">
        <v>-71.092200000000005</v>
      </c>
      <c r="AG435">
        <v>4</v>
      </c>
      <c r="AH435" s="1">
        <v>250000000000000</v>
      </c>
    </row>
    <row r="436" spans="1:34" x14ac:dyDescent="0.35">
      <c r="A436">
        <v>22019034</v>
      </c>
      <c r="B436" s="2">
        <v>44660.856249999997</v>
      </c>
      <c r="C436" s="2" t="str">
        <f t="shared" si="12"/>
        <v>Apr</v>
      </c>
      <c r="D436" s="2" t="str">
        <f t="shared" si="13"/>
        <v>2022</v>
      </c>
      <c r="E436" t="s">
        <v>32</v>
      </c>
      <c r="F436" t="s">
        <v>383</v>
      </c>
      <c r="G436" t="s">
        <v>34</v>
      </c>
      <c r="H436" t="s">
        <v>47</v>
      </c>
      <c r="I436" t="s">
        <v>48</v>
      </c>
      <c r="J436" t="s">
        <v>37</v>
      </c>
      <c r="K436" t="s">
        <v>38</v>
      </c>
      <c r="L436" t="s">
        <v>39</v>
      </c>
      <c r="M436" t="s">
        <v>93</v>
      </c>
      <c r="N436" t="s">
        <v>41</v>
      </c>
      <c r="O436" t="s">
        <v>56</v>
      </c>
      <c r="P436" t="s">
        <v>43</v>
      </c>
      <c r="Q436">
        <v>25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42.3917</v>
      </c>
      <c r="AF436">
        <v>-71.092200000000005</v>
      </c>
      <c r="AG436">
        <v>4</v>
      </c>
      <c r="AH436" s="1">
        <v>250000000000000</v>
      </c>
    </row>
    <row r="437" spans="1:34" x14ac:dyDescent="0.35">
      <c r="A437">
        <v>19055830</v>
      </c>
      <c r="B437" s="2">
        <v>43736.352777777778</v>
      </c>
      <c r="C437" s="2" t="str">
        <f t="shared" si="12"/>
        <v>Sep</v>
      </c>
      <c r="D437" s="2" t="str">
        <f t="shared" si="13"/>
        <v>2019</v>
      </c>
      <c r="E437" t="s">
        <v>44</v>
      </c>
      <c r="F437" t="s">
        <v>383</v>
      </c>
      <c r="G437" t="s">
        <v>46</v>
      </c>
      <c r="H437" t="s">
        <v>47</v>
      </c>
      <c r="I437" t="s">
        <v>48</v>
      </c>
      <c r="J437" t="s">
        <v>37</v>
      </c>
      <c r="K437" t="s">
        <v>66</v>
      </c>
      <c r="L437" t="s">
        <v>39</v>
      </c>
      <c r="M437" t="s">
        <v>63</v>
      </c>
      <c r="N437" t="s">
        <v>55</v>
      </c>
      <c r="O437" t="s">
        <v>42</v>
      </c>
      <c r="P437" t="s">
        <v>63</v>
      </c>
      <c r="Q437">
        <v>30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42.3917</v>
      </c>
      <c r="AF437">
        <v>-71.092200000000005</v>
      </c>
      <c r="AG437">
        <v>4</v>
      </c>
      <c r="AH437" s="1">
        <v>250000000000000</v>
      </c>
    </row>
    <row r="438" spans="1:34" x14ac:dyDescent="0.35">
      <c r="A438">
        <v>23025782</v>
      </c>
      <c r="B438" s="2">
        <v>45057.463194444441</v>
      </c>
      <c r="C438" s="2" t="str">
        <f t="shared" si="12"/>
        <v>May</v>
      </c>
      <c r="D438" s="2" t="str">
        <f t="shared" si="13"/>
        <v>2023</v>
      </c>
      <c r="E438" t="s">
        <v>44</v>
      </c>
      <c r="F438" t="s">
        <v>381</v>
      </c>
      <c r="G438" t="s">
        <v>46</v>
      </c>
      <c r="H438" t="s">
        <v>47</v>
      </c>
      <c r="I438" t="s">
        <v>48</v>
      </c>
      <c r="J438" t="s">
        <v>37</v>
      </c>
      <c r="K438" t="s">
        <v>38</v>
      </c>
      <c r="L438" t="s">
        <v>39</v>
      </c>
      <c r="M438" t="s">
        <v>40</v>
      </c>
      <c r="N438" t="s">
        <v>88</v>
      </c>
      <c r="O438" t="s">
        <v>56</v>
      </c>
      <c r="P438" t="s">
        <v>43</v>
      </c>
      <c r="Q438">
        <v>25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42.392099999999999</v>
      </c>
      <c r="AF438">
        <v>-71.093000000000004</v>
      </c>
      <c r="AG438">
        <v>4</v>
      </c>
      <c r="AH438" s="1">
        <v>250000000000000</v>
      </c>
    </row>
    <row r="439" spans="1:34" x14ac:dyDescent="0.35">
      <c r="A439">
        <v>22051970</v>
      </c>
      <c r="B439" s="2">
        <v>44817.74722222222</v>
      </c>
      <c r="C439" s="2" t="str">
        <f t="shared" si="12"/>
        <v>Sep</v>
      </c>
      <c r="D439" s="2" t="str">
        <f t="shared" si="13"/>
        <v>2022</v>
      </c>
      <c r="E439" t="s">
        <v>32</v>
      </c>
      <c r="F439" t="s">
        <v>384</v>
      </c>
      <c r="G439" t="s">
        <v>46</v>
      </c>
      <c r="H439" t="s">
        <v>47</v>
      </c>
      <c r="I439" t="s">
        <v>48</v>
      </c>
      <c r="J439" t="s">
        <v>37</v>
      </c>
      <c r="K439" t="s">
        <v>38</v>
      </c>
      <c r="L439" t="s">
        <v>39</v>
      </c>
      <c r="M439" t="s">
        <v>61</v>
      </c>
      <c r="N439" t="s">
        <v>70</v>
      </c>
      <c r="O439" t="s">
        <v>96</v>
      </c>
      <c r="P439" t="s">
        <v>43</v>
      </c>
      <c r="Q439">
        <v>25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42.3919</v>
      </c>
      <c r="AF439">
        <v>-71.092600000000004</v>
      </c>
      <c r="AG439">
        <v>4</v>
      </c>
      <c r="AH439" s="1">
        <v>250000000000000</v>
      </c>
    </row>
    <row r="440" spans="1:34" x14ac:dyDescent="0.35">
      <c r="A440">
        <v>18043554</v>
      </c>
      <c r="B440" s="2">
        <v>43303.679861111108</v>
      </c>
      <c r="C440" s="2" t="str">
        <f t="shared" si="12"/>
        <v>Jul</v>
      </c>
      <c r="D440" s="2" t="str">
        <f t="shared" si="13"/>
        <v>2018</v>
      </c>
      <c r="E440" t="s">
        <v>32</v>
      </c>
      <c r="F440" t="s">
        <v>385</v>
      </c>
      <c r="G440" t="s">
        <v>46</v>
      </c>
      <c r="H440" t="s">
        <v>52</v>
      </c>
      <c r="I440" t="s">
        <v>36</v>
      </c>
      <c r="J440" t="s">
        <v>37</v>
      </c>
      <c r="K440" t="s">
        <v>38</v>
      </c>
      <c r="L440" t="s">
        <v>39</v>
      </c>
      <c r="M440" t="s">
        <v>61</v>
      </c>
      <c r="N440" t="s">
        <v>55</v>
      </c>
      <c r="O440" t="s">
        <v>42</v>
      </c>
      <c r="P440" t="s">
        <v>43</v>
      </c>
      <c r="Q440">
        <v>30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42.3919</v>
      </c>
      <c r="AF440">
        <v>-71.092600000000004</v>
      </c>
      <c r="AG440">
        <v>4</v>
      </c>
      <c r="AH440" s="1">
        <v>250000000000000</v>
      </c>
    </row>
    <row r="441" spans="1:34" x14ac:dyDescent="0.35">
      <c r="A441">
        <v>21001017</v>
      </c>
      <c r="B441" s="2">
        <v>44204.361805555556</v>
      </c>
      <c r="C441" s="2" t="str">
        <f t="shared" si="12"/>
        <v>Jan</v>
      </c>
      <c r="D441" s="2" t="str">
        <f t="shared" si="13"/>
        <v>2021</v>
      </c>
      <c r="E441" t="s">
        <v>44</v>
      </c>
      <c r="F441" t="s">
        <v>386</v>
      </c>
      <c r="G441" t="s">
        <v>46</v>
      </c>
      <c r="H441" t="s">
        <v>47</v>
      </c>
      <c r="I441" t="s">
        <v>48</v>
      </c>
      <c r="J441" t="s">
        <v>37</v>
      </c>
      <c r="K441" t="s">
        <v>38</v>
      </c>
      <c r="L441" t="s">
        <v>39</v>
      </c>
      <c r="M441" t="s">
        <v>93</v>
      </c>
      <c r="N441" t="s">
        <v>55</v>
      </c>
      <c r="O441" t="s">
        <v>42</v>
      </c>
      <c r="P441" t="s">
        <v>43</v>
      </c>
      <c r="Q441">
        <v>25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42.391500000000001</v>
      </c>
      <c r="AF441">
        <v>-71.091899999999995</v>
      </c>
      <c r="AG441">
        <v>4</v>
      </c>
      <c r="AH441" s="1">
        <v>250000000000000</v>
      </c>
    </row>
    <row r="442" spans="1:34" x14ac:dyDescent="0.35">
      <c r="A442">
        <v>23018837</v>
      </c>
      <c r="B442" s="2">
        <v>45025.605555555558</v>
      </c>
      <c r="C442" s="2" t="str">
        <f t="shared" si="12"/>
        <v>Apr</v>
      </c>
      <c r="D442" s="2" t="str">
        <f t="shared" si="13"/>
        <v>2023</v>
      </c>
      <c r="E442" t="s">
        <v>44</v>
      </c>
      <c r="F442" t="s">
        <v>387</v>
      </c>
      <c r="G442" t="s">
        <v>46</v>
      </c>
      <c r="H442" t="s">
        <v>47</v>
      </c>
      <c r="I442" t="s">
        <v>48</v>
      </c>
      <c r="J442" t="s">
        <v>37</v>
      </c>
      <c r="K442" t="s">
        <v>38</v>
      </c>
      <c r="L442" t="s">
        <v>39</v>
      </c>
      <c r="M442" t="s">
        <v>93</v>
      </c>
      <c r="N442" t="s">
        <v>49</v>
      </c>
      <c r="O442" t="s">
        <v>86</v>
      </c>
      <c r="P442" t="s">
        <v>43</v>
      </c>
      <c r="Q442">
        <v>25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2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42.391300000000001</v>
      </c>
      <c r="AF442">
        <v>-71.091800000000006</v>
      </c>
      <c r="AG442">
        <v>4</v>
      </c>
      <c r="AH442" s="1">
        <v>250000000000000</v>
      </c>
    </row>
    <row r="443" spans="1:34" x14ac:dyDescent="0.35">
      <c r="A443">
        <v>23054806</v>
      </c>
      <c r="B443" s="2">
        <v>45193.036805555559</v>
      </c>
      <c r="C443" s="2" t="str">
        <f t="shared" si="12"/>
        <v>Sep</v>
      </c>
      <c r="D443" s="2" t="str">
        <f t="shared" si="13"/>
        <v>2023</v>
      </c>
      <c r="E443" t="s">
        <v>58</v>
      </c>
      <c r="F443" t="s">
        <v>388</v>
      </c>
      <c r="G443" t="s">
        <v>34</v>
      </c>
      <c r="H443" t="s">
        <v>35</v>
      </c>
      <c r="I443" t="s">
        <v>36</v>
      </c>
      <c r="J443" t="s">
        <v>37</v>
      </c>
      <c r="K443" t="s">
        <v>38</v>
      </c>
      <c r="L443" t="s">
        <v>39</v>
      </c>
      <c r="M443" t="s">
        <v>40</v>
      </c>
      <c r="N443" t="s">
        <v>70</v>
      </c>
      <c r="O443" t="s">
        <v>56</v>
      </c>
      <c r="P443" t="s">
        <v>43</v>
      </c>
      <c r="Q443">
        <v>25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4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42.390599999999999</v>
      </c>
      <c r="AF443">
        <v>-71.093299999999999</v>
      </c>
      <c r="AG443">
        <v>4</v>
      </c>
      <c r="AH443" s="1">
        <v>250000000000000</v>
      </c>
    </row>
    <row r="444" spans="1:34" x14ac:dyDescent="0.35">
      <c r="A444">
        <v>19034329</v>
      </c>
      <c r="B444" s="2">
        <v>43634.698611111111</v>
      </c>
      <c r="C444" s="2" t="str">
        <f t="shared" si="12"/>
        <v>Jun</v>
      </c>
      <c r="D444" s="2" t="str">
        <f t="shared" si="13"/>
        <v>2019</v>
      </c>
      <c r="E444" t="s">
        <v>32</v>
      </c>
      <c r="F444" t="s">
        <v>386</v>
      </c>
      <c r="G444" t="s">
        <v>46</v>
      </c>
      <c r="H444" t="s">
        <v>35</v>
      </c>
      <c r="I444" t="s">
        <v>36</v>
      </c>
      <c r="J444" t="s">
        <v>37</v>
      </c>
      <c r="K444" t="s">
        <v>38</v>
      </c>
      <c r="L444" t="s">
        <v>39</v>
      </c>
      <c r="M444" t="s">
        <v>61</v>
      </c>
      <c r="N444" t="s">
        <v>41</v>
      </c>
      <c r="O444" t="s">
        <v>56</v>
      </c>
      <c r="P444" t="s">
        <v>43</v>
      </c>
      <c r="Q444">
        <v>30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6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42.391500000000001</v>
      </c>
      <c r="AF444">
        <v>-71.091899999999995</v>
      </c>
      <c r="AG444">
        <v>4</v>
      </c>
      <c r="AH444" s="1">
        <v>250000000000000</v>
      </c>
    </row>
    <row r="445" spans="1:34" x14ac:dyDescent="0.35">
      <c r="A445">
        <v>23012340</v>
      </c>
      <c r="B445" s="2">
        <v>44994.637499999997</v>
      </c>
      <c r="C445" s="2" t="str">
        <f t="shared" si="12"/>
        <v>Mar</v>
      </c>
      <c r="D445" s="2" t="str">
        <f t="shared" si="13"/>
        <v>2023</v>
      </c>
      <c r="E445" t="s">
        <v>44</v>
      </c>
      <c r="F445" t="s">
        <v>389</v>
      </c>
      <c r="G445" t="s">
        <v>46</v>
      </c>
      <c r="H445" t="s">
        <v>47</v>
      </c>
      <c r="I445" t="s">
        <v>48</v>
      </c>
      <c r="J445" t="s">
        <v>37</v>
      </c>
      <c r="K445" t="s">
        <v>38</v>
      </c>
      <c r="L445" t="s">
        <v>39</v>
      </c>
      <c r="M445" t="s">
        <v>93</v>
      </c>
      <c r="N445" t="s">
        <v>55</v>
      </c>
      <c r="O445" t="s">
        <v>42</v>
      </c>
      <c r="P445" t="s">
        <v>43</v>
      </c>
      <c r="Q445">
        <v>25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42.390799999999999</v>
      </c>
      <c r="AF445">
        <v>-71.091200000000001</v>
      </c>
      <c r="AG445">
        <v>4</v>
      </c>
      <c r="AH445" s="1">
        <v>250000000000000</v>
      </c>
    </row>
    <row r="446" spans="1:34" x14ac:dyDescent="0.35">
      <c r="A446">
        <v>18065351</v>
      </c>
      <c r="B446" s="2">
        <v>43407.451388888891</v>
      </c>
      <c r="C446" s="2" t="str">
        <f t="shared" si="12"/>
        <v>Nov</v>
      </c>
      <c r="D446" s="2" t="str">
        <f t="shared" si="13"/>
        <v>2018</v>
      </c>
      <c r="E446" t="s">
        <v>44</v>
      </c>
      <c r="F446" t="s">
        <v>389</v>
      </c>
      <c r="G446" t="s">
        <v>34</v>
      </c>
      <c r="H446" t="s">
        <v>35</v>
      </c>
      <c r="I446" t="s">
        <v>36</v>
      </c>
      <c r="J446" t="s">
        <v>37</v>
      </c>
      <c r="K446" t="s">
        <v>53</v>
      </c>
      <c r="L446" t="s">
        <v>54</v>
      </c>
      <c r="M446" t="s">
        <v>61</v>
      </c>
      <c r="N446" t="s">
        <v>41</v>
      </c>
      <c r="O446" t="s">
        <v>42</v>
      </c>
      <c r="P446" t="s">
        <v>43</v>
      </c>
      <c r="Q446">
        <v>30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42.390799999999999</v>
      </c>
      <c r="AF446">
        <v>-71.091200000000001</v>
      </c>
      <c r="AG446">
        <v>4</v>
      </c>
      <c r="AH446" s="1">
        <v>250000000000000</v>
      </c>
    </row>
    <row r="447" spans="1:34" x14ac:dyDescent="0.35">
      <c r="A447">
        <v>20010117</v>
      </c>
      <c r="B447" s="2">
        <v>43883.965277777781</v>
      </c>
      <c r="C447" s="2" t="str">
        <f t="shared" si="12"/>
        <v>Feb</v>
      </c>
      <c r="D447" s="2" t="str">
        <f t="shared" si="13"/>
        <v>2020</v>
      </c>
      <c r="E447" t="s">
        <v>32</v>
      </c>
      <c r="F447" t="s">
        <v>390</v>
      </c>
      <c r="G447" t="s">
        <v>34</v>
      </c>
      <c r="H447" t="s">
        <v>47</v>
      </c>
      <c r="I447" t="s">
        <v>48</v>
      </c>
      <c r="J447" t="s">
        <v>37</v>
      </c>
      <c r="K447" t="s">
        <v>38</v>
      </c>
      <c r="L447" t="s">
        <v>63</v>
      </c>
      <c r="M447" t="s">
        <v>40</v>
      </c>
      <c r="N447" t="s">
        <v>49</v>
      </c>
      <c r="O447" t="s">
        <v>56</v>
      </c>
      <c r="P447" t="s">
        <v>43</v>
      </c>
      <c r="Q447">
        <v>20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42.3904</v>
      </c>
      <c r="AF447">
        <v>-71.092200000000005</v>
      </c>
      <c r="AG447">
        <v>4</v>
      </c>
      <c r="AH447" s="1">
        <v>250000000000000</v>
      </c>
    </row>
    <row r="448" spans="1:34" x14ac:dyDescent="0.35">
      <c r="A448">
        <v>21064732</v>
      </c>
      <c r="B448" s="2">
        <v>44546.656944444447</v>
      </c>
      <c r="C448" s="2" t="str">
        <f t="shared" si="12"/>
        <v>Dec</v>
      </c>
      <c r="D448" s="2" t="str">
        <f t="shared" si="13"/>
        <v>2021</v>
      </c>
      <c r="E448" t="s">
        <v>44</v>
      </c>
      <c r="F448" t="s">
        <v>389</v>
      </c>
      <c r="G448" t="s">
        <v>46</v>
      </c>
      <c r="H448" t="s">
        <v>47</v>
      </c>
      <c r="I448" t="s">
        <v>48</v>
      </c>
      <c r="J448" t="s">
        <v>37</v>
      </c>
      <c r="K448" t="s">
        <v>323</v>
      </c>
      <c r="L448" t="s">
        <v>71</v>
      </c>
      <c r="M448" t="s">
        <v>61</v>
      </c>
      <c r="N448" t="s">
        <v>41</v>
      </c>
      <c r="O448" t="s">
        <v>42</v>
      </c>
      <c r="P448" t="s">
        <v>43</v>
      </c>
      <c r="Q448">
        <v>25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42.390799999999999</v>
      </c>
      <c r="AF448">
        <v>-71.091200000000001</v>
      </c>
      <c r="AG448">
        <v>4</v>
      </c>
      <c r="AH448" s="1">
        <v>250000000000000</v>
      </c>
    </row>
    <row r="449" spans="1:34" x14ac:dyDescent="0.35">
      <c r="A449">
        <v>24008482</v>
      </c>
      <c r="B449" s="2">
        <v>45336.817361111112</v>
      </c>
      <c r="C449" s="2" t="str">
        <f t="shared" si="12"/>
        <v>Feb</v>
      </c>
      <c r="D449" s="2" t="str">
        <f t="shared" si="13"/>
        <v>2024</v>
      </c>
      <c r="E449" t="s">
        <v>32</v>
      </c>
      <c r="F449" t="s">
        <v>389</v>
      </c>
      <c r="G449" t="s">
        <v>34</v>
      </c>
      <c r="H449" t="s">
        <v>47</v>
      </c>
      <c r="I449" t="s">
        <v>48</v>
      </c>
      <c r="J449" t="s">
        <v>37</v>
      </c>
      <c r="K449" t="s">
        <v>53</v>
      </c>
      <c r="L449" t="s">
        <v>54</v>
      </c>
      <c r="M449" t="s">
        <v>61</v>
      </c>
      <c r="N449" t="s">
        <v>41</v>
      </c>
      <c r="O449" t="s">
        <v>42</v>
      </c>
      <c r="P449" t="s">
        <v>43</v>
      </c>
      <c r="Q449">
        <v>25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42.390799999999999</v>
      </c>
      <c r="AF449">
        <v>-71.091200000000001</v>
      </c>
      <c r="AG449">
        <v>4</v>
      </c>
      <c r="AH449" s="1">
        <v>250000000000000</v>
      </c>
    </row>
    <row r="450" spans="1:34" x14ac:dyDescent="0.35">
      <c r="A450">
        <v>23039667</v>
      </c>
      <c r="B450" s="2">
        <v>45122.677083333336</v>
      </c>
      <c r="C450" s="2" t="str">
        <f t="shared" si="12"/>
        <v>Jul</v>
      </c>
      <c r="D450" s="2" t="str">
        <f t="shared" si="13"/>
        <v>2023</v>
      </c>
      <c r="E450" t="s">
        <v>32</v>
      </c>
      <c r="F450" t="s">
        <v>389</v>
      </c>
      <c r="G450" t="s">
        <v>46</v>
      </c>
      <c r="H450" t="s">
        <v>47</v>
      </c>
      <c r="I450" t="s">
        <v>48</v>
      </c>
      <c r="J450" t="s">
        <v>37</v>
      </c>
      <c r="K450" t="s">
        <v>38</v>
      </c>
      <c r="L450" t="s">
        <v>39</v>
      </c>
      <c r="M450" t="s">
        <v>69</v>
      </c>
      <c r="N450" t="s">
        <v>55</v>
      </c>
      <c r="O450" t="s">
        <v>42</v>
      </c>
      <c r="P450" t="s">
        <v>43</v>
      </c>
      <c r="Q450">
        <v>20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4</v>
      </c>
      <c r="X450">
        <v>0</v>
      </c>
      <c r="Y450">
        <v>0</v>
      </c>
      <c r="Z450">
        <v>1</v>
      </c>
      <c r="AA450">
        <v>0</v>
      </c>
      <c r="AB450">
        <v>1</v>
      </c>
      <c r="AC450">
        <v>0</v>
      </c>
      <c r="AD450">
        <v>0</v>
      </c>
      <c r="AE450">
        <v>42.390799999999999</v>
      </c>
      <c r="AF450">
        <v>-71.091200000000001</v>
      </c>
      <c r="AG450">
        <v>4</v>
      </c>
      <c r="AH450" s="1">
        <v>250000000000000</v>
      </c>
    </row>
    <row r="451" spans="1:34" x14ac:dyDescent="0.35">
      <c r="A451">
        <v>22031941</v>
      </c>
      <c r="B451" s="2">
        <v>44719.626388888886</v>
      </c>
      <c r="C451" s="2" t="str">
        <f t="shared" ref="C451:C514" si="14">TEXT(B451,"mmm")</f>
        <v>Jun</v>
      </c>
      <c r="D451" s="2" t="str">
        <f t="shared" ref="D451:D514" si="15">TEXT(B451,"yyyy")</f>
        <v>2022</v>
      </c>
      <c r="E451" t="s">
        <v>44</v>
      </c>
      <c r="F451" t="s">
        <v>389</v>
      </c>
      <c r="G451" t="s">
        <v>46</v>
      </c>
      <c r="H451" t="s">
        <v>47</v>
      </c>
      <c r="I451" t="s">
        <v>48</v>
      </c>
      <c r="J451" t="s">
        <v>37</v>
      </c>
      <c r="K451" t="s">
        <v>53</v>
      </c>
      <c r="L451" t="s">
        <v>54</v>
      </c>
      <c r="M451" t="s">
        <v>61</v>
      </c>
      <c r="N451" t="s">
        <v>41</v>
      </c>
      <c r="O451" t="s">
        <v>42</v>
      </c>
      <c r="P451" t="s">
        <v>43</v>
      </c>
      <c r="Q451">
        <v>25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42.390799999999999</v>
      </c>
      <c r="AF451">
        <v>-71.091200000000001</v>
      </c>
      <c r="AG451">
        <v>4</v>
      </c>
      <c r="AH451" s="1">
        <v>250000000000000</v>
      </c>
    </row>
    <row r="452" spans="1:34" x14ac:dyDescent="0.35">
      <c r="A452">
        <v>19051798</v>
      </c>
      <c r="B452" s="2">
        <v>43716.827777777777</v>
      </c>
      <c r="C452" s="2" t="str">
        <f t="shared" si="14"/>
        <v>Sep</v>
      </c>
      <c r="D452" s="2" t="str">
        <f t="shared" si="15"/>
        <v>2019</v>
      </c>
      <c r="E452" t="s">
        <v>32</v>
      </c>
      <c r="F452" t="s">
        <v>389</v>
      </c>
      <c r="G452" t="s">
        <v>34</v>
      </c>
      <c r="H452" t="s">
        <v>47</v>
      </c>
      <c r="I452" t="s">
        <v>391</v>
      </c>
      <c r="J452" t="s">
        <v>139</v>
      </c>
      <c r="K452" t="s">
        <v>38</v>
      </c>
      <c r="L452" t="s">
        <v>39</v>
      </c>
      <c r="M452" t="s">
        <v>40</v>
      </c>
      <c r="N452" t="s">
        <v>49</v>
      </c>
      <c r="O452" t="s">
        <v>392</v>
      </c>
      <c r="P452" t="s">
        <v>43</v>
      </c>
      <c r="Q452">
        <v>30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42.390799999999999</v>
      </c>
      <c r="AF452">
        <v>-71.091200000000001</v>
      </c>
      <c r="AG452">
        <v>4</v>
      </c>
      <c r="AH452" s="1">
        <v>250000000000000</v>
      </c>
    </row>
    <row r="453" spans="1:34" x14ac:dyDescent="0.35">
      <c r="A453">
        <v>19055921</v>
      </c>
      <c r="B453" s="2">
        <v>43736.75277777778</v>
      </c>
      <c r="C453" s="2" t="str">
        <f t="shared" si="14"/>
        <v>Sep</v>
      </c>
      <c r="D453" s="2" t="str">
        <f t="shared" si="15"/>
        <v>2019</v>
      </c>
      <c r="E453" t="s">
        <v>32</v>
      </c>
      <c r="F453" t="s">
        <v>393</v>
      </c>
      <c r="G453" t="s">
        <v>46</v>
      </c>
      <c r="H453" t="s">
        <v>47</v>
      </c>
      <c r="I453" t="s">
        <v>48</v>
      </c>
      <c r="J453" t="s">
        <v>37</v>
      </c>
      <c r="K453" t="s">
        <v>38</v>
      </c>
      <c r="L453" t="s">
        <v>39</v>
      </c>
      <c r="M453" t="s">
        <v>69</v>
      </c>
      <c r="N453" t="s">
        <v>41</v>
      </c>
      <c r="O453" t="s">
        <v>56</v>
      </c>
      <c r="P453" t="s">
        <v>57</v>
      </c>
      <c r="Q453">
        <v>25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42.390300000000003</v>
      </c>
      <c r="AF453">
        <v>-71.091499999999996</v>
      </c>
      <c r="AG453">
        <v>4</v>
      </c>
      <c r="AH453" s="1">
        <v>250000000000000</v>
      </c>
    </row>
    <row r="454" spans="1:34" x14ac:dyDescent="0.35">
      <c r="A454">
        <v>20004608</v>
      </c>
      <c r="B454" s="2">
        <v>43856.456250000003</v>
      </c>
      <c r="C454" s="2" t="str">
        <f t="shared" si="14"/>
        <v>Jan</v>
      </c>
      <c r="D454" s="2" t="str">
        <f t="shared" si="15"/>
        <v>2020</v>
      </c>
      <c r="E454" t="s">
        <v>44</v>
      </c>
      <c r="F454" t="s">
        <v>394</v>
      </c>
      <c r="G454" t="s">
        <v>46</v>
      </c>
      <c r="H454" t="s">
        <v>47</v>
      </c>
      <c r="I454" t="s">
        <v>48</v>
      </c>
      <c r="J454" t="s">
        <v>37</v>
      </c>
      <c r="K454" t="s">
        <v>53</v>
      </c>
      <c r="L454" t="s">
        <v>54</v>
      </c>
      <c r="M454" t="s">
        <v>69</v>
      </c>
      <c r="N454" t="s">
        <v>41</v>
      </c>
      <c r="O454" t="s">
        <v>42</v>
      </c>
      <c r="P454" t="s">
        <v>43</v>
      </c>
      <c r="Q454">
        <v>25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42.3902</v>
      </c>
      <c r="AF454">
        <v>-71.0916</v>
      </c>
      <c r="AG454">
        <v>4</v>
      </c>
      <c r="AH454" s="1">
        <v>250000000000000</v>
      </c>
    </row>
    <row r="455" spans="1:34" x14ac:dyDescent="0.35">
      <c r="A455">
        <v>22031825</v>
      </c>
      <c r="B455" s="2">
        <v>44719.284722222219</v>
      </c>
      <c r="C455" s="2" t="str">
        <f t="shared" si="14"/>
        <v>Jun</v>
      </c>
      <c r="D455" s="2" t="str">
        <f t="shared" si="15"/>
        <v>2022</v>
      </c>
      <c r="E455" t="s">
        <v>58</v>
      </c>
      <c r="F455" t="s">
        <v>389</v>
      </c>
      <c r="G455" t="s">
        <v>46</v>
      </c>
      <c r="H455" t="s">
        <v>47</v>
      </c>
      <c r="I455" t="s">
        <v>48</v>
      </c>
      <c r="J455" t="s">
        <v>63</v>
      </c>
      <c r="K455" t="s">
        <v>323</v>
      </c>
      <c r="L455" t="s">
        <v>54</v>
      </c>
      <c r="M455" t="s">
        <v>61</v>
      </c>
      <c r="N455" t="s">
        <v>41</v>
      </c>
      <c r="O455" t="s">
        <v>42</v>
      </c>
      <c r="P455" t="s">
        <v>43</v>
      </c>
      <c r="Q455">
        <v>25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2</v>
      </c>
      <c r="X455">
        <v>0</v>
      </c>
      <c r="Y455">
        <v>0</v>
      </c>
      <c r="Z455">
        <v>1</v>
      </c>
      <c r="AA455">
        <v>0</v>
      </c>
      <c r="AB455">
        <v>1</v>
      </c>
      <c r="AC455">
        <v>0</v>
      </c>
      <c r="AD455">
        <v>0</v>
      </c>
      <c r="AE455">
        <v>42.390799999999999</v>
      </c>
      <c r="AF455">
        <v>-71.091200000000001</v>
      </c>
      <c r="AG455">
        <v>4</v>
      </c>
      <c r="AH455" s="1">
        <v>250000000000000</v>
      </c>
    </row>
    <row r="456" spans="1:34" x14ac:dyDescent="0.35">
      <c r="A456">
        <v>20056063</v>
      </c>
      <c r="B456" s="2">
        <v>44153.669444444444</v>
      </c>
      <c r="C456" s="2" t="str">
        <f t="shared" si="14"/>
        <v>Nov</v>
      </c>
      <c r="D456" s="2" t="str">
        <f t="shared" si="15"/>
        <v>2020</v>
      </c>
      <c r="E456" t="s">
        <v>32</v>
      </c>
      <c r="F456" t="s">
        <v>395</v>
      </c>
      <c r="G456" t="s">
        <v>46</v>
      </c>
      <c r="H456" t="s">
        <v>47</v>
      </c>
      <c r="I456" t="s">
        <v>48</v>
      </c>
      <c r="J456" t="s">
        <v>37</v>
      </c>
      <c r="K456" t="s">
        <v>38</v>
      </c>
      <c r="L456" t="s">
        <v>39</v>
      </c>
      <c r="M456" t="s">
        <v>69</v>
      </c>
      <c r="N456" t="s">
        <v>70</v>
      </c>
      <c r="O456" t="s">
        <v>56</v>
      </c>
      <c r="P456" t="s">
        <v>43</v>
      </c>
      <c r="Q456">
        <v>25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42.3904</v>
      </c>
      <c r="AF456">
        <v>-71.091800000000006</v>
      </c>
      <c r="AG456">
        <v>4</v>
      </c>
      <c r="AH456" s="1">
        <v>250000000000000</v>
      </c>
    </row>
    <row r="457" spans="1:34" x14ac:dyDescent="0.35">
      <c r="A457">
        <v>24006793</v>
      </c>
      <c r="B457" s="2">
        <v>45328.513888888891</v>
      </c>
      <c r="C457" s="2" t="str">
        <f t="shared" si="14"/>
        <v>Feb</v>
      </c>
      <c r="D457" s="2" t="str">
        <f t="shared" si="15"/>
        <v>2024</v>
      </c>
      <c r="E457" t="s">
        <v>44</v>
      </c>
      <c r="F457" t="s">
        <v>389</v>
      </c>
      <c r="G457" t="s">
        <v>46</v>
      </c>
      <c r="H457" t="s">
        <v>52</v>
      </c>
      <c r="I457" t="s">
        <v>48</v>
      </c>
      <c r="J457" t="s">
        <v>37</v>
      </c>
      <c r="K457" t="s">
        <v>323</v>
      </c>
      <c r="L457" t="s">
        <v>39</v>
      </c>
      <c r="M457" t="s">
        <v>61</v>
      </c>
      <c r="N457" t="s">
        <v>55</v>
      </c>
      <c r="O457" t="s">
        <v>42</v>
      </c>
      <c r="P457" t="s">
        <v>43</v>
      </c>
      <c r="Q457">
        <v>25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42.390799999999999</v>
      </c>
      <c r="AF457">
        <v>-71.091200000000001</v>
      </c>
      <c r="AG457">
        <v>4</v>
      </c>
      <c r="AH457" s="1">
        <v>250000000000000</v>
      </c>
    </row>
    <row r="458" spans="1:34" x14ac:dyDescent="0.35">
      <c r="A458">
        <v>22043595</v>
      </c>
      <c r="B458" s="2">
        <v>44779.366666666669</v>
      </c>
      <c r="C458" s="2" t="str">
        <f t="shared" si="14"/>
        <v>Aug</v>
      </c>
      <c r="D458" s="2" t="str">
        <f t="shared" si="15"/>
        <v>2022</v>
      </c>
      <c r="E458" t="s">
        <v>44</v>
      </c>
      <c r="F458" t="s">
        <v>396</v>
      </c>
      <c r="G458" t="s">
        <v>46</v>
      </c>
      <c r="H458" t="s">
        <v>47</v>
      </c>
      <c r="I458" t="s">
        <v>48</v>
      </c>
      <c r="J458" t="s">
        <v>37</v>
      </c>
      <c r="K458" t="s">
        <v>38</v>
      </c>
      <c r="L458" t="s">
        <v>39</v>
      </c>
      <c r="M458" t="s">
        <v>69</v>
      </c>
      <c r="N458" t="s">
        <v>70</v>
      </c>
      <c r="O458" t="s">
        <v>42</v>
      </c>
      <c r="P458" t="s">
        <v>43</v>
      </c>
      <c r="Q458">
        <v>25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42.3902</v>
      </c>
      <c r="AF458">
        <v>-71.090999999999994</v>
      </c>
      <c r="AG458">
        <v>1</v>
      </c>
      <c r="AH458" s="1">
        <v>250000000000000</v>
      </c>
    </row>
    <row r="459" spans="1:34" x14ac:dyDescent="0.35">
      <c r="A459">
        <v>23049788</v>
      </c>
      <c r="B459" s="2">
        <v>45169.601388888892</v>
      </c>
      <c r="C459" s="2" t="str">
        <f t="shared" si="14"/>
        <v>Aug</v>
      </c>
      <c r="D459" s="2" t="str">
        <f t="shared" si="15"/>
        <v>2023</v>
      </c>
      <c r="E459" t="s">
        <v>44</v>
      </c>
      <c r="F459" t="s">
        <v>397</v>
      </c>
      <c r="G459" t="s">
        <v>46</v>
      </c>
      <c r="H459" t="s">
        <v>47</v>
      </c>
      <c r="I459" t="s">
        <v>48</v>
      </c>
      <c r="J459" t="s">
        <v>37</v>
      </c>
      <c r="K459" t="s">
        <v>323</v>
      </c>
      <c r="L459" t="s">
        <v>54</v>
      </c>
      <c r="M459" t="s">
        <v>61</v>
      </c>
      <c r="N459" t="s">
        <v>41</v>
      </c>
      <c r="O459" t="s">
        <v>42</v>
      </c>
      <c r="P459" t="s">
        <v>43</v>
      </c>
      <c r="Q459">
        <v>25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4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42.3904</v>
      </c>
      <c r="AF459">
        <v>-71.090400000000002</v>
      </c>
      <c r="AG459">
        <v>1</v>
      </c>
      <c r="AH459" s="1">
        <v>250000000000000</v>
      </c>
    </row>
    <row r="460" spans="1:34" x14ac:dyDescent="0.35">
      <c r="A460">
        <v>18059138</v>
      </c>
      <c r="B460" s="2">
        <v>43377.04791666667</v>
      </c>
      <c r="C460" s="2" t="str">
        <f t="shared" si="14"/>
        <v>Oct</v>
      </c>
      <c r="D460" s="2" t="str">
        <f t="shared" si="15"/>
        <v>2018</v>
      </c>
      <c r="E460" t="s">
        <v>58</v>
      </c>
      <c r="F460" t="s">
        <v>398</v>
      </c>
      <c r="G460" t="s">
        <v>34</v>
      </c>
      <c r="H460" t="s">
        <v>47</v>
      </c>
      <c r="I460" t="s">
        <v>48</v>
      </c>
      <c r="J460" t="s">
        <v>37</v>
      </c>
      <c r="K460" t="s">
        <v>38</v>
      </c>
      <c r="L460" t="s">
        <v>54</v>
      </c>
      <c r="M460" t="s">
        <v>69</v>
      </c>
      <c r="N460" t="s">
        <v>41</v>
      </c>
      <c r="O460" t="s">
        <v>56</v>
      </c>
      <c r="P460" t="s">
        <v>43</v>
      </c>
      <c r="Q460">
        <v>25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42.390099999999997</v>
      </c>
      <c r="AF460">
        <v>-71.091399999999993</v>
      </c>
      <c r="AG460">
        <v>1</v>
      </c>
      <c r="AH460" s="1">
        <v>250000000000000</v>
      </c>
    </row>
    <row r="461" spans="1:34" x14ac:dyDescent="0.35">
      <c r="A461">
        <v>21062058</v>
      </c>
      <c r="B461" s="2">
        <v>44529.574999999997</v>
      </c>
      <c r="C461" s="2" t="str">
        <f t="shared" si="14"/>
        <v>Nov</v>
      </c>
      <c r="D461" s="2" t="str">
        <f t="shared" si="15"/>
        <v>2021</v>
      </c>
      <c r="E461" t="s">
        <v>44</v>
      </c>
      <c r="F461" t="s">
        <v>399</v>
      </c>
      <c r="G461" t="s">
        <v>46</v>
      </c>
      <c r="H461" t="s">
        <v>52</v>
      </c>
      <c r="I461" t="s">
        <v>48</v>
      </c>
      <c r="J461" t="s">
        <v>37</v>
      </c>
      <c r="K461" t="s">
        <v>38</v>
      </c>
      <c r="L461" t="s">
        <v>39</v>
      </c>
      <c r="M461" t="s">
        <v>61</v>
      </c>
      <c r="N461" t="s">
        <v>55</v>
      </c>
      <c r="O461" t="s">
        <v>42</v>
      </c>
      <c r="P461" t="s">
        <v>43</v>
      </c>
      <c r="Q461">
        <v>25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42.390599999999999</v>
      </c>
      <c r="AF461">
        <v>-71.090699999999998</v>
      </c>
      <c r="AG461">
        <v>1</v>
      </c>
      <c r="AH461" s="1">
        <v>250000000000000</v>
      </c>
    </row>
    <row r="462" spans="1:34" x14ac:dyDescent="0.35">
      <c r="A462">
        <v>22055236</v>
      </c>
      <c r="B462" s="2">
        <v>44832.3</v>
      </c>
      <c r="C462" s="2" t="str">
        <f t="shared" si="14"/>
        <v>Sep</v>
      </c>
      <c r="D462" s="2" t="str">
        <f t="shared" si="15"/>
        <v>2022</v>
      </c>
      <c r="E462" t="s">
        <v>58</v>
      </c>
      <c r="F462" t="s">
        <v>400</v>
      </c>
      <c r="G462" t="s">
        <v>46</v>
      </c>
      <c r="H462" t="s">
        <v>47</v>
      </c>
      <c r="I462" t="s">
        <v>48</v>
      </c>
      <c r="J462" t="s">
        <v>37</v>
      </c>
      <c r="K462" t="s">
        <v>38</v>
      </c>
      <c r="L462" t="s">
        <v>39</v>
      </c>
      <c r="M462" t="s">
        <v>40</v>
      </c>
      <c r="N462" t="s">
        <v>49</v>
      </c>
      <c r="O462" t="s">
        <v>91</v>
      </c>
      <c r="P462" t="s">
        <v>89</v>
      </c>
      <c r="Q462">
        <v>25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42.389499999999998</v>
      </c>
      <c r="AF462">
        <v>-71.090500000000006</v>
      </c>
      <c r="AG462">
        <v>1</v>
      </c>
      <c r="AH462" s="1">
        <v>250000000000000</v>
      </c>
    </row>
    <row r="463" spans="1:34" x14ac:dyDescent="0.35">
      <c r="A463">
        <v>19014528</v>
      </c>
      <c r="B463" s="2">
        <v>43540.390972222223</v>
      </c>
      <c r="C463" s="2" t="str">
        <f t="shared" si="14"/>
        <v>Mar</v>
      </c>
      <c r="D463" s="2" t="str">
        <f t="shared" si="15"/>
        <v>2019</v>
      </c>
      <c r="E463" t="s">
        <v>44</v>
      </c>
      <c r="F463" t="s">
        <v>401</v>
      </c>
      <c r="G463" t="s">
        <v>46</v>
      </c>
      <c r="H463" t="s">
        <v>47</v>
      </c>
      <c r="I463" t="s">
        <v>48</v>
      </c>
      <c r="J463" t="s">
        <v>37</v>
      </c>
      <c r="K463" t="s">
        <v>66</v>
      </c>
      <c r="L463" t="s">
        <v>54</v>
      </c>
      <c r="M463" t="s">
        <v>69</v>
      </c>
      <c r="N463" t="s">
        <v>41</v>
      </c>
      <c r="O463" t="s">
        <v>42</v>
      </c>
      <c r="P463" t="s">
        <v>43</v>
      </c>
      <c r="Q463">
        <v>25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42.3902</v>
      </c>
      <c r="AF463">
        <v>-71.0899</v>
      </c>
      <c r="AG463">
        <v>1</v>
      </c>
      <c r="AH463" s="1">
        <v>250000000000000</v>
      </c>
    </row>
    <row r="464" spans="1:34" x14ac:dyDescent="0.35">
      <c r="A464">
        <v>22015418</v>
      </c>
      <c r="B464" s="2">
        <v>44643.645138888889</v>
      </c>
      <c r="C464" s="2" t="str">
        <f t="shared" si="14"/>
        <v>Mar</v>
      </c>
      <c r="D464" s="2" t="str">
        <f t="shared" si="15"/>
        <v>2022</v>
      </c>
      <c r="E464" t="s">
        <v>44</v>
      </c>
      <c r="F464" t="s">
        <v>402</v>
      </c>
      <c r="G464" t="s">
        <v>46</v>
      </c>
      <c r="H464" t="s">
        <v>52</v>
      </c>
      <c r="I464" t="s">
        <v>48</v>
      </c>
      <c r="J464" t="s">
        <v>37</v>
      </c>
      <c r="K464" t="s">
        <v>38</v>
      </c>
      <c r="L464" t="s">
        <v>54</v>
      </c>
      <c r="M464" t="s">
        <v>40</v>
      </c>
      <c r="N464" t="s">
        <v>70</v>
      </c>
      <c r="O464" t="s">
        <v>56</v>
      </c>
      <c r="P464" t="s">
        <v>43</v>
      </c>
      <c r="Q464">
        <v>20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42.389800000000001</v>
      </c>
      <c r="AF464">
        <v>-71.090500000000006</v>
      </c>
      <c r="AG464">
        <v>1</v>
      </c>
      <c r="AH464" s="1">
        <v>250000000000000</v>
      </c>
    </row>
    <row r="465" spans="1:34" x14ac:dyDescent="0.35">
      <c r="A465">
        <v>21005973</v>
      </c>
      <c r="B465" s="2">
        <v>44228.617361111108</v>
      </c>
      <c r="C465" s="2" t="str">
        <f t="shared" si="14"/>
        <v>Feb</v>
      </c>
      <c r="D465" s="2" t="str">
        <f t="shared" si="15"/>
        <v>2021</v>
      </c>
      <c r="E465" t="s">
        <v>44</v>
      </c>
      <c r="F465" t="s">
        <v>403</v>
      </c>
      <c r="G465" t="s">
        <v>46</v>
      </c>
      <c r="H465" t="s">
        <v>155</v>
      </c>
      <c r="I465" t="s">
        <v>155</v>
      </c>
      <c r="J465" t="s">
        <v>37</v>
      </c>
      <c r="K465" t="s">
        <v>38</v>
      </c>
      <c r="L465" t="s">
        <v>39</v>
      </c>
      <c r="M465" t="s">
        <v>40</v>
      </c>
      <c r="N465" t="s">
        <v>119</v>
      </c>
      <c r="O465" t="s">
        <v>56</v>
      </c>
      <c r="P465" t="s">
        <v>43</v>
      </c>
      <c r="Q465">
        <v>25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42.389600000000002</v>
      </c>
      <c r="AF465">
        <v>-71.090699999999998</v>
      </c>
      <c r="AG465">
        <v>1</v>
      </c>
      <c r="AH465" s="1">
        <v>250000000000000</v>
      </c>
    </row>
    <row r="466" spans="1:34" x14ac:dyDescent="0.35">
      <c r="A466">
        <v>19057935</v>
      </c>
      <c r="B466" s="2">
        <v>43746.823611111111</v>
      </c>
      <c r="C466" s="2" t="str">
        <f t="shared" si="14"/>
        <v>Oct</v>
      </c>
      <c r="D466" s="2" t="str">
        <f t="shared" si="15"/>
        <v>2019</v>
      </c>
      <c r="E466" t="s">
        <v>32</v>
      </c>
      <c r="F466" t="s">
        <v>404</v>
      </c>
      <c r="G466" t="s">
        <v>34</v>
      </c>
      <c r="H466" t="s">
        <v>52</v>
      </c>
      <c r="I466" t="s">
        <v>48</v>
      </c>
      <c r="J466" t="s">
        <v>37</v>
      </c>
      <c r="K466" t="s">
        <v>38</v>
      </c>
      <c r="L466" t="s">
        <v>39</v>
      </c>
      <c r="M466" t="s">
        <v>69</v>
      </c>
      <c r="N466" t="s">
        <v>70</v>
      </c>
      <c r="O466" t="s">
        <v>42</v>
      </c>
      <c r="P466" t="s">
        <v>43</v>
      </c>
      <c r="Q466">
        <v>25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42.389699999999998</v>
      </c>
      <c r="AF466">
        <v>-71.091499999999996</v>
      </c>
      <c r="AG466">
        <v>1</v>
      </c>
      <c r="AH466" s="1">
        <v>250000000000000</v>
      </c>
    </row>
    <row r="467" spans="1:34" x14ac:dyDescent="0.35">
      <c r="A467">
        <v>23005662</v>
      </c>
      <c r="B467" s="2">
        <v>44958.974999999999</v>
      </c>
      <c r="C467" s="2" t="str">
        <f t="shared" si="14"/>
        <v>Feb</v>
      </c>
      <c r="D467" s="2" t="str">
        <f t="shared" si="15"/>
        <v>2023</v>
      </c>
      <c r="E467" t="s">
        <v>32</v>
      </c>
      <c r="F467" t="s">
        <v>405</v>
      </c>
      <c r="G467" t="s">
        <v>34</v>
      </c>
      <c r="H467" t="s">
        <v>47</v>
      </c>
      <c r="I467" t="s">
        <v>48</v>
      </c>
      <c r="J467" t="s">
        <v>37</v>
      </c>
      <c r="K467" t="s">
        <v>38</v>
      </c>
      <c r="L467" t="s">
        <v>54</v>
      </c>
      <c r="M467" t="s">
        <v>40</v>
      </c>
      <c r="N467" t="s">
        <v>55</v>
      </c>
      <c r="O467" t="s">
        <v>56</v>
      </c>
      <c r="P467" t="s">
        <v>43</v>
      </c>
      <c r="Q467">
        <v>25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42.388800000000003</v>
      </c>
      <c r="AF467">
        <v>-71.090299999999999</v>
      </c>
      <c r="AG467">
        <v>1</v>
      </c>
      <c r="AH467" s="1">
        <v>250000000000000</v>
      </c>
    </row>
    <row r="468" spans="1:34" x14ac:dyDescent="0.35">
      <c r="A468">
        <v>22013176</v>
      </c>
      <c r="B468" s="2">
        <v>44633.354861111111</v>
      </c>
      <c r="C468" s="2" t="str">
        <f t="shared" si="14"/>
        <v>Mar</v>
      </c>
      <c r="D468" s="2" t="str">
        <f t="shared" si="15"/>
        <v>2022</v>
      </c>
      <c r="E468" t="s">
        <v>44</v>
      </c>
      <c r="F468" t="s">
        <v>406</v>
      </c>
      <c r="G468" t="s">
        <v>46</v>
      </c>
      <c r="H468" t="s">
        <v>47</v>
      </c>
      <c r="I468" t="s">
        <v>48</v>
      </c>
      <c r="J468" t="s">
        <v>37</v>
      </c>
      <c r="K468" t="s">
        <v>323</v>
      </c>
      <c r="L468" t="s">
        <v>54</v>
      </c>
      <c r="M468" t="s">
        <v>61</v>
      </c>
      <c r="N468" t="s">
        <v>70</v>
      </c>
      <c r="O468" t="s">
        <v>42</v>
      </c>
      <c r="P468" t="s">
        <v>43</v>
      </c>
      <c r="Q468">
        <v>15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42.390300000000003</v>
      </c>
      <c r="AF468">
        <v>-71.090100000000007</v>
      </c>
      <c r="AG468">
        <v>1</v>
      </c>
      <c r="AH468" s="1">
        <v>250000000000000</v>
      </c>
    </row>
    <row r="469" spans="1:34" x14ac:dyDescent="0.35">
      <c r="A469">
        <v>23070435</v>
      </c>
      <c r="B469" s="2">
        <v>45267.705555555556</v>
      </c>
      <c r="C469" s="2" t="str">
        <f t="shared" si="14"/>
        <v>Dec</v>
      </c>
      <c r="D469" s="2" t="str">
        <f t="shared" si="15"/>
        <v>2023</v>
      </c>
      <c r="E469" t="s">
        <v>32</v>
      </c>
      <c r="F469" t="s">
        <v>406</v>
      </c>
      <c r="G469" t="s">
        <v>34</v>
      </c>
      <c r="H469" t="s">
        <v>47</v>
      </c>
      <c r="I469" t="s">
        <v>48</v>
      </c>
      <c r="J469" t="s">
        <v>37</v>
      </c>
      <c r="K469" t="s">
        <v>38</v>
      </c>
      <c r="L469" t="s">
        <v>39</v>
      </c>
      <c r="M469" t="s">
        <v>61</v>
      </c>
      <c r="N469" t="s">
        <v>49</v>
      </c>
      <c r="O469" t="s">
        <v>91</v>
      </c>
      <c r="P469" t="s">
        <v>43</v>
      </c>
      <c r="Q469">
        <v>25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42.390300000000003</v>
      </c>
      <c r="AF469">
        <v>-71.090100000000007</v>
      </c>
      <c r="AG469">
        <v>1</v>
      </c>
      <c r="AH469" s="1">
        <v>250000000000000</v>
      </c>
    </row>
    <row r="470" spans="1:34" x14ac:dyDescent="0.35">
      <c r="A470">
        <v>23047257</v>
      </c>
      <c r="B470" s="2">
        <v>45158.07916666667</v>
      </c>
      <c r="C470" s="2" t="str">
        <f t="shared" si="14"/>
        <v>Aug</v>
      </c>
      <c r="D470" s="2" t="str">
        <f t="shared" si="15"/>
        <v>2023</v>
      </c>
      <c r="E470" t="s">
        <v>58</v>
      </c>
      <c r="F470" t="s">
        <v>407</v>
      </c>
      <c r="G470" t="s">
        <v>34</v>
      </c>
      <c r="H470" t="s">
        <v>47</v>
      </c>
      <c r="I470" t="s">
        <v>48</v>
      </c>
      <c r="J470" t="s">
        <v>37</v>
      </c>
      <c r="K470" t="s">
        <v>38</v>
      </c>
      <c r="L470" t="s">
        <v>39</v>
      </c>
      <c r="M470" t="s">
        <v>69</v>
      </c>
      <c r="N470" t="s">
        <v>70</v>
      </c>
      <c r="O470" t="s">
        <v>56</v>
      </c>
      <c r="P470" t="s">
        <v>43</v>
      </c>
      <c r="Q470">
        <v>25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42.389800000000001</v>
      </c>
      <c r="AF470">
        <v>-71.091399999999993</v>
      </c>
      <c r="AG470">
        <v>1</v>
      </c>
      <c r="AH470" s="1">
        <v>250000000000000</v>
      </c>
    </row>
    <row r="471" spans="1:34" x14ac:dyDescent="0.35">
      <c r="A471">
        <v>21006126</v>
      </c>
      <c r="B471" s="2">
        <v>44229.234027777777</v>
      </c>
      <c r="C471" s="2" t="str">
        <f t="shared" si="14"/>
        <v>Feb</v>
      </c>
      <c r="D471" s="2" t="str">
        <f t="shared" si="15"/>
        <v>2021</v>
      </c>
      <c r="E471" t="s">
        <v>58</v>
      </c>
      <c r="F471" t="s">
        <v>408</v>
      </c>
      <c r="G471" t="s">
        <v>34</v>
      </c>
      <c r="H471" t="s">
        <v>155</v>
      </c>
      <c r="I471" t="s">
        <v>36</v>
      </c>
      <c r="J471" t="s">
        <v>139</v>
      </c>
      <c r="K471" t="s">
        <v>38</v>
      </c>
      <c r="L471" t="s">
        <v>39</v>
      </c>
      <c r="M471" t="s">
        <v>61</v>
      </c>
      <c r="N471" t="s">
        <v>49</v>
      </c>
      <c r="O471" t="s">
        <v>56</v>
      </c>
      <c r="P471" t="s">
        <v>43</v>
      </c>
      <c r="Q471">
        <v>35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42.3889</v>
      </c>
      <c r="AF471">
        <v>-71.089500000000001</v>
      </c>
      <c r="AG471">
        <v>1</v>
      </c>
      <c r="AH471" s="1">
        <v>250000000000000</v>
      </c>
    </row>
    <row r="472" spans="1:34" x14ac:dyDescent="0.35">
      <c r="A472">
        <v>19008039</v>
      </c>
      <c r="B472" s="2">
        <v>43509.64166666667</v>
      </c>
      <c r="C472" s="2" t="str">
        <f t="shared" si="14"/>
        <v>Feb</v>
      </c>
      <c r="D472" s="2" t="str">
        <f t="shared" si="15"/>
        <v>2019</v>
      </c>
      <c r="E472" t="s">
        <v>44</v>
      </c>
      <c r="F472" t="s">
        <v>409</v>
      </c>
      <c r="G472" t="s">
        <v>46</v>
      </c>
      <c r="H472" t="s">
        <v>52</v>
      </c>
      <c r="I472" t="s">
        <v>36</v>
      </c>
      <c r="J472" t="s">
        <v>37</v>
      </c>
      <c r="K472" t="s">
        <v>38</v>
      </c>
      <c r="L472" t="s">
        <v>39</v>
      </c>
      <c r="M472" t="s">
        <v>69</v>
      </c>
      <c r="N472" t="s">
        <v>49</v>
      </c>
      <c r="O472" t="s">
        <v>153</v>
      </c>
      <c r="P472" t="s">
        <v>89</v>
      </c>
      <c r="Q472">
        <v>25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42.389699999999998</v>
      </c>
      <c r="AF472">
        <v>-71.089299999999994</v>
      </c>
      <c r="AG472">
        <v>1</v>
      </c>
      <c r="AH472" s="1">
        <v>250000000000000</v>
      </c>
    </row>
    <row r="473" spans="1:34" x14ac:dyDescent="0.35">
      <c r="A473">
        <v>21008523</v>
      </c>
      <c r="B473" s="2">
        <v>44244.74722222222</v>
      </c>
      <c r="C473" s="2" t="str">
        <f t="shared" si="14"/>
        <v>Feb</v>
      </c>
      <c r="D473" s="2" t="str">
        <f t="shared" si="15"/>
        <v>2021</v>
      </c>
      <c r="E473" t="s">
        <v>32</v>
      </c>
      <c r="F473" t="s">
        <v>410</v>
      </c>
      <c r="G473" t="s">
        <v>107</v>
      </c>
      <c r="H473" t="s">
        <v>47</v>
      </c>
      <c r="I473" t="s">
        <v>48</v>
      </c>
      <c r="J473" t="s">
        <v>37</v>
      </c>
      <c r="K473" t="s">
        <v>38</v>
      </c>
      <c r="L473" t="s">
        <v>39</v>
      </c>
      <c r="M473" t="s">
        <v>69</v>
      </c>
      <c r="N473" t="s">
        <v>82</v>
      </c>
      <c r="O473" t="s">
        <v>86</v>
      </c>
      <c r="P473" t="s">
        <v>43</v>
      </c>
      <c r="Q473">
        <v>25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0</v>
      </c>
      <c r="AB473">
        <v>0</v>
      </c>
      <c r="AC473">
        <v>1</v>
      </c>
      <c r="AD473">
        <v>1</v>
      </c>
      <c r="AE473">
        <v>42.389000000000003</v>
      </c>
      <c r="AF473">
        <v>-71.089399999999998</v>
      </c>
      <c r="AG473">
        <v>1</v>
      </c>
      <c r="AH473" s="1">
        <v>250000000000000</v>
      </c>
    </row>
    <row r="474" spans="1:34" x14ac:dyDescent="0.35">
      <c r="A474">
        <v>20001010</v>
      </c>
      <c r="B474" s="2">
        <v>43837.409722222219</v>
      </c>
      <c r="C474" s="2" t="str">
        <f t="shared" si="14"/>
        <v>Jan</v>
      </c>
      <c r="D474" s="2" t="str">
        <f t="shared" si="15"/>
        <v>2020</v>
      </c>
      <c r="E474" t="s">
        <v>44</v>
      </c>
      <c r="F474" t="s">
        <v>411</v>
      </c>
      <c r="G474" t="s">
        <v>46</v>
      </c>
      <c r="H474" t="s">
        <v>47</v>
      </c>
      <c r="I474" t="s">
        <v>48</v>
      </c>
      <c r="J474" t="s">
        <v>37</v>
      </c>
      <c r="K474" t="s">
        <v>38</v>
      </c>
      <c r="L474" t="s">
        <v>39</v>
      </c>
      <c r="M474" t="s">
        <v>40</v>
      </c>
      <c r="N474" t="s">
        <v>55</v>
      </c>
      <c r="O474" t="s">
        <v>42</v>
      </c>
      <c r="P474" t="s">
        <v>43</v>
      </c>
      <c r="Q474">
        <v>15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42.389699999999998</v>
      </c>
      <c r="AF474">
        <v>-71.088800000000006</v>
      </c>
      <c r="AG474">
        <v>1</v>
      </c>
      <c r="AH474" s="1">
        <v>250000000000000</v>
      </c>
    </row>
    <row r="475" spans="1:34" x14ac:dyDescent="0.35">
      <c r="A475">
        <v>19041052</v>
      </c>
      <c r="B475" s="2">
        <v>43665.597222222219</v>
      </c>
      <c r="C475" s="2" t="str">
        <f t="shared" si="14"/>
        <v>Jul</v>
      </c>
      <c r="D475" s="2" t="str">
        <f t="shared" si="15"/>
        <v>2019</v>
      </c>
      <c r="E475" t="s">
        <v>44</v>
      </c>
      <c r="F475" t="s">
        <v>411</v>
      </c>
      <c r="G475" t="s">
        <v>46</v>
      </c>
      <c r="H475" t="s">
        <v>47</v>
      </c>
      <c r="I475" t="s">
        <v>48</v>
      </c>
      <c r="J475" t="s">
        <v>37</v>
      </c>
      <c r="K475" t="s">
        <v>38</v>
      </c>
      <c r="L475" t="s">
        <v>39</v>
      </c>
      <c r="M475" t="s">
        <v>93</v>
      </c>
      <c r="N475" t="s">
        <v>70</v>
      </c>
      <c r="O475" t="s">
        <v>42</v>
      </c>
      <c r="P475" t="s">
        <v>63</v>
      </c>
      <c r="Q475">
        <v>25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42.389699999999998</v>
      </c>
      <c r="AF475">
        <v>-71.088800000000006</v>
      </c>
      <c r="AG475">
        <v>1</v>
      </c>
      <c r="AH475" s="1">
        <v>250000000000000</v>
      </c>
    </row>
    <row r="476" spans="1:34" x14ac:dyDescent="0.35">
      <c r="A476">
        <v>22031619</v>
      </c>
      <c r="B476" s="2">
        <v>44718.429861111108</v>
      </c>
      <c r="C476" s="2" t="str">
        <f t="shared" si="14"/>
        <v>Jun</v>
      </c>
      <c r="D476" s="2" t="str">
        <f t="shared" si="15"/>
        <v>2022</v>
      </c>
      <c r="E476" t="s">
        <v>44</v>
      </c>
      <c r="F476" t="s">
        <v>411</v>
      </c>
      <c r="G476" t="s">
        <v>46</v>
      </c>
      <c r="H476" t="s">
        <v>47</v>
      </c>
      <c r="I476" t="s">
        <v>48</v>
      </c>
      <c r="J476" t="s">
        <v>37</v>
      </c>
      <c r="K476" t="s">
        <v>38</v>
      </c>
      <c r="L476" t="s">
        <v>39</v>
      </c>
      <c r="M476" t="s">
        <v>40</v>
      </c>
      <c r="N476" t="s">
        <v>88</v>
      </c>
      <c r="O476" t="s">
        <v>42</v>
      </c>
      <c r="P476" t="s">
        <v>89</v>
      </c>
      <c r="Q476">
        <v>10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42.389699999999998</v>
      </c>
      <c r="AF476">
        <v>-71.088800000000006</v>
      </c>
      <c r="AG476">
        <v>1</v>
      </c>
      <c r="AH476" s="1">
        <v>250000000000000</v>
      </c>
    </row>
    <row r="477" spans="1:34" x14ac:dyDescent="0.35">
      <c r="A477">
        <v>20008878</v>
      </c>
      <c r="B477" s="2">
        <v>43877.496527777781</v>
      </c>
      <c r="C477" s="2" t="str">
        <f t="shared" si="14"/>
        <v>Feb</v>
      </c>
      <c r="D477" s="2" t="str">
        <f t="shared" si="15"/>
        <v>2020</v>
      </c>
      <c r="E477" t="s">
        <v>44</v>
      </c>
      <c r="F477" t="s">
        <v>412</v>
      </c>
      <c r="G477" t="s">
        <v>46</v>
      </c>
      <c r="H477" t="s">
        <v>47</v>
      </c>
      <c r="I477" t="s">
        <v>48</v>
      </c>
      <c r="J477" t="s">
        <v>37</v>
      </c>
      <c r="K477" t="s">
        <v>38</v>
      </c>
      <c r="L477" t="s">
        <v>39</v>
      </c>
      <c r="M477" t="s">
        <v>40</v>
      </c>
      <c r="N477" t="s">
        <v>55</v>
      </c>
      <c r="O477" t="s">
        <v>42</v>
      </c>
      <c r="P477" t="s">
        <v>43</v>
      </c>
      <c r="Q477">
        <v>25</v>
      </c>
      <c r="R477">
        <v>0</v>
      </c>
      <c r="S477">
        <v>0</v>
      </c>
      <c r="T477">
        <v>0</v>
      </c>
      <c r="U477">
        <v>0</v>
      </c>
      <c r="V477">
        <v>2</v>
      </c>
      <c r="W477">
        <v>3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42.396299999999997</v>
      </c>
      <c r="AF477">
        <v>-71.101699999999994</v>
      </c>
      <c r="AG477">
        <v>5</v>
      </c>
      <c r="AH477" s="1">
        <v>250000000000000</v>
      </c>
    </row>
    <row r="478" spans="1:34" x14ac:dyDescent="0.35">
      <c r="A478">
        <v>19028456</v>
      </c>
      <c r="B478" s="2">
        <v>43608.384027777778</v>
      </c>
      <c r="C478" s="2" t="str">
        <f t="shared" si="14"/>
        <v>May</v>
      </c>
      <c r="D478" s="2" t="str">
        <f t="shared" si="15"/>
        <v>2019</v>
      </c>
      <c r="E478" t="s">
        <v>44</v>
      </c>
      <c r="F478" t="s">
        <v>413</v>
      </c>
      <c r="G478" t="s">
        <v>46</v>
      </c>
      <c r="H478" t="s">
        <v>47</v>
      </c>
      <c r="I478" t="s">
        <v>48</v>
      </c>
      <c r="J478" t="s">
        <v>37</v>
      </c>
      <c r="K478" t="s">
        <v>53</v>
      </c>
      <c r="L478" t="s">
        <v>71</v>
      </c>
      <c r="M478" t="s">
        <v>40</v>
      </c>
      <c r="N478" t="s">
        <v>41</v>
      </c>
      <c r="O478" t="s">
        <v>42</v>
      </c>
      <c r="P478" t="s">
        <v>43</v>
      </c>
      <c r="Q478">
        <v>25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42.395200000000003</v>
      </c>
      <c r="AF478">
        <v>-71.102699999999999</v>
      </c>
      <c r="AG478">
        <v>5</v>
      </c>
      <c r="AH478" s="1">
        <v>250000000000000</v>
      </c>
    </row>
    <row r="479" spans="1:34" x14ac:dyDescent="0.35">
      <c r="A479">
        <v>19046247</v>
      </c>
      <c r="B479" s="2">
        <v>43690.688888888886</v>
      </c>
      <c r="C479" s="2" t="str">
        <f t="shared" si="14"/>
        <v>Aug</v>
      </c>
      <c r="D479" s="2" t="str">
        <f t="shared" si="15"/>
        <v>2019</v>
      </c>
      <c r="E479" t="s">
        <v>32</v>
      </c>
      <c r="F479" t="s">
        <v>414</v>
      </c>
      <c r="G479" t="s">
        <v>46</v>
      </c>
      <c r="H479" t="s">
        <v>47</v>
      </c>
      <c r="I479" t="s">
        <v>48</v>
      </c>
      <c r="J479" t="s">
        <v>37</v>
      </c>
      <c r="K479" t="s">
        <v>38</v>
      </c>
      <c r="L479" t="s">
        <v>39</v>
      </c>
      <c r="M479" t="s">
        <v>40</v>
      </c>
      <c r="N479" t="s">
        <v>49</v>
      </c>
      <c r="O479" t="s">
        <v>140</v>
      </c>
      <c r="P479" t="s">
        <v>43</v>
      </c>
      <c r="Q479">
        <v>20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42.395099999999999</v>
      </c>
      <c r="AF479">
        <v>-71.100200000000001</v>
      </c>
      <c r="AG479">
        <v>5</v>
      </c>
      <c r="AH479" s="1">
        <v>250000000000000</v>
      </c>
    </row>
    <row r="480" spans="1:34" x14ac:dyDescent="0.35">
      <c r="A480">
        <v>19024472</v>
      </c>
      <c r="B480" s="2">
        <v>43589.372916666667</v>
      </c>
      <c r="C480" s="2" t="str">
        <f t="shared" si="14"/>
        <v>May</v>
      </c>
      <c r="D480" s="2" t="str">
        <f t="shared" si="15"/>
        <v>2019</v>
      </c>
      <c r="E480" t="s">
        <v>44</v>
      </c>
      <c r="F480" t="s">
        <v>415</v>
      </c>
      <c r="G480" t="s">
        <v>46</v>
      </c>
      <c r="H480" t="s">
        <v>52</v>
      </c>
      <c r="I480" t="s">
        <v>36</v>
      </c>
      <c r="J480" t="s">
        <v>37</v>
      </c>
      <c r="K480" t="s">
        <v>38</v>
      </c>
      <c r="L480" t="s">
        <v>54</v>
      </c>
      <c r="M480" t="s">
        <v>40</v>
      </c>
      <c r="N480" t="s">
        <v>82</v>
      </c>
      <c r="O480" t="s">
        <v>56</v>
      </c>
      <c r="P480" t="s">
        <v>57</v>
      </c>
      <c r="Q480">
        <v>30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42.395499999999998</v>
      </c>
      <c r="AF480">
        <v>-71.099900000000005</v>
      </c>
      <c r="AG480">
        <v>5</v>
      </c>
      <c r="AH480" s="1">
        <v>250000000000000</v>
      </c>
    </row>
    <row r="481" spans="1:34" x14ac:dyDescent="0.35">
      <c r="A481">
        <v>20054145</v>
      </c>
      <c r="B481" s="2">
        <v>44142.724305555559</v>
      </c>
      <c r="C481" s="2" t="str">
        <f t="shared" si="14"/>
        <v>Nov</v>
      </c>
      <c r="D481" s="2" t="str">
        <f t="shared" si="15"/>
        <v>2020</v>
      </c>
      <c r="E481" t="s">
        <v>32</v>
      </c>
      <c r="F481" t="s">
        <v>415</v>
      </c>
      <c r="G481" t="s">
        <v>34</v>
      </c>
      <c r="H481" t="s">
        <v>47</v>
      </c>
      <c r="I481" t="s">
        <v>48</v>
      </c>
      <c r="J481" t="s">
        <v>37</v>
      </c>
      <c r="K481" t="s">
        <v>38</v>
      </c>
      <c r="L481" t="s">
        <v>39</v>
      </c>
      <c r="M481" t="s">
        <v>93</v>
      </c>
      <c r="N481" t="s">
        <v>55</v>
      </c>
      <c r="O481" t="s">
        <v>288</v>
      </c>
      <c r="P481" t="s">
        <v>63</v>
      </c>
      <c r="Q481">
        <v>30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42.395499999999998</v>
      </c>
      <c r="AF481">
        <v>-71.099900000000005</v>
      </c>
      <c r="AG481">
        <v>5</v>
      </c>
      <c r="AH481" s="1">
        <v>250000000000000</v>
      </c>
    </row>
    <row r="482" spans="1:34" x14ac:dyDescent="0.35">
      <c r="A482">
        <v>22053850</v>
      </c>
      <c r="B482" s="2">
        <v>44825.87777777778</v>
      </c>
      <c r="C482" s="2" t="str">
        <f t="shared" si="14"/>
        <v>Sep</v>
      </c>
      <c r="D482" s="2" t="str">
        <f t="shared" si="15"/>
        <v>2022</v>
      </c>
      <c r="E482" t="s">
        <v>32</v>
      </c>
      <c r="F482" t="s">
        <v>415</v>
      </c>
      <c r="G482" t="s">
        <v>34</v>
      </c>
      <c r="H482" t="s">
        <v>47</v>
      </c>
      <c r="I482" t="s">
        <v>48</v>
      </c>
      <c r="J482" t="s">
        <v>37</v>
      </c>
      <c r="K482" t="s">
        <v>38</v>
      </c>
      <c r="L482" t="s">
        <v>39</v>
      </c>
      <c r="M482" t="s">
        <v>93</v>
      </c>
      <c r="N482" t="s">
        <v>70</v>
      </c>
      <c r="O482" t="s">
        <v>56</v>
      </c>
      <c r="P482" t="s">
        <v>43</v>
      </c>
      <c r="Q482">
        <v>25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3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42.395499999999998</v>
      </c>
      <c r="AF482">
        <v>-71.099900000000005</v>
      </c>
      <c r="AG482">
        <v>5</v>
      </c>
      <c r="AH482" s="1">
        <v>250000000000000</v>
      </c>
    </row>
    <row r="483" spans="1:34" x14ac:dyDescent="0.35">
      <c r="A483">
        <v>19011161</v>
      </c>
      <c r="B483" s="2">
        <v>43524.981944444444</v>
      </c>
      <c r="C483" s="2" t="str">
        <f t="shared" si="14"/>
        <v>Feb</v>
      </c>
      <c r="D483" s="2" t="str">
        <f t="shared" si="15"/>
        <v>2019</v>
      </c>
      <c r="E483" t="s">
        <v>32</v>
      </c>
      <c r="F483" t="s">
        <v>416</v>
      </c>
      <c r="G483" t="s">
        <v>34</v>
      </c>
      <c r="H483" t="s">
        <v>47</v>
      </c>
      <c r="I483" t="s">
        <v>48</v>
      </c>
      <c r="J483" t="s">
        <v>37</v>
      </c>
      <c r="K483" t="s">
        <v>38</v>
      </c>
      <c r="L483" t="s">
        <v>39</v>
      </c>
      <c r="M483" t="s">
        <v>40</v>
      </c>
      <c r="N483" t="s">
        <v>41</v>
      </c>
      <c r="O483" t="s">
        <v>56</v>
      </c>
      <c r="P483" t="s">
        <v>43</v>
      </c>
      <c r="Q483">
        <v>25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42.3947</v>
      </c>
      <c r="AF483">
        <v>-71.099299999999999</v>
      </c>
      <c r="AG483">
        <v>5</v>
      </c>
      <c r="AH483" s="1">
        <v>250000000000000</v>
      </c>
    </row>
    <row r="484" spans="1:34" x14ac:dyDescent="0.35">
      <c r="A484">
        <v>24003811</v>
      </c>
      <c r="B484" s="2">
        <v>45313.311111111114</v>
      </c>
      <c r="C484" s="2" t="str">
        <f t="shared" si="14"/>
        <v>Jan</v>
      </c>
      <c r="D484" s="2" t="str">
        <f t="shared" si="15"/>
        <v>2024</v>
      </c>
      <c r="E484" t="s">
        <v>58</v>
      </c>
      <c r="F484" t="s">
        <v>417</v>
      </c>
      <c r="G484" t="s">
        <v>46</v>
      </c>
      <c r="H484" t="s">
        <v>47</v>
      </c>
      <c r="I484" t="s">
        <v>48</v>
      </c>
      <c r="J484" t="s">
        <v>37</v>
      </c>
      <c r="K484" t="s">
        <v>38</v>
      </c>
      <c r="L484" t="s">
        <v>39</v>
      </c>
      <c r="M484" t="s">
        <v>40</v>
      </c>
      <c r="N484" t="s">
        <v>70</v>
      </c>
      <c r="O484" t="s">
        <v>56</v>
      </c>
      <c r="P484" t="s">
        <v>57</v>
      </c>
      <c r="Q484">
        <v>25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42.3932</v>
      </c>
      <c r="AF484">
        <v>-71.100399999999993</v>
      </c>
      <c r="AG484">
        <v>5</v>
      </c>
      <c r="AH484" s="1">
        <v>250000000000000</v>
      </c>
    </row>
    <row r="485" spans="1:34" x14ac:dyDescent="0.35">
      <c r="A485">
        <v>20000564</v>
      </c>
      <c r="B485" s="2">
        <v>43834.460416666669</v>
      </c>
      <c r="C485" s="2" t="str">
        <f t="shared" si="14"/>
        <v>Jan</v>
      </c>
      <c r="D485" s="2" t="str">
        <f t="shared" si="15"/>
        <v>2020</v>
      </c>
      <c r="E485" t="s">
        <v>44</v>
      </c>
      <c r="F485" t="s">
        <v>418</v>
      </c>
      <c r="G485" t="s">
        <v>46</v>
      </c>
      <c r="H485" t="s">
        <v>35</v>
      </c>
      <c r="I485" t="s">
        <v>36</v>
      </c>
      <c r="J485" t="s">
        <v>37</v>
      </c>
      <c r="K485" t="s">
        <v>38</v>
      </c>
      <c r="L485" t="s">
        <v>39</v>
      </c>
      <c r="M485" t="s">
        <v>40</v>
      </c>
      <c r="N485" t="s">
        <v>41</v>
      </c>
      <c r="O485" t="s">
        <v>42</v>
      </c>
      <c r="P485" t="s">
        <v>43</v>
      </c>
      <c r="Q485">
        <v>25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42.393700000000003</v>
      </c>
      <c r="AF485">
        <v>-71.100099999999998</v>
      </c>
      <c r="AG485">
        <v>5</v>
      </c>
      <c r="AH485" s="1">
        <v>250000000000000</v>
      </c>
    </row>
    <row r="486" spans="1:34" x14ac:dyDescent="0.35">
      <c r="A486">
        <v>18062994</v>
      </c>
      <c r="B486" s="2">
        <v>43397.056250000001</v>
      </c>
      <c r="C486" s="2" t="str">
        <f t="shared" si="14"/>
        <v>Oct</v>
      </c>
      <c r="D486" s="2" t="str">
        <f t="shared" si="15"/>
        <v>2018</v>
      </c>
      <c r="E486" t="s">
        <v>58</v>
      </c>
      <c r="F486" t="s">
        <v>417</v>
      </c>
      <c r="G486" t="s">
        <v>34</v>
      </c>
      <c r="H486" t="s">
        <v>47</v>
      </c>
      <c r="I486" t="s">
        <v>36</v>
      </c>
      <c r="J486" t="s">
        <v>37</v>
      </c>
      <c r="K486" t="s">
        <v>53</v>
      </c>
      <c r="L486" t="s">
        <v>54</v>
      </c>
      <c r="M486" t="s">
        <v>40</v>
      </c>
      <c r="N486" t="s">
        <v>55</v>
      </c>
      <c r="O486" t="s">
        <v>56</v>
      </c>
      <c r="P486" t="s">
        <v>43</v>
      </c>
      <c r="Q486">
        <v>25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42.3932</v>
      </c>
      <c r="AF486">
        <v>-71.100399999999993</v>
      </c>
      <c r="AG486">
        <v>5</v>
      </c>
      <c r="AH486" s="1">
        <v>250000000000000</v>
      </c>
    </row>
    <row r="487" spans="1:34" x14ac:dyDescent="0.35">
      <c r="A487">
        <v>22062318</v>
      </c>
      <c r="B487" s="2">
        <v>44864.804166666669</v>
      </c>
      <c r="C487" s="2" t="str">
        <f t="shared" si="14"/>
        <v>Oct</v>
      </c>
      <c r="D487" s="2" t="str">
        <f t="shared" si="15"/>
        <v>2022</v>
      </c>
      <c r="E487" t="s">
        <v>32</v>
      </c>
      <c r="F487" t="s">
        <v>419</v>
      </c>
      <c r="G487" t="s">
        <v>34</v>
      </c>
      <c r="H487" t="s">
        <v>47</v>
      </c>
      <c r="I487" t="s">
        <v>48</v>
      </c>
      <c r="J487" t="s">
        <v>37</v>
      </c>
      <c r="K487" t="s">
        <v>38</v>
      </c>
      <c r="L487" t="s">
        <v>54</v>
      </c>
      <c r="M487" t="s">
        <v>69</v>
      </c>
      <c r="N487" t="s">
        <v>41</v>
      </c>
      <c r="O487" t="s">
        <v>86</v>
      </c>
      <c r="P487" t="s">
        <v>43</v>
      </c>
      <c r="Q487">
        <v>25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2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42.395400000000002</v>
      </c>
      <c r="AF487">
        <v>-71.099500000000006</v>
      </c>
      <c r="AG487">
        <v>5</v>
      </c>
      <c r="AH487" s="1">
        <v>250000000000000</v>
      </c>
    </row>
    <row r="488" spans="1:34" x14ac:dyDescent="0.35">
      <c r="A488">
        <v>22039064</v>
      </c>
      <c r="B488" s="2">
        <v>44755.724999999999</v>
      </c>
      <c r="C488" s="2" t="str">
        <f t="shared" si="14"/>
        <v>Jul</v>
      </c>
      <c r="D488" s="2" t="str">
        <f t="shared" si="15"/>
        <v>2022</v>
      </c>
      <c r="E488" t="s">
        <v>32</v>
      </c>
      <c r="F488" t="s">
        <v>420</v>
      </c>
      <c r="G488" t="s">
        <v>46</v>
      </c>
      <c r="H488" t="s">
        <v>47</v>
      </c>
      <c r="I488" t="s">
        <v>48</v>
      </c>
      <c r="J488" t="s">
        <v>63</v>
      </c>
      <c r="K488" t="s">
        <v>66</v>
      </c>
      <c r="L488" t="s">
        <v>71</v>
      </c>
      <c r="M488" t="s">
        <v>40</v>
      </c>
      <c r="N488" t="s">
        <v>41</v>
      </c>
      <c r="O488" t="s">
        <v>86</v>
      </c>
      <c r="P488" t="s">
        <v>43</v>
      </c>
      <c r="Q488">
        <v>25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2</v>
      </c>
      <c r="X488">
        <v>0</v>
      </c>
      <c r="Y488">
        <v>0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42.392499999999998</v>
      </c>
      <c r="AF488">
        <v>-71.1006</v>
      </c>
      <c r="AG488">
        <v>5</v>
      </c>
      <c r="AH488" s="1">
        <v>250000000000000</v>
      </c>
    </row>
    <row r="489" spans="1:34" x14ac:dyDescent="0.35">
      <c r="A489">
        <v>23063352</v>
      </c>
      <c r="B489" s="2">
        <v>45231.558333333334</v>
      </c>
      <c r="C489" s="2" t="str">
        <f t="shared" si="14"/>
        <v>Nov</v>
      </c>
      <c r="D489" s="2" t="str">
        <f t="shared" si="15"/>
        <v>2023</v>
      </c>
      <c r="E489" t="s">
        <v>44</v>
      </c>
      <c r="F489" t="s">
        <v>421</v>
      </c>
      <c r="G489" t="s">
        <v>46</v>
      </c>
      <c r="H489" t="s">
        <v>47</v>
      </c>
      <c r="I489" t="s">
        <v>48</v>
      </c>
      <c r="J489" t="s">
        <v>37</v>
      </c>
      <c r="K489" t="s">
        <v>38</v>
      </c>
      <c r="L489" t="s">
        <v>39</v>
      </c>
      <c r="M489" t="s">
        <v>93</v>
      </c>
      <c r="N489" t="s">
        <v>55</v>
      </c>
      <c r="O489" t="s">
        <v>56</v>
      </c>
      <c r="P489" t="s">
        <v>63</v>
      </c>
      <c r="Q489">
        <v>20</v>
      </c>
      <c r="R489">
        <v>0</v>
      </c>
      <c r="S489">
        <v>0</v>
      </c>
      <c r="T489">
        <v>0</v>
      </c>
      <c r="U489">
        <v>0</v>
      </c>
      <c r="V489">
        <v>2</v>
      </c>
      <c r="W489">
        <v>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42.393500000000003</v>
      </c>
      <c r="AF489">
        <v>-71.101600000000005</v>
      </c>
      <c r="AG489">
        <v>5</v>
      </c>
      <c r="AH489" s="1">
        <v>250000000000000</v>
      </c>
    </row>
    <row r="490" spans="1:34" x14ac:dyDescent="0.35">
      <c r="A490">
        <v>22014144</v>
      </c>
      <c r="B490" s="2">
        <v>44637.71875</v>
      </c>
      <c r="C490" s="2" t="str">
        <f t="shared" si="14"/>
        <v>Mar</v>
      </c>
      <c r="D490" s="2" t="str">
        <f t="shared" si="15"/>
        <v>2022</v>
      </c>
      <c r="E490" t="s">
        <v>32</v>
      </c>
      <c r="F490" t="s">
        <v>422</v>
      </c>
      <c r="G490" t="s">
        <v>34</v>
      </c>
      <c r="H490" t="s">
        <v>35</v>
      </c>
      <c r="I490" t="s">
        <v>36</v>
      </c>
      <c r="J490" t="s">
        <v>63</v>
      </c>
      <c r="K490" t="s">
        <v>53</v>
      </c>
      <c r="L490" t="s">
        <v>54</v>
      </c>
      <c r="M490" t="s">
        <v>93</v>
      </c>
      <c r="N490" t="s">
        <v>41</v>
      </c>
      <c r="O490" t="s">
        <v>42</v>
      </c>
      <c r="P490" t="s">
        <v>43</v>
      </c>
      <c r="Q490">
        <v>25</v>
      </c>
      <c r="R490">
        <v>0</v>
      </c>
      <c r="S490">
        <v>0</v>
      </c>
      <c r="T490">
        <v>0</v>
      </c>
      <c r="U490">
        <v>1</v>
      </c>
      <c r="V490">
        <v>2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42.3932</v>
      </c>
      <c r="AF490">
        <v>-71.101200000000006</v>
      </c>
      <c r="AG490">
        <v>5</v>
      </c>
      <c r="AH490" s="1">
        <v>250000000000000</v>
      </c>
    </row>
    <row r="491" spans="1:34" x14ac:dyDescent="0.35">
      <c r="A491">
        <v>18074402</v>
      </c>
      <c r="B491" s="2">
        <v>43452.696527777778</v>
      </c>
      <c r="C491" s="2" t="str">
        <f t="shared" si="14"/>
        <v>Dec</v>
      </c>
      <c r="D491" s="2" t="str">
        <f t="shared" si="15"/>
        <v>2018</v>
      </c>
      <c r="E491" t="s">
        <v>32</v>
      </c>
      <c r="F491" t="s">
        <v>420</v>
      </c>
      <c r="G491" t="s">
        <v>34</v>
      </c>
      <c r="H491" t="s">
        <v>47</v>
      </c>
      <c r="I491" t="s">
        <v>391</v>
      </c>
      <c r="J491" t="s">
        <v>37</v>
      </c>
      <c r="K491" t="s">
        <v>66</v>
      </c>
      <c r="L491" t="s">
        <v>71</v>
      </c>
      <c r="M491" t="s">
        <v>40</v>
      </c>
      <c r="N491" t="s">
        <v>41</v>
      </c>
      <c r="O491" t="s">
        <v>42</v>
      </c>
      <c r="P491" t="s">
        <v>43</v>
      </c>
      <c r="Q491">
        <v>25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3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42.392499999999998</v>
      </c>
      <c r="AF491">
        <v>-71.1006</v>
      </c>
      <c r="AG491">
        <v>5</v>
      </c>
      <c r="AH491" s="1">
        <v>250000000000000</v>
      </c>
    </row>
    <row r="492" spans="1:34" x14ac:dyDescent="0.35">
      <c r="A492">
        <v>19067734</v>
      </c>
      <c r="B492" s="2">
        <v>43796.704861111109</v>
      </c>
      <c r="C492" s="2" t="str">
        <f t="shared" si="14"/>
        <v>Nov</v>
      </c>
      <c r="D492" s="2" t="str">
        <f t="shared" si="15"/>
        <v>2019</v>
      </c>
      <c r="E492" t="s">
        <v>32</v>
      </c>
      <c r="F492" t="s">
        <v>420</v>
      </c>
      <c r="G492" t="s">
        <v>34</v>
      </c>
      <c r="H492" t="s">
        <v>35</v>
      </c>
      <c r="I492" t="s">
        <v>36</v>
      </c>
      <c r="J492" t="s">
        <v>37</v>
      </c>
      <c r="K492" t="s">
        <v>66</v>
      </c>
      <c r="L492" t="s">
        <v>71</v>
      </c>
      <c r="M492" t="s">
        <v>40</v>
      </c>
      <c r="N492" t="s">
        <v>119</v>
      </c>
      <c r="O492" t="s">
        <v>288</v>
      </c>
      <c r="P492" t="s">
        <v>43</v>
      </c>
      <c r="Q492">
        <v>25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42.392499999999998</v>
      </c>
      <c r="AF492">
        <v>-71.1006</v>
      </c>
      <c r="AG492">
        <v>5</v>
      </c>
      <c r="AH492" s="1">
        <v>250000000000000</v>
      </c>
    </row>
    <row r="493" spans="1:34" x14ac:dyDescent="0.35">
      <c r="A493">
        <v>21037586</v>
      </c>
      <c r="B493" s="2">
        <v>44398.918749999997</v>
      </c>
      <c r="C493" s="2" t="str">
        <f t="shared" si="14"/>
        <v>Jul</v>
      </c>
      <c r="D493" s="2" t="str">
        <f t="shared" si="15"/>
        <v>2021</v>
      </c>
      <c r="E493" t="s">
        <v>32</v>
      </c>
      <c r="F493" t="s">
        <v>420</v>
      </c>
      <c r="G493" t="s">
        <v>34</v>
      </c>
      <c r="H493" t="s">
        <v>47</v>
      </c>
      <c r="I493" t="s">
        <v>48</v>
      </c>
      <c r="J493" t="s">
        <v>37</v>
      </c>
      <c r="K493" t="s">
        <v>66</v>
      </c>
      <c r="L493" t="s">
        <v>54</v>
      </c>
      <c r="M493" t="s">
        <v>40</v>
      </c>
      <c r="N493" t="s">
        <v>119</v>
      </c>
      <c r="O493" t="s">
        <v>153</v>
      </c>
      <c r="P493" t="s">
        <v>43</v>
      </c>
      <c r="Q493">
        <v>25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42.392499999999998</v>
      </c>
      <c r="AF493">
        <v>-71.1006</v>
      </c>
      <c r="AG493">
        <v>5</v>
      </c>
      <c r="AH493" s="1">
        <v>250000000000000</v>
      </c>
    </row>
    <row r="494" spans="1:34" x14ac:dyDescent="0.35">
      <c r="A494">
        <v>20050245</v>
      </c>
      <c r="B494" s="2">
        <v>44121.279861111114</v>
      </c>
      <c r="C494" s="2" t="str">
        <f t="shared" si="14"/>
        <v>Oct</v>
      </c>
      <c r="D494" s="2" t="str">
        <f t="shared" si="15"/>
        <v>2020</v>
      </c>
      <c r="E494" t="s">
        <v>58</v>
      </c>
      <c r="F494" t="s">
        <v>423</v>
      </c>
      <c r="G494" t="s">
        <v>291</v>
      </c>
      <c r="H494" t="s">
        <v>35</v>
      </c>
      <c r="I494" t="s">
        <v>36</v>
      </c>
      <c r="J494" t="s">
        <v>37</v>
      </c>
      <c r="K494" t="s">
        <v>38</v>
      </c>
      <c r="L494" t="s">
        <v>39</v>
      </c>
      <c r="M494" t="s">
        <v>40</v>
      </c>
      <c r="N494" t="s">
        <v>70</v>
      </c>
      <c r="O494" t="s">
        <v>42</v>
      </c>
      <c r="P494" t="s">
        <v>43</v>
      </c>
      <c r="Q494">
        <v>25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42.392299999999999</v>
      </c>
      <c r="AF494">
        <v>-71.100899999999996</v>
      </c>
      <c r="AG494">
        <v>5</v>
      </c>
      <c r="AH494" s="1">
        <v>250000000000000</v>
      </c>
    </row>
    <row r="495" spans="1:34" x14ac:dyDescent="0.35">
      <c r="A495">
        <v>23021863</v>
      </c>
      <c r="B495" s="2">
        <v>45039.128472222219</v>
      </c>
      <c r="C495" s="2" t="str">
        <f t="shared" si="14"/>
        <v>Apr</v>
      </c>
      <c r="D495" s="2" t="str">
        <f t="shared" si="15"/>
        <v>2023</v>
      </c>
      <c r="E495" t="s">
        <v>58</v>
      </c>
      <c r="F495" t="s">
        <v>420</v>
      </c>
      <c r="G495" t="s">
        <v>34</v>
      </c>
      <c r="H495" t="s">
        <v>35</v>
      </c>
      <c r="I495" t="s">
        <v>36</v>
      </c>
      <c r="J495" t="s">
        <v>37</v>
      </c>
      <c r="K495" t="s">
        <v>66</v>
      </c>
      <c r="L495" t="s">
        <v>71</v>
      </c>
      <c r="M495" t="s">
        <v>93</v>
      </c>
      <c r="N495" t="s">
        <v>119</v>
      </c>
      <c r="O495" t="s">
        <v>42</v>
      </c>
      <c r="P495" t="s">
        <v>43</v>
      </c>
      <c r="Q495">
        <v>20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42.392499999999998</v>
      </c>
      <c r="AF495">
        <v>-71.1006</v>
      </c>
      <c r="AG495">
        <v>5</v>
      </c>
      <c r="AH495" s="1">
        <v>250000000000000</v>
      </c>
    </row>
    <row r="496" spans="1:34" x14ac:dyDescent="0.35">
      <c r="A496">
        <v>18057112</v>
      </c>
      <c r="B496" s="2">
        <v>43367.631249999999</v>
      </c>
      <c r="C496" s="2" t="str">
        <f t="shared" si="14"/>
        <v>Sep</v>
      </c>
      <c r="D496" s="2" t="str">
        <f t="shared" si="15"/>
        <v>2018</v>
      </c>
      <c r="E496" t="s">
        <v>44</v>
      </c>
      <c r="F496" t="s">
        <v>420</v>
      </c>
      <c r="G496" t="s">
        <v>46</v>
      </c>
      <c r="H496" t="s">
        <v>47</v>
      </c>
      <c r="I496" t="s">
        <v>48</v>
      </c>
      <c r="J496" t="s">
        <v>37</v>
      </c>
      <c r="K496" t="s">
        <v>66</v>
      </c>
      <c r="L496" t="s">
        <v>71</v>
      </c>
      <c r="M496" t="s">
        <v>40</v>
      </c>
      <c r="N496" t="s">
        <v>49</v>
      </c>
      <c r="O496" t="s">
        <v>42</v>
      </c>
      <c r="P496" t="s">
        <v>43</v>
      </c>
      <c r="Q496">
        <v>25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42.392499999999998</v>
      </c>
      <c r="AF496">
        <v>-71.1006</v>
      </c>
      <c r="AG496">
        <v>5</v>
      </c>
      <c r="AH496" s="1">
        <v>250000000000000</v>
      </c>
    </row>
    <row r="497" spans="1:34" x14ac:dyDescent="0.35">
      <c r="A497">
        <v>18063864</v>
      </c>
      <c r="B497" s="2">
        <v>43400.894444444442</v>
      </c>
      <c r="C497" s="2" t="str">
        <f t="shared" si="14"/>
        <v>Oct</v>
      </c>
      <c r="D497" s="2" t="str">
        <f t="shared" si="15"/>
        <v>2018</v>
      </c>
      <c r="E497" t="s">
        <v>32</v>
      </c>
      <c r="F497" t="s">
        <v>420</v>
      </c>
      <c r="G497" t="s">
        <v>34</v>
      </c>
      <c r="H497" t="s">
        <v>35</v>
      </c>
      <c r="I497" t="s">
        <v>36</v>
      </c>
      <c r="J497" t="s">
        <v>37</v>
      </c>
      <c r="K497" t="s">
        <v>66</v>
      </c>
      <c r="L497" t="s">
        <v>71</v>
      </c>
      <c r="M497" t="s">
        <v>93</v>
      </c>
      <c r="N497" t="s">
        <v>82</v>
      </c>
      <c r="O497" t="s">
        <v>42</v>
      </c>
      <c r="P497" t="s">
        <v>43</v>
      </c>
      <c r="Q497">
        <v>25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42.392499999999998</v>
      </c>
      <c r="AF497">
        <v>-71.1006</v>
      </c>
      <c r="AG497">
        <v>5</v>
      </c>
      <c r="AH497" s="1">
        <v>250000000000000</v>
      </c>
    </row>
    <row r="498" spans="1:34" x14ac:dyDescent="0.35">
      <c r="A498">
        <v>18066129</v>
      </c>
      <c r="B498" s="2">
        <v>43411.416666666664</v>
      </c>
      <c r="C498" s="2" t="str">
        <f t="shared" si="14"/>
        <v>Nov</v>
      </c>
      <c r="D498" s="2" t="str">
        <f t="shared" si="15"/>
        <v>2018</v>
      </c>
      <c r="E498" t="s">
        <v>44</v>
      </c>
      <c r="F498" t="s">
        <v>424</v>
      </c>
      <c r="G498" t="s">
        <v>46</v>
      </c>
      <c r="H498" t="s">
        <v>47</v>
      </c>
      <c r="I498" t="s">
        <v>48</v>
      </c>
      <c r="J498" t="s">
        <v>37</v>
      </c>
      <c r="K498" t="s">
        <v>66</v>
      </c>
      <c r="L498" t="s">
        <v>71</v>
      </c>
      <c r="M498" t="s">
        <v>40</v>
      </c>
      <c r="N498" t="s">
        <v>55</v>
      </c>
      <c r="O498" t="s">
        <v>42</v>
      </c>
      <c r="P498" t="s">
        <v>43</v>
      </c>
      <c r="Q498">
        <v>30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42.392499999999998</v>
      </c>
      <c r="AF498">
        <v>-71.1006</v>
      </c>
      <c r="AG498">
        <v>5</v>
      </c>
      <c r="AH498" s="1">
        <v>250000000000000</v>
      </c>
    </row>
    <row r="499" spans="1:34" x14ac:dyDescent="0.35">
      <c r="A499">
        <v>22008452</v>
      </c>
      <c r="B499" s="2">
        <v>44610.868750000001</v>
      </c>
      <c r="C499" s="2" t="str">
        <f t="shared" si="14"/>
        <v>Feb</v>
      </c>
      <c r="D499" s="2" t="str">
        <f t="shared" si="15"/>
        <v>2022</v>
      </c>
      <c r="E499" t="s">
        <v>32</v>
      </c>
      <c r="F499" t="s">
        <v>422</v>
      </c>
      <c r="G499" t="s">
        <v>34</v>
      </c>
      <c r="H499" t="s">
        <v>47</v>
      </c>
      <c r="I499" t="s">
        <v>48</v>
      </c>
      <c r="J499" t="s">
        <v>91</v>
      </c>
      <c r="K499" t="s">
        <v>53</v>
      </c>
      <c r="L499" t="s">
        <v>54</v>
      </c>
      <c r="M499" t="s">
        <v>93</v>
      </c>
      <c r="N499" t="s">
        <v>119</v>
      </c>
      <c r="O499" t="s">
        <v>42</v>
      </c>
      <c r="P499" t="s">
        <v>43</v>
      </c>
      <c r="Q499">
        <v>25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3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42.3932</v>
      </c>
      <c r="AF499">
        <v>-71.101200000000006</v>
      </c>
      <c r="AG499">
        <v>5</v>
      </c>
      <c r="AH499" s="1">
        <v>250000000000000</v>
      </c>
    </row>
    <row r="500" spans="1:34" x14ac:dyDescent="0.35">
      <c r="A500">
        <v>19033138</v>
      </c>
      <c r="B500" s="2">
        <v>43629.370833333334</v>
      </c>
      <c r="C500" s="2" t="str">
        <f t="shared" si="14"/>
        <v>Jun</v>
      </c>
      <c r="D500" s="2" t="str">
        <f t="shared" si="15"/>
        <v>2019</v>
      </c>
      <c r="E500" t="s">
        <v>44</v>
      </c>
      <c r="F500" t="s">
        <v>425</v>
      </c>
      <c r="G500" t="s">
        <v>91</v>
      </c>
      <c r="H500" t="s">
        <v>35</v>
      </c>
      <c r="I500" t="s">
        <v>36</v>
      </c>
      <c r="J500" t="s">
        <v>37</v>
      </c>
      <c r="K500" t="s">
        <v>53</v>
      </c>
      <c r="L500" t="s">
        <v>71</v>
      </c>
      <c r="M500" t="s">
        <v>40</v>
      </c>
      <c r="N500" t="s">
        <v>41</v>
      </c>
      <c r="O500" t="s">
        <v>96</v>
      </c>
      <c r="P500" t="s">
        <v>43</v>
      </c>
      <c r="Q500">
        <v>25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2</v>
      </c>
      <c r="X500">
        <v>0</v>
      </c>
      <c r="Y500">
        <v>0</v>
      </c>
      <c r="Z500">
        <v>1</v>
      </c>
      <c r="AA500">
        <v>0</v>
      </c>
      <c r="AB500">
        <v>1</v>
      </c>
      <c r="AC500">
        <v>0</v>
      </c>
      <c r="AD500">
        <v>0</v>
      </c>
      <c r="AE500">
        <v>42.394100000000002</v>
      </c>
      <c r="AF500">
        <v>-71.101900000000001</v>
      </c>
      <c r="AG500">
        <v>5</v>
      </c>
      <c r="AH500" s="1">
        <v>250000000000000</v>
      </c>
    </row>
    <row r="501" spans="1:34" x14ac:dyDescent="0.35">
      <c r="A501">
        <v>23045063</v>
      </c>
      <c r="B501" s="2">
        <v>45147.694444444445</v>
      </c>
      <c r="C501" s="2" t="str">
        <f t="shared" si="14"/>
        <v>Aug</v>
      </c>
      <c r="D501" s="2" t="str">
        <f t="shared" si="15"/>
        <v>2023</v>
      </c>
      <c r="E501" t="s">
        <v>32</v>
      </c>
      <c r="F501" t="s">
        <v>425</v>
      </c>
      <c r="G501" t="s">
        <v>46</v>
      </c>
      <c r="H501" t="s">
        <v>47</v>
      </c>
      <c r="I501" t="s">
        <v>48</v>
      </c>
      <c r="J501" t="s">
        <v>37</v>
      </c>
      <c r="K501" t="s">
        <v>53</v>
      </c>
      <c r="L501" t="s">
        <v>71</v>
      </c>
      <c r="M501" t="s">
        <v>93</v>
      </c>
      <c r="N501" t="s">
        <v>119</v>
      </c>
      <c r="O501" t="s">
        <v>42</v>
      </c>
      <c r="P501" t="s">
        <v>43</v>
      </c>
      <c r="Q501">
        <v>25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42.394100000000002</v>
      </c>
      <c r="AF501">
        <v>-71.101900000000001</v>
      </c>
      <c r="AG501">
        <v>5</v>
      </c>
      <c r="AH501" s="1">
        <v>250000000000000</v>
      </c>
    </row>
    <row r="502" spans="1:34" x14ac:dyDescent="0.35">
      <c r="A502">
        <v>22022534</v>
      </c>
      <c r="B502" s="2">
        <v>44677.63958333333</v>
      </c>
      <c r="C502" s="2" t="str">
        <f t="shared" si="14"/>
        <v>Apr</v>
      </c>
      <c r="D502" s="2" t="str">
        <f t="shared" si="15"/>
        <v>2022</v>
      </c>
      <c r="E502" t="s">
        <v>44</v>
      </c>
      <c r="F502" t="s">
        <v>426</v>
      </c>
      <c r="G502" t="s">
        <v>46</v>
      </c>
      <c r="H502" t="s">
        <v>47</v>
      </c>
      <c r="I502" t="s">
        <v>48</v>
      </c>
      <c r="J502" t="s">
        <v>37</v>
      </c>
      <c r="K502" t="s">
        <v>38</v>
      </c>
      <c r="L502" t="s">
        <v>39</v>
      </c>
      <c r="M502" t="s">
        <v>69</v>
      </c>
      <c r="N502" t="s">
        <v>70</v>
      </c>
      <c r="O502" t="s">
        <v>56</v>
      </c>
      <c r="P502" t="s">
        <v>63</v>
      </c>
      <c r="Q502">
        <v>25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42.393500000000003</v>
      </c>
      <c r="AF502">
        <v>-71.102900000000005</v>
      </c>
      <c r="AG502">
        <v>5</v>
      </c>
      <c r="AH502" s="1">
        <v>250000000000000</v>
      </c>
    </row>
    <row r="503" spans="1:34" x14ac:dyDescent="0.35">
      <c r="A503">
        <v>19073232</v>
      </c>
      <c r="B503" s="2">
        <v>43828.439583333333</v>
      </c>
      <c r="C503" s="2" t="str">
        <f t="shared" si="14"/>
        <v>Dec</v>
      </c>
      <c r="D503" s="2" t="str">
        <f t="shared" si="15"/>
        <v>2019</v>
      </c>
      <c r="E503" t="s">
        <v>44</v>
      </c>
      <c r="F503" t="s">
        <v>427</v>
      </c>
      <c r="G503" t="s">
        <v>46</v>
      </c>
      <c r="H503" t="s">
        <v>47</v>
      </c>
      <c r="I503" t="s">
        <v>48</v>
      </c>
      <c r="J503" t="s">
        <v>175</v>
      </c>
      <c r="K503" t="s">
        <v>38</v>
      </c>
      <c r="L503" t="s">
        <v>39</v>
      </c>
      <c r="M503" t="s">
        <v>69</v>
      </c>
      <c r="N503" t="s">
        <v>70</v>
      </c>
      <c r="O503" t="s">
        <v>56</v>
      </c>
      <c r="P503" t="s">
        <v>43</v>
      </c>
      <c r="Q503">
        <v>30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42.394500000000001</v>
      </c>
      <c r="AF503">
        <v>-71.102400000000003</v>
      </c>
      <c r="AG503">
        <v>5</v>
      </c>
      <c r="AH503" s="1">
        <v>250000000000000</v>
      </c>
    </row>
    <row r="504" spans="1:34" x14ac:dyDescent="0.35">
      <c r="A504">
        <v>20031483</v>
      </c>
      <c r="B504" s="2">
        <v>44005.757638888892</v>
      </c>
      <c r="C504" s="2" t="str">
        <f t="shared" si="14"/>
        <v>Jun</v>
      </c>
      <c r="D504" s="2" t="str">
        <f t="shared" si="15"/>
        <v>2020</v>
      </c>
      <c r="E504" t="s">
        <v>32</v>
      </c>
      <c r="F504" t="s">
        <v>425</v>
      </c>
      <c r="G504" t="s">
        <v>46</v>
      </c>
      <c r="H504" t="s">
        <v>47</v>
      </c>
      <c r="I504" t="s">
        <v>48</v>
      </c>
      <c r="J504" t="s">
        <v>175</v>
      </c>
      <c r="K504" t="s">
        <v>53</v>
      </c>
      <c r="L504" t="s">
        <v>54</v>
      </c>
      <c r="M504" t="s">
        <v>40</v>
      </c>
      <c r="N504" t="s">
        <v>82</v>
      </c>
      <c r="O504" t="s">
        <v>42</v>
      </c>
      <c r="P504" t="s">
        <v>43</v>
      </c>
      <c r="Q504">
        <v>20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42.394100000000002</v>
      </c>
      <c r="AF504">
        <v>-71.101900000000001</v>
      </c>
      <c r="AG504">
        <v>5</v>
      </c>
      <c r="AH504" s="1">
        <v>250000000000000</v>
      </c>
    </row>
    <row r="505" spans="1:34" x14ac:dyDescent="0.35">
      <c r="A505">
        <v>19058529</v>
      </c>
      <c r="B505" s="2">
        <v>43749.90902777778</v>
      </c>
      <c r="C505" s="2" t="str">
        <f t="shared" si="14"/>
        <v>Oct</v>
      </c>
      <c r="D505" s="2" t="str">
        <f t="shared" si="15"/>
        <v>2019</v>
      </c>
      <c r="E505" t="s">
        <v>32</v>
      </c>
      <c r="F505" t="s">
        <v>428</v>
      </c>
      <c r="G505" t="s">
        <v>429</v>
      </c>
      <c r="H505" t="s">
        <v>35</v>
      </c>
      <c r="I505" t="s">
        <v>36</v>
      </c>
      <c r="J505" t="s">
        <v>37</v>
      </c>
      <c r="K505" t="s">
        <v>38</v>
      </c>
      <c r="L505" t="s">
        <v>39</v>
      </c>
      <c r="M505" t="s">
        <v>69</v>
      </c>
      <c r="N505" t="s">
        <v>70</v>
      </c>
      <c r="O505" t="s">
        <v>56</v>
      </c>
      <c r="P505" t="s">
        <v>63</v>
      </c>
      <c r="Q505">
        <v>25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42.393599999999999</v>
      </c>
      <c r="AF505">
        <v>-71.102500000000006</v>
      </c>
      <c r="AG505">
        <v>5</v>
      </c>
      <c r="AH505" s="1">
        <v>250000000000000</v>
      </c>
    </row>
    <row r="506" spans="1:34" x14ac:dyDescent="0.35">
      <c r="A506">
        <v>23050499</v>
      </c>
      <c r="B506" s="2">
        <v>45172.854166666664</v>
      </c>
      <c r="C506" s="2" t="str">
        <f t="shared" si="14"/>
        <v>Sep</v>
      </c>
      <c r="D506" s="2" t="str">
        <f t="shared" si="15"/>
        <v>2023</v>
      </c>
      <c r="E506" t="s">
        <v>32</v>
      </c>
      <c r="F506" t="s">
        <v>430</v>
      </c>
      <c r="G506" t="s">
        <v>34</v>
      </c>
      <c r="H506" t="s">
        <v>47</v>
      </c>
      <c r="I506" t="s">
        <v>48</v>
      </c>
      <c r="J506" t="s">
        <v>37</v>
      </c>
      <c r="K506" t="s">
        <v>38</v>
      </c>
      <c r="L506" t="s">
        <v>39</v>
      </c>
      <c r="M506" t="s">
        <v>40</v>
      </c>
      <c r="N506" t="s">
        <v>41</v>
      </c>
      <c r="O506" t="s">
        <v>42</v>
      </c>
      <c r="P506" t="s">
        <v>43</v>
      </c>
      <c r="Q506">
        <v>20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42.391800000000003</v>
      </c>
      <c r="AF506">
        <v>-71.102800000000002</v>
      </c>
      <c r="AG506">
        <v>5</v>
      </c>
      <c r="AH506" s="1">
        <v>250000000000000</v>
      </c>
    </row>
    <row r="507" spans="1:34" x14ac:dyDescent="0.35">
      <c r="A507">
        <v>22032427</v>
      </c>
      <c r="B507" s="2">
        <v>44721.774305555555</v>
      </c>
      <c r="C507" s="2" t="str">
        <f t="shared" si="14"/>
        <v>Jun</v>
      </c>
      <c r="D507" s="2" t="str">
        <f t="shared" si="15"/>
        <v>2022</v>
      </c>
      <c r="E507" t="s">
        <v>32</v>
      </c>
      <c r="F507" t="s">
        <v>431</v>
      </c>
      <c r="G507" t="s">
        <v>46</v>
      </c>
      <c r="H507" t="s">
        <v>47</v>
      </c>
      <c r="I507" t="s">
        <v>48</v>
      </c>
      <c r="J507" t="s">
        <v>37</v>
      </c>
      <c r="K507" t="s">
        <v>38</v>
      </c>
      <c r="L507" t="s">
        <v>39</v>
      </c>
      <c r="M507" t="s">
        <v>40</v>
      </c>
      <c r="N507" t="s">
        <v>49</v>
      </c>
      <c r="O507" t="s">
        <v>153</v>
      </c>
      <c r="P507" t="s">
        <v>43</v>
      </c>
      <c r="Q507">
        <v>20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42.391399999999997</v>
      </c>
      <c r="AF507">
        <v>-71.101799999999997</v>
      </c>
      <c r="AG507">
        <v>5</v>
      </c>
      <c r="AH507" s="1">
        <v>250000000000000</v>
      </c>
    </row>
    <row r="508" spans="1:34" x14ac:dyDescent="0.35">
      <c r="A508">
        <v>18034922</v>
      </c>
      <c r="B508" s="2">
        <v>43262.993055555555</v>
      </c>
      <c r="C508" s="2" t="str">
        <f t="shared" si="14"/>
        <v>Jun</v>
      </c>
      <c r="D508" s="2" t="str">
        <f t="shared" si="15"/>
        <v>2018</v>
      </c>
      <c r="E508" t="s">
        <v>32</v>
      </c>
      <c r="F508" t="s">
        <v>432</v>
      </c>
      <c r="G508" t="s">
        <v>34</v>
      </c>
      <c r="H508" t="s">
        <v>47</v>
      </c>
      <c r="I508" t="s">
        <v>48</v>
      </c>
      <c r="J508" t="s">
        <v>37</v>
      </c>
      <c r="K508" t="s">
        <v>38</v>
      </c>
      <c r="L508" t="s">
        <v>39</v>
      </c>
      <c r="M508" t="s">
        <v>40</v>
      </c>
      <c r="N508" t="s">
        <v>41</v>
      </c>
      <c r="O508" t="s">
        <v>56</v>
      </c>
      <c r="P508" t="s">
        <v>43</v>
      </c>
      <c r="Q508">
        <v>20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42.391599999999997</v>
      </c>
      <c r="AF508">
        <v>-71.101500000000001</v>
      </c>
      <c r="AG508">
        <v>5</v>
      </c>
      <c r="AH508" s="1">
        <v>250000000000000</v>
      </c>
    </row>
    <row r="509" spans="1:34" x14ac:dyDescent="0.35">
      <c r="A509">
        <v>21024128</v>
      </c>
      <c r="B509" s="2">
        <v>44330.759722222225</v>
      </c>
      <c r="C509" s="2" t="str">
        <f t="shared" si="14"/>
        <v>May</v>
      </c>
      <c r="D509" s="2" t="str">
        <f t="shared" si="15"/>
        <v>2021</v>
      </c>
      <c r="E509" t="s">
        <v>32</v>
      </c>
      <c r="F509" t="s">
        <v>433</v>
      </c>
      <c r="G509" t="s">
        <v>46</v>
      </c>
      <c r="H509" t="s">
        <v>47</v>
      </c>
      <c r="I509" t="s">
        <v>48</v>
      </c>
      <c r="J509" t="s">
        <v>37</v>
      </c>
      <c r="K509" t="s">
        <v>66</v>
      </c>
      <c r="L509" t="s">
        <v>71</v>
      </c>
      <c r="M509" t="s">
        <v>69</v>
      </c>
      <c r="N509" t="s">
        <v>70</v>
      </c>
      <c r="O509" t="s">
        <v>96</v>
      </c>
      <c r="P509" t="s">
        <v>43</v>
      </c>
      <c r="Q509">
        <v>25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3</v>
      </c>
      <c r="X509">
        <v>0</v>
      </c>
      <c r="Y509">
        <v>0</v>
      </c>
      <c r="Z509">
        <v>1</v>
      </c>
      <c r="AA509">
        <v>0</v>
      </c>
      <c r="AB509">
        <v>1</v>
      </c>
      <c r="AC509">
        <v>0</v>
      </c>
      <c r="AD509">
        <v>0</v>
      </c>
      <c r="AE509">
        <v>42.391300000000001</v>
      </c>
      <c r="AF509">
        <v>-71.099400000000003</v>
      </c>
      <c r="AG509">
        <v>4</v>
      </c>
      <c r="AH509" s="1">
        <v>250000000000000</v>
      </c>
    </row>
    <row r="510" spans="1:34" x14ac:dyDescent="0.35">
      <c r="A510">
        <v>23012813</v>
      </c>
      <c r="B510" s="2">
        <v>44997.470138888886</v>
      </c>
      <c r="C510" s="2" t="str">
        <f t="shared" si="14"/>
        <v>Mar</v>
      </c>
      <c r="D510" s="2" t="str">
        <f t="shared" si="15"/>
        <v>2023</v>
      </c>
      <c r="E510" t="s">
        <v>44</v>
      </c>
      <c r="F510" t="s">
        <v>434</v>
      </c>
      <c r="G510" t="s">
        <v>46</v>
      </c>
      <c r="H510" t="s">
        <v>47</v>
      </c>
      <c r="I510" t="s">
        <v>48</v>
      </c>
      <c r="J510" t="s">
        <v>37</v>
      </c>
      <c r="K510" t="s">
        <v>38</v>
      </c>
      <c r="L510" t="s">
        <v>39</v>
      </c>
      <c r="M510" t="s">
        <v>40</v>
      </c>
      <c r="N510" t="s">
        <v>70</v>
      </c>
      <c r="O510" t="s">
        <v>153</v>
      </c>
      <c r="P510" t="s">
        <v>43</v>
      </c>
      <c r="Q510">
        <v>25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1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1</v>
      </c>
      <c r="AD510">
        <v>0</v>
      </c>
      <c r="AE510">
        <v>42.392000000000003</v>
      </c>
      <c r="AF510">
        <v>-71.099800000000002</v>
      </c>
      <c r="AG510">
        <v>4</v>
      </c>
      <c r="AH510" s="1">
        <v>250000000000000</v>
      </c>
    </row>
    <row r="511" spans="1:34" x14ac:dyDescent="0.35">
      <c r="A511">
        <v>19017453</v>
      </c>
      <c r="B511" s="2">
        <v>43554.706944444442</v>
      </c>
      <c r="C511" s="2" t="str">
        <f t="shared" si="14"/>
        <v>Mar</v>
      </c>
      <c r="D511" s="2" t="str">
        <f t="shared" si="15"/>
        <v>2019</v>
      </c>
      <c r="E511" t="s">
        <v>32</v>
      </c>
      <c r="F511" t="s">
        <v>435</v>
      </c>
      <c r="G511" t="s">
        <v>46</v>
      </c>
      <c r="H511" t="s">
        <v>47</v>
      </c>
      <c r="I511" t="s">
        <v>48</v>
      </c>
      <c r="J511" t="s">
        <v>37</v>
      </c>
      <c r="K511" t="s">
        <v>38</v>
      </c>
      <c r="L511" t="s">
        <v>39</v>
      </c>
      <c r="M511" t="s">
        <v>69</v>
      </c>
      <c r="N511" t="s">
        <v>70</v>
      </c>
      <c r="O511" t="s">
        <v>56</v>
      </c>
      <c r="P511" t="s">
        <v>43</v>
      </c>
      <c r="Q511">
        <v>25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42.391800000000003</v>
      </c>
      <c r="AF511">
        <v>-71.099299999999999</v>
      </c>
      <c r="AG511">
        <v>4</v>
      </c>
      <c r="AH511" s="1">
        <v>250000000000000</v>
      </c>
    </row>
    <row r="512" spans="1:34" x14ac:dyDescent="0.35">
      <c r="A512">
        <v>18026964</v>
      </c>
      <c r="B512" s="2">
        <v>43227.320833333331</v>
      </c>
      <c r="C512" s="2" t="str">
        <f t="shared" si="14"/>
        <v>May</v>
      </c>
      <c r="D512" s="2" t="str">
        <f t="shared" si="15"/>
        <v>2018</v>
      </c>
      <c r="E512" t="s">
        <v>58</v>
      </c>
      <c r="F512" t="s">
        <v>433</v>
      </c>
      <c r="G512" t="s">
        <v>46</v>
      </c>
      <c r="H512" t="s">
        <v>47</v>
      </c>
      <c r="I512" t="s">
        <v>48</v>
      </c>
      <c r="J512" t="s">
        <v>37</v>
      </c>
      <c r="K512" t="s">
        <v>66</v>
      </c>
      <c r="L512" t="s">
        <v>71</v>
      </c>
      <c r="M512" t="s">
        <v>40</v>
      </c>
      <c r="N512" t="s">
        <v>49</v>
      </c>
      <c r="O512" t="s">
        <v>86</v>
      </c>
      <c r="P512" t="s">
        <v>43</v>
      </c>
      <c r="Q512">
        <v>20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3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42.391300000000001</v>
      </c>
      <c r="AF512">
        <v>-71.099400000000003</v>
      </c>
      <c r="AG512">
        <v>4</v>
      </c>
      <c r="AH512" s="1">
        <v>250000000000000</v>
      </c>
    </row>
    <row r="513" spans="1:34" x14ac:dyDescent="0.35">
      <c r="A513">
        <v>21021225</v>
      </c>
      <c r="B513" s="2">
        <v>44315.472916666666</v>
      </c>
      <c r="C513" s="2" t="str">
        <f t="shared" si="14"/>
        <v>Apr</v>
      </c>
      <c r="D513" s="2" t="str">
        <f t="shared" si="15"/>
        <v>2021</v>
      </c>
      <c r="E513" t="s">
        <v>44</v>
      </c>
      <c r="F513" t="s">
        <v>433</v>
      </c>
      <c r="G513" t="s">
        <v>46</v>
      </c>
      <c r="H513" t="s">
        <v>35</v>
      </c>
      <c r="I513" t="s">
        <v>36</v>
      </c>
      <c r="J513" t="s">
        <v>37</v>
      </c>
      <c r="K513" t="s">
        <v>66</v>
      </c>
      <c r="L513" t="s">
        <v>71</v>
      </c>
      <c r="M513" t="s">
        <v>40</v>
      </c>
      <c r="N513" t="s">
        <v>41</v>
      </c>
      <c r="O513" t="s">
        <v>42</v>
      </c>
      <c r="P513" t="s">
        <v>43</v>
      </c>
      <c r="Q513">
        <v>25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42.391300000000001</v>
      </c>
      <c r="AF513">
        <v>-71.099400000000003</v>
      </c>
      <c r="AG513">
        <v>4</v>
      </c>
      <c r="AH513" s="1">
        <v>250000000000000</v>
      </c>
    </row>
    <row r="514" spans="1:34" x14ac:dyDescent="0.35">
      <c r="A514">
        <v>21010020</v>
      </c>
      <c r="B514" s="2">
        <v>44253.886805555558</v>
      </c>
      <c r="C514" s="2" t="str">
        <f t="shared" si="14"/>
        <v>Feb</v>
      </c>
      <c r="D514" s="2" t="str">
        <f t="shared" si="15"/>
        <v>2021</v>
      </c>
      <c r="E514" t="s">
        <v>32</v>
      </c>
      <c r="F514" t="s">
        <v>436</v>
      </c>
      <c r="G514" t="s">
        <v>34</v>
      </c>
      <c r="H514" t="s">
        <v>47</v>
      </c>
      <c r="I514" t="s">
        <v>48</v>
      </c>
      <c r="J514" t="s">
        <v>37</v>
      </c>
      <c r="K514" t="s">
        <v>38</v>
      </c>
      <c r="L514" t="s">
        <v>71</v>
      </c>
      <c r="M514" t="s">
        <v>40</v>
      </c>
      <c r="N514" t="s">
        <v>70</v>
      </c>
      <c r="O514" t="s">
        <v>56</v>
      </c>
      <c r="P514" t="s">
        <v>43</v>
      </c>
      <c r="Q514">
        <v>25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42.391199999999998</v>
      </c>
      <c r="AF514">
        <v>-71.101200000000006</v>
      </c>
      <c r="AG514">
        <v>5</v>
      </c>
      <c r="AH514" s="1">
        <v>250000000000000</v>
      </c>
    </row>
    <row r="515" spans="1:34" x14ac:dyDescent="0.35">
      <c r="A515">
        <v>19046263</v>
      </c>
      <c r="B515" s="2">
        <v>43690.734027777777</v>
      </c>
      <c r="C515" s="2" t="str">
        <f t="shared" ref="C515:C578" si="16">TEXT(B515,"mmm")</f>
        <v>Aug</v>
      </c>
      <c r="D515" s="2" t="str">
        <f t="shared" ref="D515:D578" si="17">TEXT(B515,"yyyy")</f>
        <v>2019</v>
      </c>
      <c r="E515" t="s">
        <v>32</v>
      </c>
      <c r="F515" t="s">
        <v>437</v>
      </c>
      <c r="G515" t="s">
        <v>46</v>
      </c>
      <c r="H515" t="s">
        <v>47</v>
      </c>
      <c r="I515" t="s">
        <v>48</v>
      </c>
      <c r="J515" t="s">
        <v>37</v>
      </c>
      <c r="K515" t="s">
        <v>38</v>
      </c>
      <c r="L515" t="s">
        <v>39</v>
      </c>
      <c r="M515" t="s">
        <v>40</v>
      </c>
      <c r="N515" t="s">
        <v>41</v>
      </c>
      <c r="O515" t="s">
        <v>42</v>
      </c>
      <c r="P515" t="s">
        <v>43</v>
      </c>
      <c r="Q515">
        <v>25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0</v>
      </c>
      <c r="AB515">
        <v>1</v>
      </c>
      <c r="AC515">
        <v>0</v>
      </c>
      <c r="AD515">
        <v>0</v>
      </c>
      <c r="AE515">
        <v>42.391599999999997</v>
      </c>
      <c r="AF515">
        <v>-71.100899999999996</v>
      </c>
      <c r="AG515">
        <v>5</v>
      </c>
      <c r="AH515" s="1">
        <v>250000000000000</v>
      </c>
    </row>
    <row r="516" spans="1:34" x14ac:dyDescent="0.35">
      <c r="A516">
        <v>21010132</v>
      </c>
      <c r="B516" s="2">
        <v>44254.487500000003</v>
      </c>
      <c r="C516" s="2" t="str">
        <f t="shared" si="16"/>
        <v>Feb</v>
      </c>
      <c r="D516" s="2" t="str">
        <f t="shared" si="17"/>
        <v>2021</v>
      </c>
      <c r="E516" t="s">
        <v>44</v>
      </c>
      <c r="F516" t="s">
        <v>438</v>
      </c>
      <c r="G516" t="s">
        <v>46</v>
      </c>
      <c r="H516" t="s">
        <v>35</v>
      </c>
      <c r="I516" t="s">
        <v>48</v>
      </c>
      <c r="J516" t="s">
        <v>37</v>
      </c>
      <c r="K516" t="s">
        <v>38</v>
      </c>
      <c r="L516" t="s">
        <v>39</v>
      </c>
      <c r="M516" t="s">
        <v>40</v>
      </c>
      <c r="N516" t="s">
        <v>70</v>
      </c>
      <c r="O516" t="s">
        <v>56</v>
      </c>
      <c r="P516" t="s">
        <v>43</v>
      </c>
      <c r="Q516">
        <v>25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42.391199999999998</v>
      </c>
      <c r="AF516">
        <v>-71.101200000000006</v>
      </c>
      <c r="AG516">
        <v>5</v>
      </c>
      <c r="AH516" s="1">
        <v>250000000000000</v>
      </c>
    </row>
    <row r="517" spans="1:34" x14ac:dyDescent="0.35">
      <c r="A517">
        <v>23069672</v>
      </c>
      <c r="B517" s="2">
        <v>45264.27847222222</v>
      </c>
      <c r="C517" s="2" t="str">
        <f t="shared" si="16"/>
        <v>Dec</v>
      </c>
      <c r="D517" s="2" t="str">
        <f t="shared" si="17"/>
        <v>2023</v>
      </c>
      <c r="E517" t="s">
        <v>58</v>
      </c>
      <c r="F517" t="s">
        <v>439</v>
      </c>
      <c r="G517" t="s">
        <v>46</v>
      </c>
      <c r="H517" t="s">
        <v>47</v>
      </c>
      <c r="I517" t="s">
        <v>48</v>
      </c>
      <c r="J517" t="s">
        <v>37</v>
      </c>
      <c r="K517" t="s">
        <v>38</v>
      </c>
      <c r="L517" t="s">
        <v>39</v>
      </c>
      <c r="M517" t="s">
        <v>40</v>
      </c>
      <c r="N517" t="s">
        <v>70</v>
      </c>
      <c r="O517" t="s">
        <v>56</v>
      </c>
      <c r="P517" t="s">
        <v>43</v>
      </c>
      <c r="Q517">
        <v>25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42.392200000000003</v>
      </c>
      <c r="AF517">
        <v>-71.1006</v>
      </c>
      <c r="AG517">
        <v>5</v>
      </c>
      <c r="AH517" s="1">
        <v>250000000000000</v>
      </c>
    </row>
    <row r="518" spans="1:34" x14ac:dyDescent="0.35">
      <c r="A518">
        <v>21031585</v>
      </c>
      <c r="B518" s="2">
        <v>44370.07708333333</v>
      </c>
      <c r="C518" s="2" t="str">
        <f t="shared" si="16"/>
        <v>Jun</v>
      </c>
      <c r="D518" s="2" t="str">
        <f t="shared" si="17"/>
        <v>2021</v>
      </c>
      <c r="E518" t="s">
        <v>58</v>
      </c>
      <c r="F518" t="s">
        <v>437</v>
      </c>
      <c r="G518" t="s">
        <v>34</v>
      </c>
      <c r="H518" t="s">
        <v>47</v>
      </c>
      <c r="I518" t="s">
        <v>48</v>
      </c>
      <c r="J518" t="s">
        <v>37</v>
      </c>
      <c r="K518" t="s">
        <v>38</v>
      </c>
      <c r="L518" t="s">
        <v>39</v>
      </c>
      <c r="M518" t="s">
        <v>40</v>
      </c>
      <c r="N518" t="s">
        <v>82</v>
      </c>
      <c r="O518" t="s">
        <v>56</v>
      </c>
      <c r="P518" t="s">
        <v>43</v>
      </c>
      <c r="Q518">
        <v>20</v>
      </c>
      <c r="R518">
        <v>0</v>
      </c>
      <c r="S518">
        <v>0</v>
      </c>
      <c r="T518">
        <v>0</v>
      </c>
      <c r="U518">
        <v>2</v>
      </c>
      <c r="V518">
        <v>0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42.391599999999997</v>
      </c>
      <c r="AF518">
        <v>-71.100899999999996</v>
      </c>
      <c r="AG518">
        <v>5</v>
      </c>
      <c r="AH518" s="1">
        <v>250000000000000</v>
      </c>
    </row>
    <row r="519" spans="1:34" x14ac:dyDescent="0.35">
      <c r="A519">
        <v>21052337</v>
      </c>
      <c r="B519" s="2">
        <v>44473.745833333334</v>
      </c>
      <c r="C519" s="2" t="str">
        <f t="shared" si="16"/>
        <v>Oct</v>
      </c>
      <c r="D519" s="2" t="str">
        <f t="shared" si="17"/>
        <v>2021</v>
      </c>
      <c r="E519" t="s">
        <v>32</v>
      </c>
      <c r="F519" t="s">
        <v>440</v>
      </c>
      <c r="G519" t="s">
        <v>107</v>
      </c>
      <c r="H519" t="s">
        <v>35</v>
      </c>
      <c r="I519" t="s">
        <v>36</v>
      </c>
      <c r="J519" t="s">
        <v>37</v>
      </c>
      <c r="K519" t="s">
        <v>38</v>
      </c>
      <c r="L519" t="s">
        <v>39</v>
      </c>
      <c r="M519" t="s">
        <v>40</v>
      </c>
      <c r="N519" t="s">
        <v>41</v>
      </c>
      <c r="O519" t="s">
        <v>42</v>
      </c>
      <c r="P519" t="s">
        <v>43</v>
      </c>
      <c r="Q519">
        <v>25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4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42.391599999999997</v>
      </c>
      <c r="AF519">
        <v>-71.099900000000005</v>
      </c>
      <c r="AG519">
        <v>4</v>
      </c>
      <c r="AH519" s="1">
        <v>250000000000000</v>
      </c>
    </row>
    <row r="520" spans="1:34" x14ac:dyDescent="0.35">
      <c r="A520">
        <v>21014850</v>
      </c>
      <c r="B520" s="2">
        <v>44278.944444444445</v>
      </c>
      <c r="C520" s="2" t="str">
        <f t="shared" si="16"/>
        <v>Mar</v>
      </c>
      <c r="D520" s="2" t="str">
        <f t="shared" si="17"/>
        <v>2021</v>
      </c>
      <c r="E520" t="s">
        <v>32</v>
      </c>
      <c r="F520" t="s">
        <v>441</v>
      </c>
      <c r="G520" t="s">
        <v>34</v>
      </c>
      <c r="H520" t="s">
        <v>47</v>
      </c>
      <c r="I520" t="s">
        <v>48</v>
      </c>
      <c r="J520" t="s">
        <v>63</v>
      </c>
      <c r="K520" t="s">
        <v>38</v>
      </c>
      <c r="L520" t="s">
        <v>54</v>
      </c>
      <c r="M520" t="s">
        <v>69</v>
      </c>
      <c r="N520" t="s">
        <v>70</v>
      </c>
      <c r="O520" t="s">
        <v>56</v>
      </c>
      <c r="P520" t="s">
        <v>43</v>
      </c>
      <c r="Q520">
        <v>25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42.390500000000003</v>
      </c>
      <c r="AF520">
        <v>-71.099800000000002</v>
      </c>
      <c r="AG520">
        <v>4</v>
      </c>
      <c r="AH520" s="1">
        <v>250000000000000</v>
      </c>
    </row>
    <row r="521" spans="1:34" x14ac:dyDescent="0.35">
      <c r="A521">
        <v>21036371</v>
      </c>
      <c r="B521" s="2">
        <v>44393.341666666667</v>
      </c>
      <c r="C521" s="2" t="str">
        <f t="shared" si="16"/>
        <v>Jul</v>
      </c>
      <c r="D521" s="2" t="str">
        <f t="shared" si="17"/>
        <v>2021</v>
      </c>
      <c r="E521" t="s">
        <v>44</v>
      </c>
      <c r="F521" t="s">
        <v>442</v>
      </c>
      <c r="G521" t="s">
        <v>46</v>
      </c>
      <c r="H521" t="s">
        <v>47</v>
      </c>
      <c r="I521" t="s">
        <v>48</v>
      </c>
      <c r="J521" t="s">
        <v>37</v>
      </c>
      <c r="K521" t="s">
        <v>66</v>
      </c>
      <c r="L521" t="s">
        <v>71</v>
      </c>
      <c r="M521" t="s">
        <v>40</v>
      </c>
      <c r="N521" t="s">
        <v>49</v>
      </c>
      <c r="O521" t="s">
        <v>42</v>
      </c>
      <c r="P521" t="s">
        <v>43</v>
      </c>
      <c r="Q521">
        <v>25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6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42.390900000000002</v>
      </c>
      <c r="AF521">
        <v>-71.099299999999999</v>
      </c>
      <c r="AG521">
        <v>4</v>
      </c>
      <c r="AH521" s="1">
        <v>250000000000000</v>
      </c>
    </row>
    <row r="522" spans="1:34" x14ac:dyDescent="0.35">
      <c r="A522">
        <v>20055136</v>
      </c>
      <c r="B522" s="2">
        <v>44148.460416666669</v>
      </c>
      <c r="C522" s="2" t="str">
        <f t="shared" si="16"/>
        <v>Nov</v>
      </c>
      <c r="D522" s="2" t="str">
        <f t="shared" si="17"/>
        <v>2020</v>
      </c>
      <c r="E522" t="s">
        <v>44</v>
      </c>
      <c r="F522" t="s">
        <v>443</v>
      </c>
      <c r="G522" t="s">
        <v>91</v>
      </c>
      <c r="H522" t="s">
        <v>52</v>
      </c>
      <c r="I522" t="s">
        <v>36</v>
      </c>
      <c r="J522" t="s">
        <v>37</v>
      </c>
      <c r="K522" t="s">
        <v>38</v>
      </c>
      <c r="L522" t="s">
        <v>39</v>
      </c>
      <c r="M522" t="s">
        <v>40</v>
      </c>
      <c r="N522" t="s">
        <v>49</v>
      </c>
      <c r="O522" t="s">
        <v>140</v>
      </c>
      <c r="P522" t="s">
        <v>43</v>
      </c>
      <c r="Q522">
        <v>25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42.390500000000003</v>
      </c>
      <c r="AF522">
        <v>-71.099500000000006</v>
      </c>
      <c r="AG522">
        <v>4</v>
      </c>
      <c r="AH522" s="1">
        <v>250000000000000</v>
      </c>
    </row>
    <row r="523" spans="1:34" x14ac:dyDescent="0.35">
      <c r="A523">
        <v>23052775</v>
      </c>
      <c r="B523" s="2">
        <v>45183.635416666664</v>
      </c>
      <c r="C523" s="2" t="str">
        <f t="shared" si="16"/>
        <v>Sep</v>
      </c>
      <c r="D523" s="2" t="str">
        <f t="shared" si="17"/>
        <v>2023</v>
      </c>
      <c r="E523" t="s">
        <v>44</v>
      </c>
      <c r="F523" t="s">
        <v>444</v>
      </c>
      <c r="G523" t="s">
        <v>46</v>
      </c>
      <c r="H523" t="s">
        <v>47</v>
      </c>
      <c r="I523" t="s">
        <v>48</v>
      </c>
      <c r="J523" t="s">
        <v>37</v>
      </c>
      <c r="K523" t="s">
        <v>38</v>
      </c>
      <c r="L523" t="s">
        <v>39</v>
      </c>
      <c r="M523" t="s">
        <v>69</v>
      </c>
      <c r="N523" t="s">
        <v>41</v>
      </c>
      <c r="O523" t="s">
        <v>56</v>
      </c>
      <c r="P523" t="s">
        <v>43</v>
      </c>
      <c r="Q523">
        <v>20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42.3917</v>
      </c>
      <c r="AF523">
        <v>-71.098799999999997</v>
      </c>
      <c r="AG523">
        <v>4</v>
      </c>
      <c r="AH523" s="1">
        <v>250000000000000</v>
      </c>
    </row>
    <row r="524" spans="1:34" x14ac:dyDescent="0.35">
      <c r="A524">
        <v>18030351</v>
      </c>
      <c r="B524" s="2">
        <v>43242.609722222223</v>
      </c>
      <c r="C524" s="2" t="str">
        <f t="shared" si="16"/>
        <v>May</v>
      </c>
      <c r="D524" s="2" t="str">
        <f t="shared" si="17"/>
        <v>2018</v>
      </c>
      <c r="E524" t="s">
        <v>44</v>
      </c>
      <c r="F524" t="s">
        <v>444</v>
      </c>
      <c r="G524" t="s">
        <v>46</v>
      </c>
      <c r="H524" t="s">
        <v>138</v>
      </c>
      <c r="I524" t="s">
        <v>91</v>
      </c>
      <c r="J524" t="s">
        <v>37</v>
      </c>
      <c r="K524" t="s">
        <v>445</v>
      </c>
      <c r="L524" t="s">
        <v>39</v>
      </c>
      <c r="M524" t="s">
        <v>69</v>
      </c>
      <c r="N524" t="s">
        <v>41</v>
      </c>
      <c r="O524" t="s">
        <v>56</v>
      </c>
      <c r="P524" t="s">
        <v>43</v>
      </c>
      <c r="Q524">
        <v>25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42.3917</v>
      </c>
      <c r="AF524">
        <v>-71.098799999999997</v>
      </c>
      <c r="AG524">
        <v>4</v>
      </c>
      <c r="AH524" s="1">
        <v>250000000000000</v>
      </c>
    </row>
    <row r="525" spans="1:34" x14ac:dyDescent="0.35">
      <c r="A525">
        <v>21044750</v>
      </c>
      <c r="B525" s="2">
        <v>44435.84652777778</v>
      </c>
      <c r="C525" s="2" t="str">
        <f t="shared" si="16"/>
        <v>Aug</v>
      </c>
      <c r="D525" s="2" t="str">
        <f t="shared" si="17"/>
        <v>2021</v>
      </c>
      <c r="E525" t="s">
        <v>32</v>
      </c>
      <c r="F525" t="s">
        <v>446</v>
      </c>
      <c r="G525" t="s">
        <v>34</v>
      </c>
      <c r="H525" t="s">
        <v>47</v>
      </c>
      <c r="I525" t="s">
        <v>48</v>
      </c>
      <c r="J525" t="s">
        <v>37</v>
      </c>
      <c r="K525" t="s">
        <v>38</v>
      </c>
      <c r="L525" t="s">
        <v>39</v>
      </c>
      <c r="M525" t="s">
        <v>40</v>
      </c>
      <c r="N525" t="s">
        <v>70</v>
      </c>
      <c r="O525" t="s">
        <v>56</v>
      </c>
      <c r="P525" t="s">
        <v>89</v>
      </c>
      <c r="Q525">
        <v>25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42.390999999999998</v>
      </c>
      <c r="AF525">
        <v>-71.098699999999994</v>
      </c>
      <c r="AG525">
        <v>4</v>
      </c>
      <c r="AH525" s="1">
        <v>250000000000000</v>
      </c>
    </row>
    <row r="526" spans="1:34" x14ac:dyDescent="0.35">
      <c r="A526">
        <v>21050092</v>
      </c>
      <c r="B526" s="2">
        <v>44462.465277777781</v>
      </c>
      <c r="C526" s="2" t="str">
        <f t="shared" si="16"/>
        <v>Sep</v>
      </c>
      <c r="D526" s="2" t="str">
        <f t="shared" si="17"/>
        <v>2021</v>
      </c>
      <c r="E526" t="s">
        <v>44</v>
      </c>
      <c r="F526" t="s">
        <v>444</v>
      </c>
      <c r="G526" t="s">
        <v>46</v>
      </c>
      <c r="H526" t="s">
        <v>52</v>
      </c>
      <c r="I526" t="s">
        <v>48</v>
      </c>
      <c r="J526" t="s">
        <v>37</v>
      </c>
      <c r="K526" t="s">
        <v>38</v>
      </c>
      <c r="L526" t="s">
        <v>39</v>
      </c>
      <c r="M526" t="s">
        <v>40</v>
      </c>
      <c r="N526" t="s">
        <v>41</v>
      </c>
      <c r="O526" t="s">
        <v>56</v>
      </c>
      <c r="P526" t="s">
        <v>57</v>
      </c>
      <c r="Q526">
        <v>25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42.3917</v>
      </c>
      <c r="AF526">
        <v>-71.098799999999997</v>
      </c>
      <c r="AG526">
        <v>4</v>
      </c>
      <c r="AH526" s="1">
        <v>250000000000000</v>
      </c>
    </row>
    <row r="527" spans="1:34" x14ac:dyDescent="0.35">
      <c r="A527">
        <v>19048013</v>
      </c>
      <c r="B527" s="2">
        <v>43699.421527777777</v>
      </c>
      <c r="C527" s="2" t="str">
        <f t="shared" si="16"/>
        <v>Aug</v>
      </c>
      <c r="D527" s="2" t="str">
        <f t="shared" si="17"/>
        <v>2019</v>
      </c>
      <c r="E527" t="s">
        <v>44</v>
      </c>
      <c r="F527" t="s">
        <v>447</v>
      </c>
      <c r="G527" t="s">
        <v>46</v>
      </c>
      <c r="H527" t="s">
        <v>47</v>
      </c>
      <c r="I527" t="s">
        <v>48</v>
      </c>
      <c r="J527" t="s">
        <v>37</v>
      </c>
      <c r="K527" t="s">
        <v>53</v>
      </c>
      <c r="L527" t="s">
        <v>71</v>
      </c>
      <c r="M527" t="s">
        <v>69</v>
      </c>
      <c r="N527" t="s">
        <v>70</v>
      </c>
      <c r="O527" t="s">
        <v>56</v>
      </c>
      <c r="P527" t="s">
        <v>43</v>
      </c>
      <c r="Q527">
        <v>25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42.3904</v>
      </c>
      <c r="AF527">
        <v>-71.098500000000001</v>
      </c>
      <c r="AG527">
        <v>4</v>
      </c>
      <c r="AH527" s="1">
        <v>250000000000000</v>
      </c>
    </row>
    <row r="528" spans="1:34" x14ac:dyDescent="0.35">
      <c r="A528">
        <v>20062544</v>
      </c>
      <c r="B528" s="2">
        <v>44193.534722222219</v>
      </c>
      <c r="C528" s="2" t="str">
        <f t="shared" si="16"/>
        <v>Dec</v>
      </c>
      <c r="D528" s="2" t="str">
        <f t="shared" si="17"/>
        <v>2020</v>
      </c>
      <c r="E528" t="s">
        <v>44</v>
      </c>
      <c r="F528" t="s">
        <v>448</v>
      </c>
      <c r="G528" t="s">
        <v>46</v>
      </c>
      <c r="H528" t="s">
        <v>47</v>
      </c>
      <c r="I528" t="s">
        <v>48</v>
      </c>
      <c r="J528" t="s">
        <v>37</v>
      </c>
      <c r="K528" t="s">
        <v>66</v>
      </c>
      <c r="L528" t="s">
        <v>54</v>
      </c>
      <c r="M528" t="s">
        <v>40</v>
      </c>
      <c r="N528" t="s">
        <v>41</v>
      </c>
      <c r="O528" t="s">
        <v>42</v>
      </c>
      <c r="P528" t="s">
        <v>43</v>
      </c>
      <c r="Q528">
        <v>25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42.389099999999999</v>
      </c>
      <c r="AF528">
        <v>-71.097200000000001</v>
      </c>
      <c r="AG528">
        <v>4</v>
      </c>
      <c r="AH528" s="1">
        <v>250000000000000</v>
      </c>
    </row>
    <row r="529" spans="1:34" x14ac:dyDescent="0.35">
      <c r="A529">
        <v>18052163</v>
      </c>
      <c r="B529" s="2">
        <v>43344.168055555558</v>
      </c>
      <c r="C529" s="2" t="str">
        <f t="shared" si="16"/>
        <v>Sep</v>
      </c>
      <c r="D529" s="2" t="str">
        <f t="shared" si="17"/>
        <v>2018</v>
      </c>
      <c r="E529" t="s">
        <v>58</v>
      </c>
      <c r="F529" t="s">
        <v>449</v>
      </c>
      <c r="G529" t="s">
        <v>34</v>
      </c>
      <c r="H529" t="s">
        <v>47</v>
      </c>
      <c r="I529" t="s">
        <v>48</v>
      </c>
      <c r="J529" t="s">
        <v>37</v>
      </c>
      <c r="K529" t="s">
        <v>66</v>
      </c>
      <c r="L529" t="s">
        <v>71</v>
      </c>
      <c r="M529" t="s">
        <v>40</v>
      </c>
      <c r="N529" t="s">
        <v>49</v>
      </c>
      <c r="O529" t="s">
        <v>56</v>
      </c>
      <c r="P529" t="s">
        <v>43</v>
      </c>
      <c r="Q529">
        <v>25</v>
      </c>
      <c r="R529">
        <v>0</v>
      </c>
      <c r="S529">
        <v>0</v>
      </c>
      <c r="T529">
        <v>0</v>
      </c>
      <c r="U529">
        <v>0</v>
      </c>
      <c r="V529">
        <v>2</v>
      </c>
      <c r="W529">
        <v>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42.389499999999998</v>
      </c>
      <c r="AF529">
        <v>-71.097200000000001</v>
      </c>
      <c r="AG529">
        <v>4</v>
      </c>
      <c r="AH529" s="1">
        <v>250000000000000</v>
      </c>
    </row>
    <row r="530" spans="1:34" x14ac:dyDescent="0.35">
      <c r="A530">
        <v>22053940</v>
      </c>
      <c r="B530" s="2">
        <v>44826.370833333334</v>
      </c>
      <c r="C530" s="2" t="str">
        <f t="shared" si="16"/>
        <v>Sep</v>
      </c>
      <c r="D530" s="2" t="str">
        <f t="shared" si="17"/>
        <v>2022</v>
      </c>
      <c r="E530" t="s">
        <v>44</v>
      </c>
      <c r="F530" t="s">
        <v>450</v>
      </c>
      <c r="G530" t="s">
        <v>46</v>
      </c>
      <c r="H530" t="s">
        <v>35</v>
      </c>
      <c r="I530" t="s">
        <v>36</v>
      </c>
      <c r="J530" t="s">
        <v>37</v>
      </c>
      <c r="K530" t="s">
        <v>38</v>
      </c>
      <c r="L530" t="s">
        <v>54</v>
      </c>
      <c r="M530" t="s">
        <v>40</v>
      </c>
      <c r="N530" t="s">
        <v>82</v>
      </c>
      <c r="O530" t="s">
        <v>86</v>
      </c>
      <c r="P530" t="s">
        <v>43</v>
      </c>
      <c r="Q530">
        <v>25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0</v>
      </c>
      <c r="Y530">
        <v>0</v>
      </c>
      <c r="Z530">
        <v>1</v>
      </c>
      <c r="AA530">
        <v>0</v>
      </c>
      <c r="AB530">
        <v>1</v>
      </c>
      <c r="AC530">
        <v>0</v>
      </c>
      <c r="AD530">
        <v>0</v>
      </c>
      <c r="AE530">
        <v>42.389800000000001</v>
      </c>
      <c r="AF530">
        <v>-71.097800000000007</v>
      </c>
      <c r="AG530">
        <v>4</v>
      </c>
      <c r="AH530" s="1">
        <v>250000000000000</v>
      </c>
    </row>
    <row r="531" spans="1:34" x14ac:dyDescent="0.35">
      <c r="A531">
        <v>20054417</v>
      </c>
      <c r="B531" s="2">
        <v>44144.352777777778</v>
      </c>
      <c r="C531" s="2" t="str">
        <f t="shared" si="16"/>
        <v>Nov</v>
      </c>
      <c r="D531" s="2" t="str">
        <f t="shared" si="17"/>
        <v>2020</v>
      </c>
      <c r="E531" t="s">
        <v>44</v>
      </c>
      <c r="F531" t="s">
        <v>451</v>
      </c>
      <c r="G531" t="s">
        <v>46</v>
      </c>
      <c r="H531" t="s">
        <v>47</v>
      </c>
      <c r="I531" t="s">
        <v>48</v>
      </c>
      <c r="J531" t="s">
        <v>37</v>
      </c>
      <c r="K531" t="s">
        <v>53</v>
      </c>
      <c r="L531" t="s">
        <v>54</v>
      </c>
      <c r="M531" t="s">
        <v>40</v>
      </c>
      <c r="N531" t="s">
        <v>41</v>
      </c>
      <c r="O531" t="s">
        <v>42</v>
      </c>
      <c r="P531" t="s">
        <v>43</v>
      </c>
      <c r="Q531">
        <v>25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42.390099999999997</v>
      </c>
      <c r="AF531">
        <v>-71.096500000000006</v>
      </c>
      <c r="AG531">
        <v>4</v>
      </c>
      <c r="AH531" s="1">
        <v>250000000000000</v>
      </c>
    </row>
    <row r="532" spans="1:34" x14ac:dyDescent="0.35">
      <c r="A532">
        <v>21043392</v>
      </c>
      <c r="B532" s="2">
        <v>44428.580555555556</v>
      </c>
      <c r="C532" s="2" t="str">
        <f t="shared" si="16"/>
        <v>Aug</v>
      </c>
      <c r="D532" s="2" t="str">
        <f t="shared" si="17"/>
        <v>2021</v>
      </c>
      <c r="E532" t="s">
        <v>44</v>
      </c>
      <c r="F532" t="s">
        <v>452</v>
      </c>
      <c r="G532" t="s">
        <v>46</v>
      </c>
      <c r="H532" t="s">
        <v>52</v>
      </c>
      <c r="I532" t="s">
        <v>36</v>
      </c>
      <c r="J532" t="s">
        <v>37</v>
      </c>
      <c r="K532" t="s">
        <v>38</v>
      </c>
      <c r="L532" t="s">
        <v>39</v>
      </c>
      <c r="M532" t="s">
        <v>69</v>
      </c>
      <c r="N532" t="s">
        <v>70</v>
      </c>
      <c r="O532" t="s">
        <v>56</v>
      </c>
      <c r="P532" t="s">
        <v>43</v>
      </c>
      <c r="Q532">
        <v>20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42.390099999999997</v>
      </c>
      <c r="AF532">
        <v>-71.097399999999993</v>
      </c>
      <c r="AG532">
        <v>4</v>
      </c>
      <c r="AH532" s="1">
        <v>250000000000000</v>
      </c>
    </row>
    <row r="533" spans="1:34" x14ac:dyDescent="0.35">
      <c r="A533">
        <v>22014456</v>
      </c>
      <c r="B533" s="2">
        <v>44639.044444444444</v>
      </c>
      <c r="C533" s="2" t="str">
        <f t="shared" si="16"/>
        <v>Mar</v>
      </c>
      <c r="D533" s="2" t="str">
        <f t="shared" si="17"/>
        <v>2022</v>
      </c>
      <c r="E533" t="s">
        <v>58</v>
      </c>
      <c r="F533" t="s">
        <v>452</v>
      </c>
      <c r="G533" t="s">
        <v>34</v>
      </c>
      <c r="H533" t="s">
        <v>47</v>
      </c>
      <c r="I533" t="s">
        <v>48</v>
      </c>
      <c r="J533" t="s">
        <v>37</v>
      </c>
      <c r="K533" t="s">
        <v>38</v>
      </c>
      <c r="L533" t="s">
        <v>39</v>
      </c>
      <c r="M533" t="s">
        <v>69</v>
      </c>
      <c r="N533" t="s">
        <v>49</v>
      </c>
      <c r="O533" t="s">
        <v>56</v>
      </c>
      <c r="P533" t="s">
        <v>375</v>
      </c>
      <c r="Q533">
        <v>25</v>
      </c>
      <c r="R533">
        <v>0</v>
      </c>
      <c r="S533">
        <v>0</v>
      </c>
      <c r="T533">
        <v>2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42.390099999999997</v>
      </c>
      <c r="AF533">
        <v>-71.097399999999993</v>
      </c>
      <c r="AG533">
        <v>4</v>
      </c>
      <c r="AH533" s="1">
        <v>250000000000000</v>
      </c>
    </row>
    <row r="534" spans="1:34" x14ac:dyDescent="0.35">
      <c r="A534">
        <v>21034596</v>
      </c>
      <c r="B534" s="2">
        <v>44384.642361111109</v>
      </c>
      <c r="C534" s="2" t="str">
        <f t="shared" si="16"/>
        <v>Jul</v>
      </c>
      <c r="D534" s="2" t="str">
        <f t="shared" si="17"/>
        <v>2021</v>
      </c>
      <c r="E534" t="s">
        <v>44</v>
      </c>
      <c r="F534" t="s">
        <v>448</v>
      </c>
      <c r="G534" t="s">
        <v>46</v>
      </c>
      <c r="H534" t="s">
        <v>47</v>
      </c>
      <c r="I534" t="s">
        <v>48</v>
      </c>
      <c r="J534" t="s">
        <v>63</v>
      </c>
      <c r="K534" t="s">
        <v>66</v>
      </c>
      <c r="L534" t="s">
        <v>71</v>
      </c>
      <c r="M534" t="s">
        <v>93</v>
      </c>
      <c r="N534" t="s">
        <v>55</v>
      </c>
      <c r="O534" t="s">
        <v>42</v>
      </c>
      <c r="P534" t="s">
        <v>43</v>
      </c>
      <c r="Q534">
        <v>25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42.389099999999999</v>
      </c>
      <c r="AF534">
        <v>-71.097200000000001</v>
      </c>
      <c r="AG534">
        <v>4</v>
      </c>
      <c r="AH534" s="1">
        <v>250000000000000</v>
      </c>
    </row>
    <row r="535" spans="1:34" x14ac:dyDescent="0.35">
      <c r="A535">
        <v>23044962</v>
      </c>
      <c r="B535" s="2">
        <v>45147.318749999999</v>
      </c>
      <c r="C535" s="2" t="str">
        <f t="shared" si="16"/>
        <v>Aug</v>
      </c>
      <c r="D535" s="2" t="str">
        <f t="shared" si="17"/>
        <v>2023</v>
      </c>
      <c r="E535" t="s">
        <v>58</v>
      </c>
      <c r="F535" t="s">
        <v>453</v>
      </c>
      <c r="G535" t="s">
        <v>46</v>
      </c>
      <c r="H535" t="s">
        <v>47</v>
      </c>
      <c r="I535" t="s">
        <v>48</v>
      </c>
      <c r="J535" t="s">
        <v>37</v>
      </c>
      <c r="K535" t="s">
        <v>38</v>
      </c>
      <c r="L535" t="s">
        <v>39</v>
      </c>
      <c r="M535" t="s">
        <v>40</v>
      </c>
      <c r="N535" t="s">
        <v>70</v>
      </c>
      <c r="O535" t="s">
        <v>96</v>
      </c>
      <c r="P535" t="s">
        <v>43</v>
      </c>
      <c r="Q535">
        <v>25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2</v>
      </c>
      <c r="X535">
        <v>0</v>
      </c>
      <c r="Y535">
        <v>0</v>
      </c>
      <c r="Z535">
        <v>1</v>
      </c>
      <c r="AA535">
        <v>0</v>
      </c>
      <c r="AB535">
        <v>1</v>
      </c>
      <c r="AC535">
        <v>0</v>
      </c>
      <c r="AD535">
        <v>0</v>
      </c>
      <c r="AE535">
        <v>42.389899999999997</v>
      </c>
      <c r="AF535">
        <v>-71.0976</v>
      </c>
      <c r="AG535">
        <v>4</v>
      </c>
      <c r="AH535" s="1">
        <v>250000000000000</v>
      </c>
    </row>
    <row r="536" spans="1:34" x14ac:dyDescent="0.35">
      <c r="A536">
        <v>22071256</v>
      </c>
      <c r="B536" s="2">
        <v>44914.347916666666</v>
      </c>
      <c r="C536" s="2" t="str">
        <f t="shared" si="16"/>
        <v>Dec</v>
      </c>
      <c r="D536" s="2" t="str">
        <f t="shared" si="17"/>
        <v>2022</v>
      </c>
      <c r="E536" t="s">
        <v>44</v>
      </c>
      <c r="F536" t="s">
        <v>448</v>
      </c>
      <c r="G536" t="s">
        <v>46</v>
      </c>
      <c r="H536" t="s">
        <v>47</v>
      </c>
      <c r="I536" t="s">
        <v>48</v>
      </c>
      <c r="J536" t="s">
        <v>157</v>
      </c>
      <c r="K536" t="s">
        <v>323</v>
      </c>
      <c r="L536" t="s">
        <v>71</v>
      </c>
      <c r="M536" t="s">
        <v>93</v>
      </c>
      <c r="N536" t="s">
        <v>49</v>
      </c>
      <c r="O536" t="s">
        <v>86</v>
      </c>
      <c r="P536" t="s">
        <v>43</v>
      </c>
      <c r="Q536">
        <v>25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0</v>
      </c>
      <c r="Y536">
        <v>0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42.389099999999999</v>
      </c>
      <c r="AF536">
        <v>-71.097200000000001</v>
      </c>
      <c r="AG536">
        <v>4</v>
      </c>
      <c r="AH536" s="1">
        <v>250000000000000</v>
      </c>
    </row>
    <row r="537" spans="1:34" x14ac:dyDescent="0.35">
      <c r="A537">
        <v>18026389</v>
      </c>
      <c r="B537" s="2">
        <v>43224.584027777775</v>
      </c>
      <c r="C537" s="2" t="str">
        <f t="shared" si="16"/>
        <v>May</v>
      </c>
      <c r="D537" s="2" t="str">
        <f t="shared" si="17"/>
        <v>2018</v>
      </c>
      <c r="E537" t="s">
        <v>44</v>
      </c>
      <c r="F537" t="s">
        <v>454</v>
      </c>
      <c r="G537" t="s">
        <v>46</v>
      </c>
      <c r="H537" t="s">
        <v>47</v>
      </c>
      <c r="I537" t="s">
        <v>48</v>
      </c>
      <c r="J537" t="s">
        <v>37</v>
      </c>
      <c r="K537" t="s">
        <v>38</v>
      </c>
      <c r="L537" t="s">
        <v>71</v>
      </c>
      <c r="M537" t="s">
        <v>69</v>
      </c>
      <c r="N537" t="s">
        <v>55</v>
      </c>
      <c r="O537" t="s">
        <v>99</v>
      </c>
      <c r="P537" t="s">
        <v>89</v>
      </c>
      <c r="Q537">
        <v>25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42.391399999999997</v>
      </c>
      <c r="AF537">
        <v>-71.095699999999994</v>
      </c>
      <c r="AG537">
        <v>4</v>
      </c>
      <c r="AH537" s="1">
        <v>250000000000000</v>
      </c>
    </row>
    <row r="538" spans="1:34" x14ac:dyDescent="0.35">
      <c r="A538">
        <v>19001660</v>
      </c>
      <c r="B538" s="2">
        <v>43475.388194444444</v>
      </c>
      <c r="C538" s="2" t="str">
        <f t="shared" si="16"/>
        <v>Jan</v>
      </c>
      <c r="D538" s="2" t="str">
        <f t="shared" si="17"/>
        <v>2019</v>
      </c>
      <c r="E538" t="s">
        <v>44</v>
      </c>
      <c r="F538" t="s">
        <v>455</v>
      </c>
      <c r="G538" t="s">
        <v>46</v>
      </c>
      <c r="H538" t="s">
        <v>52</v>
      </c>
      <c r="I538" t="s">
        <v>48</v>
      </c>
      <c r="J538" t="s">
        <v>37</v>
      </c>
      <c r="K538" t="s">
        <v>38</v>
      </c>
      <c r="L538" t="s">
        <v>39</v>
      </c>
      <c r="M538" t="s">
        <v>40</v>
      </c>
      <c r="N538" t="s">
        <v>49</v>
      </c>
      <c r="O538" t="s">
        <v>56</v>
      </c>
      <c r="P538" t="s">
        <v>89</v>
      </c>
      <c r="Q538">
        <v>25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42.389499999999998</v>
      </c>
      <c r="AF538">
        <v>-71.097200000000001</v>
      </c>
      <c r="AG538">
        <v>4</v>
      </c>
      <c r="AH538" s="1">
        <v>250000000000000</v>
      </c>
    </row>
    <row r="539" spans="1:34" x14ac:dyDescent="0.35">
      <c r="A539">
        <v>21004980</v>
      </c>
      <c r="B539" s="2">
        <v>44222.237500000003</v>
      </c>
      <c r="C539" s="2" t="str">
        <f t="shared" si="16"/>
        <v>Jan</v>
      </c>
      <c r="D539" s="2" t="str">
        <f t="shared" si="17"/>
        <v>2021</v>
      </c>
      <c r="E539" t="s">
        <v>58</v>
      </c>
      <c r="F539" t="s">
        <v>448</v>
      </c>
      <c r="G539" t="s">
        <v>34</v>
      </c>
      <c r="H539" t="s">
        <v>47</v>
      </c>
      <c r="I539" t="s">
        <v>48</v>
      </c>
      <c r="J539" t="s">
        <v>37</v>
      </c>
      <c r="K539" t="s">
        <v>66</v>
      </c>
      <c r="L539" t="s">
        <v>71</v>
      </c>
      <c r="M539" t="s">
        <v>40</v>
      </c>
      <c r="N539" t="s">
        <v>70</v>
      </c>
      <c r="O539" t="s">
        <v>56</v>
      </c>
      <c r="P539" t="s">
        <v>43</v>
      </c>
      <c r="Q539">
        <v>25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42.389099999999999</v>
      </c>
      <c r="AF539">
        <v>-71.097200000000001</v>
      </c>
      <c r="AG539">
        <v>4</v>
      </c>
      <c r="AH539" s="1">
        <v>250000000000000</v>
      </c>
    </row>
    <row r="540" spans="1:34" x14ac:dyDescent="0.35">
      <c r="A540">
        <v>23022979</v>
      </c>
      <c r="B540" s="2">
        <v>45044.300694444442</v>
      </c>
      <c r="C540" s="2" t="str">
        <f t="shared" si="16"/>
        <v>Apr</v>
      </c>
      <c r="D540" s="2" t="str">
        <f t="shared" si="17"/>
        <v>2023</v>
      </c>
      <c r="E540" t="s">
        <v>58</v>
      </c>
      <c r="F540" t="s">
        <v>451</v>
      </c>
      <c r="G540" t="s">
        <v>46</v>
      </c>
      <c r="H540" t="s">
        <v>47</v>
      </c>
      <c r="I540" t="s">
        <v>48</v>
      </c>
      <c r="J540" t="s">
        <v>37</v>
      </c>
      <c r="K540" t="s">
        <v>53</v>
      </c>
      <c r="L540" t="s">
        <v>54</v>
      </c>
      <c r="M540" t="s">
        <v>40</v>
      </c>
      <c r="N540" t="s">
        <v>41</v>
      </c>
      <c r="O540" t="s">
        <v>42</v>
      </c>
      <c r="P540" t="s">
        <v>43</v>
      </c>
      <c r="Q540">
        <v>25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42.390099999999997</v>
      </c>
      <c r="AF540">
        <v>-71.096500000000006</v>
      </c>
      <c r="AG540">
        <v>4</v>
      </c>
      <c r="AH540" s="1">
        <v>250000000000000</v>
      </c>
    </row>
    <row r="541" spans="1:34" x14ac:dyDescent="0.35">
      <c r="A541">
        <v>19021017</v>
      </c>
      <c r="B541" s="2">
        <v>43572.553472222222</v>
      </c>
      <c r="C541" s="2" t="str">
        <f t="shared" si="16"/>
        <v>Apr</v>
      </c>
      <c r="D541" s="2" t="str">
        <f t="shared" si="17"/>
        <v>2019</v>
      </c>
      <c r="E541" t="s">
        <v>44</v>
      </c>
      <c r="F541" t="s">
        <v>456</v>
      </c>
      <c r="G541" t="s">
        <v>46</v>
      </c>
      <c r="H541" t="s">
        <v>47</v>
      </c>
      <c r="I541" t="s">
        <v>48</v>
      </c>
      <c r="J541" t="s">
        <v>37</v>
      </c>
      <c r="K541" t="s">
        <v>38</v>
      </c>
      <c r="L541" t="s">
        <v>54</v>
      </c>
      <c r="M541" t="s">
        <v>40</v>
      </c>
      <c r="N541" t="s">
        <v>41</v>
      </c>
      <c r="O541" t="s">
        <v>56</v>
      </c>
      <c r="P541" t="s">
        <v>43</v>
      </c>
      <c r="Q541">
        <v>20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4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42.391399999999997</v>
      </c>
      <c r="AF541">
        <v>-71.0959</v>
      </c>
      <c r="AG541">
        <v>4</v>
      </c>
      <c r="AH541" s="1">
        <v>250000000000000</v>
      </c>
    </row>
    <row r="542" spans="1:34" x14ac:dyDescent="0.35">
      <c r="A542">
        <v>20055023</v>
      </c>
      <c r="B542" s="2">
        <v>44147.656944444447</v>
      </c>
      <c r="C542" s="2" t="str">
        <f t="shared" si="16"/>
        <v>Nov</v>
      </c>
      <c r="D542" s="2" t="str">
        <f t="shared" si="17"/>
        <v>2020</v>
      </c>
      <c r="E542" t="s">
        <v>44</v>
      </c>
      <c r="F542" t="s">
        <v>457</v>
      </c>
      <c r="G542" t="s">
        <v>46</v>
      </c>
      <c r="H542" t="s">
        <v>35</v>
      </c>
      <c r="I542" t="s">
        <v>36</v>
      </c>
      <c r="J542" t="s">
        <v>37</v>
      </c>
      <c r="K542" t="s">
        <v>53</v>
      </c>
      <c r="L542" t="s">
        <v>54</v>
      </c>
      <c r="M542" t="s">
        <v>93</v>
      </c>
      <c r="N542" t="s">
        <v>70</v>
      </c>
      <c r="O542" t="s">
        <v>42</v>
      </c>
      <c r="P542" t="s">
        <v>43</v>
      </c>
      <c r="Q542">
        <v>25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42.391100000000002</v>
      </c>
      <c r="AF542">
        <v>-71.101500000000001</v>
      </c>
      <c r="AG542">
        <v>5</v>
      </c>
      <c r="AH542" s="1">
        <v>250000000000000</v>
      </c>
    </row>
    <row r="543" spans="1:34" x14ac:dyDescent="0.35">
      <c r="A543">
        <v>19019253</v>
      </c>
      <c r="B543" s="2">
        <v>43563.652777777781</v>
      </c>
      <c r="C543" s="2" t="str">
        <f t="shared" si="16"/>
        <v>Apr</v>
      </c>
      <c r="D543" s="2" t="str">
        <f t="shared" si="17"/>
        <v>2019</v>
      </c>
      <c r="E543" t="s">
        <v>44</v>
      </c>
      <c r="F543" t="s">
        <v>458</v>
      </c>
      <c r="G543" t="s">
        <v>46</v>
      </c>
      <c r="H543" t="s">
        <v>52</v>
      </c>
      <c r="I543" t="s">
        <v>36</v>
      </c>
      <c r="J543" t="s">
        <v>37</v>
      </c>
      <c r="K543" t="s">
        <v>38</v>
      </c>
      <c r="L543" t="s">
        <v>71</v>
      </c>
      <c r="M543" t="s">
        <v>40</v>
      </c>
      <c r="N543" t="s">
        <v>55</v>
      </c>
      <c r="O543" t="s">
        <v>42</v>
      </c>
      <c r="P543" t="s">
        <v>43</v>
      </c>
      <c r="Q543">
        <v>25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42.391100000000002</v>
      </c>
      <c r="AF543">
        <v>-71.101500000000001</v>
      </c>
      <c r="AG543">
        <v>5</v>
      </c>
      <c r="AH543" s="1">
        <v>250000000000000</v>
      </c>
    </row>
    <row r="544" spans="1:34" x14ac:dyDescent="0.35">
      <c r="A544">
        <v>19013804</v>
      </c>
      <c r="B544" s="2">
        <v>43537.521527777775</v>
      </c>
      <c r="C544" s="2" t="str">
        <f t="shared" si="16"/>
        <v>Mar</v>
      </c>
      <c r="D544" s="2" t="str">
        <f t="shared" si="17"/>
        <v>2019</v>
      </c>
      <c r="E544" t="s">
        <v>44</v>
      </c>
      <c r="F544" t="s">
        <v>457</v>
      </c>
      <c r="G544" t="s">
        <v>46</v>
      </c>
      <c r="H544" t="s">
        <v>47</v>
      </c>
      <c r="I544" t="s">
        <v>48</v>
      </c>
      <c r="J544" t="s">
        <v>37</v>
      </c>
      <c r="K544" t="s">
        <v>38</v>
      </c>
      <c r="L544" t="s">
        <v>71</v>
      </c>
      <c r="M544" t="s">
        <v>40</v>
      </c>
      <c r="N544" t="s">
        <v>49</v>
      </c>
      <c r="O544" t="s">
        <v>99</v>
      </c>
      <c r="P544" t="s">
        <v>57</v>
      </c>
      <c r="Q544">
        <v>25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42.391100000000002</v>
      </c>
      <c r="AF544">
        <v>-71.101500000000001</v>
      </c>
      <c r="AG544">
        <v>5</v>
      </c>
      <c r="AH544" s="1">
        <v>250000000000000</v>
      </c>
    </row>
    <row r="545" spans="1:34" x14ac:dyDescent="0.35">
      <c r="A545">
        <v>19065976</v>
      </c>
      <c r="B545" s="2">
        <v>43787.70416666667</v>
      </c>
      <c r="C545" s="2" t="str">
        <f t="shared" si="16"/>
        <v>Nov</v>
      </c>
      <c r="D545" s="2" t="str">
        <f t="shared" si="17"/>
        <v>2019</v>
      </c>
      <c r="E545" t="s">
        <v>32</v>
      </c>
      <c r="F545" t="s">
        <v>457</v>
      </c>
      <c r="G545" t="s">
        <v>146</v>
      </c>
      <c r="H545" t="s">
        <v>35</v>
      </c>
      <c r="I545" t="s">
        <v>36</v>
      </c>
      <c r="J545" t="s">
        <v>63</v>
      </c>
      <c r="K545" t="s">
        <v>38</v>
      </c>
      <c r="L545" t="s">
        <v>71</v>
      </c>
      <c r="M545" t="s">
        <v>40</v>
      </c>
      <c r="N545" t="s">
        <v>55</v>
      </c>
      <c r="O545" t="s">
        <v>96</v>
      </c>
      <c r="P545" t="s">
        <v>43</v>
      </c>
      <c r="Q545">
        <v>20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5</v>
      </c>
      <c r="X545">
        <v>0</v>
      </c>
      <c r="Y545">
        <v>0</v>
      </c>
      <c r="Z545">
        <v>1</v>
      </c>
      <c r="AA545">
        <v>0</v>
      </c>
      <c r="AB545">
        <v>1</v>
      </c>
      <c r="AC545">
        <v>0</v>
      </c>
      <c r="AD545">
        <v>0</v>
      </c>
      <c r="AE545">
        <v>42.391100000000002</v>
      </c>
      <c r="AF545">
        <v>-71.101500000000001</v>
      </c>
      <c r="AG545">
        <v>5</v>
      </c>
      <c r="AH545" s="1">
        <v>250000000000000</v>
      </c>
    </row>
    <row r="546" spans="1:34" x14ac:dyDescent="0.35">
      <c r="A546">
        <v>21007325</v>
      </c>
      <c r="B546" s="2">
        <v>44236.637499999997</v>
      </c>
      <c r="C546" s="2" t="str">
        <f t="shared" si="16"/>
        <v>Feb</v>
      </c>
      <c r="D546" s="2" t="str">
        <f t="shared" si="17"/>
        <v>2021</v>
      </c>
      <c r="E546" t="s">
        <v>44</v>
      </c>
      <c r="F546" t="s">
        <v>459</v>
      </c>
      <c r="G546" t="s">
        <v>46</v>
      </c>
      <c r="H546" t="s">
        <v>155</v>
      </c>
      <c r="I546" t="s">
        <v>74</v>
      </c>
      <c r="J546" t="s">
        <v>91</v>
      </c>
      <c r="K546" t="s">
        <v>38</v>
      </c>
      <c r="L546" t="s">
        <v>39</v>
      </c>
      <c r="M546" t="s">
        <v>69</v>
      </c>
      <c r="N546" t="s">
        <v>70</v>
      </c>
      <c r="O546" t="s">
        <v>56</v>
      </c>
      <c r="P546" t="s">
        <v>43</v>
      </c>
      <c r="Q546">
        <v>25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4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42.390799999999999</v>
      </c>
      <c r="AF546">
        <v>-71.101100000000002</v>
      </c>
      <c r="AG546">
        <v>5</v>
      </c>
      <c r="AH546" s="1">
        <v>250000000000000</v>
      </c>
    </row>
    <row r="547" spans="1:34" x14ac:dyDescent="0.35">
      <c r="A547">
        <v>23034618</v>
      </c>
      <c r="B547" s="2">
        <v>45098.384027777778</v>
      </c>
      <c r="C547" s="2" t="str">
        <f t="shared" si="16"/>
        <v>Jun</v>
      </c>
      <c r="D547" s="2" t="str">
        <f t="shared" si="17"/>
        <v>2023</v>
      </c>
      <c r="E547" t="s">
        <v>44</v>
      </c>
      <c r="F547" t="s">
        <v>460</v>
      </c>
      <c r="G547" t="s">
        <v>46</v>
      </c>
      <c r="H547" t="s">
        <v>47</v>
      </c>
      <c r="I547" t="s">
        <v>48</v>
      </c>
      <c r="J547" t="s">
        <v>37</v>
      </c>
      <c r="K547" t="s">
        <v>38</v>
      </c>
      <c r="L547" t="s">
        <v>39</v>
      </c>
      <c r="M547" t="s">
        <v>40</v>
      </c>
      <c r="N547" t="s">
        <v>49</v>
      </c>
      <c r="O547" t="s">
        <v>91</v>
      </c>
      <c r="P547" t="s">
        <v>89</v>
      </c>
      <c r="Q547">
        <v>20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42.390599999999999</v>
      </c>
      <c r="AF547">
        <v>-71.099000000000004</v>
      </c>
      <c r="AG547">
        <v>4</v>
      </c>
      <c r="AH547" s="1">
        <v>250000000000000</v>
      </c>
    </row>
    <row r="548" spans="1:34" x14ac:dyDescent="0.35">
      <c r="A548">
        <v>20010262</v>
      </c>
      <c r="B548" s="2">
        <v>43884.737500000003</v>
      </c>
      <c r="C548" s="2" t="str">
        <f t="shared" si="16"/>
        <v>Feb</v>
      </c>
      <c r="D548" s="2" t="str">
        <f t="shared" si="17"/>
        <v>2020</v>
      </c>
      <c r="E548" t="s">
        <v>32</v>
      </c>
      <c r="F548" t="s">
        <v>461</v>
      </c>
      <c r="G548" t="s">
        <v>34</v>
      </c>
      <c r="H548" t="s">
        <v>47</v>
      </c>
      <c r="I548" t="s">
        <v>48</v>
      </c>
      <c r="J548" t="s">
        <v>37</v>
      </c>
      <c r="K548" t="s">
        <v>38</v>
      </c>
      <c r="L548" t="s">
        <v>39</v>
      </c>
      <c r="M548" t="s">
        <v>93</v>
      </c>
      <c r="N548" t="s">
        <v>49</v>
      </c>
      <c r="O548" t="s">
        <v>56</v>
      </c>
      <c r="P548" t="s">
        <v>43</v>
      </c>
      <c r="Q548">
        <v>25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42.390099999999997</v>
      </c>
      <c r="AF548">
        <v>-71.099299999999999</v>
      </c>
      <c r="AG548">
        <v>4</v>
      </c>
      <c r="AH548" s="1">
        <v>250000000000000</v>
      </c>
    </row>
    <row r="549" spans="1:34" x14ac:dyDescent="0.35">
      <c r="A549">
        <v>18025687</v>
      </c>
      <c r="B549" s="2">
        <v>43221.525694444441</v>
      </c>
      <c r="C549" s="2" t="str">
        <f t="shared" si="16"/>
        <v>May</v>
      </c>
      <c r="D549" s="2" t="str">
        <f t="shared" si="17"/>
        <v>2018</v>
      </c>
      <c r="E549" t="s">
        <v>44</v>
      </c>
      <c r="F549" t="s">
        <v>462</v>
      </c>
      <c r="G549" t="s">
        <v>46</v>
      </c>
      <c r="H549" t="s">
        <v>47</v>
      </c>
      <c r="I549" t="s">
        <v>48</v>
      </c>
      <c r="J549" t="s">
        <v>37</v>
      </c>
      <c r="K549" t="s">
        <v>38</v>
      </c>
      <c r="L549" t="s">
        <v>54</v>
      </c>
      <c r="M549" t="s">
        <v>40</v>
      </c>
      <c r="N549" t="s">
        <v>41</v>
      </c>
      <c r="O549" t="s">
        <v>56</v>
      </c>
      <c r="P549" t="s">
        <v>43</v>
      </c>
      <c r="Q549">
        <v>25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42.389800000000001</v>
      </c>
      <c r="AF549">
        <v>-71.099699999999999</v>
      </c>
      <c r="AG549">
        <v>4</v>
      </c>
      <c r="AH549" s="1">
        <v>250000000000000</v>
      </c>
    </row>
    <row r="550" spans="1:34" x14ac:dyDescent="0.35">
      <c r="A550">
        <v>20062738</v>
      </c>
      <c r="B550" s="2">
        <v>44194.73541666667</v>
      </c>
      <c r="C550" s="2" t="str">
        <f t="shared" si="16"/>
        <v>Dec</v>
      </c>
      <c r="D550" s="2" t="str">
        <f t="shared" si="17"/>
        <v>2020</v>
      </c>
      <c r="E550" t="s">
        <v>32</v>
      </c>
      <c r="F550" t="s">
        <v>463</v>
      </c>
      <c r="G550" t="s">
        <v>34</v>
      </c>
      <c r="H550" t="s">
        <v>47</v>
      </c>
      <c r="I550" t="s">
        <v>48</v>
      </c>
      <c r="J550" t="s">
        <v>37</v>
      </c>
      <c r="K550" t="s">
        <v>38</v>
      </c>
      <c r="L550" t="s">
        <v>39</v>
      </c>
      <c r="M550" t="s">
        <v>93</v>
      </c>
      <c r="N550" t="s">
        <v>119</v>
      </c>
      <c r="O550" t="s">
        <v>56</v>
      </c>
      <c r="P550" t="s">
        <v>63</v>
      </c>
      <c r="Q550">
        <v>25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4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42.389299999999999</v>
      </c>
      <c r="AF550">
        <v>-71.0976</v>
      </c>
      <c r="AG550">
        <v>4</v>
      </c>
      <c r="AH550" s="1">
        <v>250000000000000</v>
      </c>
    </row>
    <row r="551" spans="1:34" x14ac:dyDescent="0.35">
      <c r="A551">
        <v>20036905</v>
      </c>
      <c r="B551" s="2">
        <v>44041.477777777778</v>
      </c>
      <c r="C551" s="2" t="str">
        <f t="shared" si="16"/>
        <v>Jul</v>
      </c>
      <c r="D551" s="2" t="str">
        <f t="shared" si="17"/>
        <v>2020</v>
      </c>
      <c r="E551" t="s">
        <v>44</v>
      </c>
      <c r="F551" t="s">
        <v>464</v>
      </c>
      <c r="G551" t="s">
        <v>46</v>
      </c>
      <c r="H551" t="s">
        <v>47</v>
      </c>
      <c r="I551" t="s">
        <v>48</v>
      </c>
      <c r="J551" t="s">
        <v>37</v>
      </c>
      <c r="K551" t="s">
        <v>38</v>
      </c>
      <c r="L551" t="s">
        <v>68</v>
      </c>
      <c r="M551" t="s">
        <v>40</v>
      </c>
      <c r="N551" t="s">
        <v>49</v>
      </c>
      <c r="O551" t="s">
        <v>91</v>
      </c>
      <c r="P551" t="s">
        <v>89</v>
      </c>
      <c r="Q551">
        <v>25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42.388199999999998</v>
      </c>
      <c r="AF551">
        <v>-71.096299999999999</v>
      </c>
      <c r="AG551">
        <v>3</v>
      </c>
      <c r="AH551" s="1">
        <v>250000000000000</v>
      </c>
    </row>
    <row r="552" spans="1:34" x14ac:dyDescent="0.35">
      <c r="A552">
        <v>21047492</v>
      </c>
      <c r="B552" s="2">
        <v>44449.970138888886</v>
      </c>
      <c r="C552" s="2" t="str">
        <f t="shared" si="16"/>
        <v>Sep</v>
      </c>
      <c r="D552" s="2" t="str">
        <f t="shared" si="17"/>
        <v>2021</v>
      </c>
      <c r="E552" t="s">
        <v>32</v>
      </c>
      <c r="F552" t="s">
        <v>464</v>
      </c>
      <c r="G552" t="s">
        <v>429</v>
      </c>
      <c r="H552" t="s">
        <v>47</v>
      </c>
      <c r="I552" t="s">
        <v>48</v>
      </c>
      <c r="J552" t="s">
        <v>37</v>
      </c>
      <c r="K552" t="s">
        <v>118</v>
      </c>
      <c r="L552" t="s">
        <v>68</v>
      </c>
      <c r="M552" t="s">
        <v>63</v>
      </c>
      <c r="N552" t="s">
        <v>82</v>
      </c>
      <c r="O552" t="s">
        <v>56</v>
      </c>
      <c r="P552" t="s">
        <v>43</v>
      </c>
      <c r="Q552">
        <v>25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42.388199999999998</v>
      </c>
      <c r="AF552">
        <v>-71.096299999999999</v>
      </c>
      <c r="AG552">
        <v>3</v>
      </c>
      <c r="AH552" s="1">
        <v>250000000000000</v>
      </c>
    </row>
    <row r="553" spans="1:34" x14ac:dyDescent="0.35">
      <c r="A553">
        <v>18034192</v>
      </c>
      <c r="B553" s="2">
        <v>43259.820833333331</v>
      </c>
      <c r="C553" s="2" t="str">
        <f t="shared" si="16"/>
        <v>Jun</v>
      </c>
      <c r="D553" s="2" t="str">
        <f t="shared" si="17"/>
        <v>2018</v>
      </c>
      <c r="E553" t="s">
        <v>32</v>
      </c>
      <c r="F553" t="s">
        <v>464</v>
      </c>
      <c r="G553" t="s">
        <v>107</v>
      </c>
      <c r="H553" t="s">
        <v>47</v>
      </c>
      <c r="I553" t="s">
        <v>48</v>
      </c>
      <c r="J553" t="s">
        <v>37</v>
      </c>
      <c r="K553" t="s">
        <v>53</v>
      </c>
      <c r="L553" t="s">
        <v>68</v>
      </c>
      <c r="M553" t="s">
        <v>40</v>
      </c>
      <c r="N553" t="s">
        <v>55</v>
      </c>
      <c r="O553" t="s">
        <v>42</v>
      </c>
      <c r="P553" t="s">
        <v>43</v>
      </c>
      <c r="Q553">
        <v>25</v>
      </c>
      <c r="R553">
        <v>0</v>
      </c>
      <c r="S553">
        <v>0</v>
      </c>
      <c r="T553">
        <v>0</v>
      </c>
      <c r="U553">
        <v>0</v>
      </c>
      <c r="V553">
        <v>2</v>
      </c>
      <c r="W553">
        <v>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42.388199999999998</v>
      </c>
      <c r="AF553">
        <v>-71.096299999999999</v>
      </c>
      <c r="AG553">
        <v>3</v>
      </c>
      <c r="AH553" s="1">
        <v>250000000000000</v>
      </c>
    </row>
    <row r="554" spans="1:34" x14ac:dyDescent="0.35">
      <c r="A554">
        <v>23061781</v>
      </c>
      <c r="B554" s="2">
        <v>45224.363194444442</v>
      </c>
      <c r="C554" s="2" t="str">
        <f t="shared" si="16"/>
        <v>Oct</v>
      </c>
      <c r="D554" s="2" t="str">
        <f t="shared" si="17"/>
        <v>2023</v>
      </c>
      <c r="E554" t="s">
        <v>44</v>
      </c>
      <c r="F554" t="s">
        <v>464</v>
      </c>
      <c r="G554" t="s">
        <v>46</v>
      </c>
      <c r="H554" t="s">
        <v>47</v>
      </c>
      <c r="I554" t="s">
        <v>48</v>
      </c>
      <c r="J554" t="s">
        <v>37</v>
      </c>
      <c r="K554" t="s">
        <v>53</v>
      </c>
      <c r="L554" t="s">
        <v>54</v>
      </c>
      <c r="M554" t="s">
        <v>93</v>
      </c>
      <c r="N554" t="s">
        <v>49</v>
      </c>
      <c r="O554" t="s">
        <v>91</v>
      </c>
      <c r="P554" t="s">
        <v>43</v>
      </c>
      <c r="Q554">
        <v>20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42.388199999999998</v>
      </c>
      <c r="AF554">
        <v>-71.096299999999999</v>
      </c>
      <c r="AG554">
        <v>3</v>
      </c>
      <c r="AH554" s="1">
        <v>250000000000000</v>
      </c>
    </row>
    <row r="555" spans="1:34" x14ac:dyDescent="0.35">
      <c r="A555">
        <v>20008103</v>
      </c>
      <c r="B555" s="2">
        <v>43873.609722222223</v>
      </c>
      <c r="C555" s="2" t="str">
        <f t="shared" si="16"/>
        <v>Feb</v>
      </c>
      <c r="D555" s="2" t="str">
        <f t="shared" si="17"/>
        <v>2020</v>
      </c>
      <c r="E555" t="s">
        <v>44</v>
      </c>
      <c r="F555" t="s">
        <v>465</v>
      </c>
      <c r="G555" t="s">
        <v>46</v>
      </c>
      <c r="H555" t="s">
        <v>47</v>
      </c>
      <c r="I555" t="s">
        <v>48</v>
      </c>
      <c r="J555" t="s">
        <v>37</v>
      </c>
      <c r="K555" t="s">
        <v>53</v>
      </c>
      <c r="L555" t="s">
        <v>54</v>
      </c>
      <c r="M555" t="s">
        <v>40</v>
      </c>
      <c r="N555" t="s">
        <v>70</v>
      </c>
      <c r="O555" t="s">
        <v>56</v>
      </c>
      <c r="P555" t="s">
        <v>43</v>
      </c>
      <c r="Q555">
        <v>25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42.388199999999998</v>
      </c>
      <c r="AF555">
        <v>-71.095799999999997</v>
      </c>
      <c r="AG555">
        <v>4</v>
      </c>
      <c r="AH555" s="1">
        <v>250000000000000</v>
      </c>
    </row>
    <row r="556" spans="1:34" x14ac:dyDescent="0.35">
      <c r="A556">
        <v>21013393</v>
      </c>
      <c r="B556" s="2">
        <v>44270.877083333333</v>
      </c>
      <c r="C556" s="2" t="str">
        <f t="shared" si="16"/>
        <v>Mar</v>
      </c>
      <c r="D556" s="2" t="str">
        <f t="shared" si="17"/>
        <v>2021</v>
      </c>
      <c r="E556" t="s">
        <v>32</v>
      </c>
      <c r="F556" t="s">
        <v>466</v>
      </c>
      <c r="G556" t="s">
        <v>34</v>
      </c>
      <c r="H556" t="s">
        <v>47</v>
      </c>
      <c r="I556" t="s">
        <v>48</v>
      </c>
      <c r="J556" t="s">
        <v>37</v>
      </c>
      <c r="K556" t="s">
        <v>38</v>
      </c>
      <c r="L556" t="s">
        <v>39</v>
      </c>
      <c r="M556" t="s">
        <v>69</v>
      </c>
      <c r="N556" t="s">
        <v>55</v>
      </c>
      <c r="O556" t="s">
        <v>56</v>
      </c>
      <c r="P556" t="s">
        <v>43</v>
      </c>
      <c r="Q556">
        <v>25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4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42.3887</v>
      </c>
      <c r="AF556">
        <v>-71.095699999999994</v>
      </c>
      <c r="AG556">
        <v>4</v>
      </c>
      <c r="AH556" s="1">
        <v>250000000000000</v>
      </c>
    </row>
    <row r="557" spans="1:34" x14ac:dyDescent="0.35">
      <c r="A557">
        <v>22031281</v>
      </c>
      <c r="B557" s="2">
        <v>44716.817361111112</v>
      </c>
      <c r="C557" s="2" t="str">
        <f t="shared" si="16"/>
        <v>Jun</v>
      </c>
      <c r="D557" s="2" t="str">
        <f t="shared" si="17"/>
        <v>2022</v>
      </c>
      <c r="E557" t="s">
        <v>32</v>
      </c>
      <c r="F557" t="s">
        <v>467</v>
      </c>
      <c r="G557" t="s">
        <v>46</v>
      </c>
      <c r="H557" t="s">
        <v>47</v>
      </c>
      <c r="I557" t="s">
        <v>48</v>
      </c>
      <c r="J557" t="s">
        <v>37</v>
      </c>
      <c r="K557" t="s">
        <v>38</v>
      </c>
      <c r="L557" t="s">
        <v>39</v>
      </c>
      <c r="M557" t="s">
        <v>40</v>
      </c>
      <c r="N557" t="s">
        <v>70</v>
      </c>
      <c r="O557" t="s">
        <v>56</v>
      </c>
      <c r="P557" t="s">
        <v>63</v>
      </c>
      <c r="Q557">
        <v>25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4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42.394199999999998</v>
      </c>
      <c r="AF557">
        <v>-71.099299999999999</v>
      </c>
      <c r="AG557">
        <v>4</v>
      </c>
      <c r="AH557" s="1">
        <v>250000000000000</v>
      </c>
    </row>
    <row r="558" spans="1:34" x14ac:dyDescent="0.35">
      <c r="A558">
        <v>18055917</v>
      </c>
      <c r="B558" s="2">
        <v>43361.885416666664</v>
      </c>
      <c r="C558" s="2" t="str">
        <f t="shared" si="16"/>
        <v>Sep</v>
      </c>
      <c r="D558" s="2" t="str">
        <f t="shared" si="17"/>
        <v>2018</v>
      </c>
      <c r="E558" t="s">
        <v>32</v>
      </c>
      <c r="F558" t="s">
        <v>468</v>
      </c>
      <c r="G558" t="s">
        <v>34</v>
      </c>
      <c r="H558" t="s">
        <v>47</v>
      </c>
      <c r="I558" t="s">
        <v>48</v>
      </c>
      <c r="J558" t="s">
        <v>37</v>
      </c>
      <c r="K558" t="s">
        <v>38</v>
      </c>
      <c r="L558" t="s">
        <v>54</v>
      </c>
      <c r="M558" t="s">
        <v>69</v>
      </c>
      <c r="N558" t="s">
        <v>82</v>
      </c>
      <c r="O558" t="s">
        <v>86</v>
      </c>
      <c r="P558" t="s">
        <v>43</v>
      </c>
      <c r="Q558">
        <v>20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</v>
      </c>
      <c r="X558">
        <v>0</v>
      </c>
      <c r="Y558">
        <v>0</v>
      </c>
      <c r="Z558">
        <v>1</v>
      </c>
      <c r="AA558">
        <v>1</v>
      </c>
      <c r="AB558">
        <v>0</v>
      </c>
      <c r="AC558">
        <v>0</v>
      </c>
      <c r="AD558">
        <v>0</v>
      </c>
      <c r="AE558">
        <v>42.394399999999997</v>
      </c>
      <c r="AF558">
        <v>-71.097099999999998</v>
      </c>
      <c r="AG558">
        <v>4</v>
      </c>
      <c r="AH558" s="1">
        <v>250000000000000</v>
      </c>
    </row>
    <row r="559" spans="1:34" x14ac:dyDescent="0.35">
      <c r="A559">
        <v>24001316</v>
      </c>
      <c r="B559" s="2">
        <v>45299.472222222219</v>
      </c>
      <c r="C559" s="2" t="str">
        <f t="shared" si="16"/>
        <v>Jan</v>
      </c>
      <c r="D559" s="2" t="str">
        <f t="shared" si="17"/>
        <v>2024</v>
      </c>
      <c r="E559" t="s">
        <v>44</v>
      </c>
      <c r="F559" t="s">
        <v>469</v>
      </c>
      <c r="G559" t="s">
        <v>46</v>
      </c>
      <c r="H559" t="s">
        <v>47</v>
      </c>
      <c r="I559" t="s">
        <v>36</v>
      </c>
      <c r="J559" t="s">
        <v>37</v>
      </c>
      <c r="K559" t="s">
        <v>66</v>
      </c>
      <c r="L559" t="s">
        <v>71</v>
      </c>
      <c r="M559" t="s">
        <v>61</v>
      </c>
      <c r="N559" t="s">
        <v>55</v>
      </c>
      <c r="O559" t="s">
        <v>42</v>
      </c>
      <c r="P559" t="s">
        <v>43</v>
      </c>
      <c r="Q559">
        <v>25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42.394100000000002</v>
      </c>
      <c r="AF559">
        <v>-71.096999999999994</v>
      </c>
      <c r="AG559">
        <v>4</v>
      </c>
      <c r="AH559" s="1">
        <v>250000000000000</v>
      </c>
    </row>
    <row r="560" spans="1:34" x14ac:dyDescent="0.35">
      <c r="A560">
        <v>20047011</v>
      </c>
      <c r="B560" s="2">
        <v>44104.477083333331</v>
      </c>
      <c r="C560" s="2" t="str">
        <f t="shared" si="16"/>
        <v>Sep</v>
      </c>
      <c r="D560" s="2" t="str">
        <f t="shared" si="17"/>
        <v>2020</v>
      </c>
      <c r="E560" t="s">
        <v>44</v>
      </c>
      <c r="F560" t="s">
        <v>470</v>
      </c>
      <c r="G560" t="s">
        <v>46</v>
      </c>
      <c r="H560" t="s">
        <v>47</v>
      </c>
      <c r="I560" t="s">
        <v>36</v>
      </c>
      <c r="J560" t="s">
        <v>37</v>
      </c>
      <c r="K560" t="s">
        <v>38</v>
      </c>
      <c r="L560" t="s">
        <v>39</v>
      </c>
      <c r="M560" t="s">
        <v>69</v>
      </c>
      <c r="N560" t="s">
        <v>49</v>
      </c>
      <c r="O560" t="s">
        <v>91</v>
      </c>
      <c r="P560" t="s">
        <v>43</v>
      </c>
      <c r="Q560">
        <v>20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42.393099999999997</v>
      </c>
      <c r="AF560">
        <v>-71.097800000000007</v>
      </c>
      <c r="AG560">
        <v>4</v>
      </c>
      <c r="AH560" s="1">
        <v>250000000000000</v>
      </c>
    </row>
    <row r="561" spans="1:34" x14ac:dyDescent="0.35">
      <c r="A561">
        <v>20018753</v>
      </c>
      <c r="B561" s="2">
        <v>43930.158333333333</v>
      </c>
      <c r="C561" s="2" t="str">
        <f t="shared" si="16"/>
        <v>Apr</v>
      </c>
      <c r="D561" s="2" t="str">
        <f t="shared" si="17"/>
        <v>2020</v>
      </c>
      <c r="E561" t="s">
        <v>58</v>
      </c>
      <c r="F561" t="s">
        <v>471</v>
      </c>
      <c r="G561" t="s">
        <v>34</v>
      </c>
      <c r="H561" t="s">
        <v>47</v>
      </c>
      <c r="I561" t="s">
        <v>48</v>
      </c>
      <c r="J561" t="s">
        <v>37</v>
      </c>
      <c r="K561" t="s">
        <v>38</v>
      </c>
      <c r="L561" t="s">
        <v>39</v>
      </c>
      <c r="M561" t="s">
        <v>69</v>
      </c>
      <c r="N561" t="s">
        <v>49</v>
      </c>
      <c r="O561" t="s">
        <v>56</v>
      </c>
      <c r="P561" t="s">
        <v>43</v>
      </c>
      <c r="Q561">
        <v>25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42.393999999999998</v>
      </c>
      <c r="AF561">
        <v>-71.098500000000001</v>
      </c>
      <c r="AG561">
        <v>4</v>
      </c>
      <c r="AH561" s="1">
        <v>250000000000000</v>
      </c>
    </row>
    <row r="562" spans="1:34" x14ac:dyDescent="0.35">
      <c r="A562">
        <v>23026969</v>
      </c>
      <c r="B562" s="2">
        <v>45062.716666666667</v>
      </c>
      <c r="C562" s="2" t="str">
        <f t="shared" si="16"/>
        <v>May</v>
      </c>
      <c r="D562" s="2" t="str">
        <f t="shared" si="17"/>
        <v>2023</v>
      </c>
      <c r="E562" t="s">
        <v>32</v>
      </c>
      <c r="F562" t="s">
        <v>472</v>
      </c>
      <c r="G562" t="s">
        <v>46</v>
      </c>
      <c r="H562" t="s">
        <v>47</v>
      </c>
      <c r="I562" t="s">
        <v>48</v>
      </c>
      <c r="J562" t="s">
        <v>37</v>
      </c>
      <c r="K562" t="s">
        <v>38</v>
      </c>
      <c r="L562" t="s">
        <v>39</v>
      </c>
      <c r="M562" t="s">
        <v>61</v>
      </c>
      <c r="N562" t="s">
        <v>55</v>
      </c>
      <c r="O562" t="s">
        <v>42</v>
      </c>
      <c r="P562" t="s">
        <v>43</v>
      </c>
      <c r="Q562">
        <v>30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42.393700000000003</v>
      </c>
      <c r="AF562">
        <v>-71.096000000000004</v>
      </c>
      <c r="AG562">
        <v>4</v>
      </c>
      <c r="AH562" s="1">
        <v>250000000000000</v>
      </c>
    </row>
    <row r="563" spans="1:34" x14ac:dyDescent="0.35">
      <c r="A563">
        <v>20047598</v>
      </c>
      <c r="B563" s="2">
        <v>44107.558333333334</v>
      </c>
      <c r="C563" s="2" t="str">
        <f t="shared" si="16"/>
        <v>Oct</v>
      </c>
      <c r="D563" s="2" t="str">
        <f t="shared" si="17"/>
        <v>2020</v>
      </c>
      <c r="E563" t="s">
        <v>44</v>
      </c>
      <c r="F563" t="s">
        <v>473</v>
      </c>
      <c r="G563" t="s">
        <v>46</v>
      </c>
      <c r="H563" t="s">
        <v>47</v>
      </c>
      <c r="I563" t="s">
        <v>48</v>
      </c>
      <c r="J563" t="s">
        <v>37</v>
      </c>
      <c r="K563" t="s">
        <v>38</v>
      </c>
      <c r="L563" t="s">
        <v>39</v>
      </c>
      <c r="M563" t="s">
        <v>61</v>
      </c>
      <c r="N563" t="s">
        <v>55</v>
      </c>
      <c r="O563" t="s">
        <v>42</v>
      </c>
      <c r="P563" t="s">
        <v>43</v>
      </c>
      <c r="Q563">
        <v>25</v>
      </c>
      <c r="R563">
        <v>0</v>
      </c>
      <c r="S563">
        <v>0</v>
      </c>
      <c r="T563">
        <v>0</v>
      </c>
      <c r="U563">
        <v>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42.393300000000004</v>
      </c>
      <c r="AF563">
        <v>-71.095200000000006</v>
      </c>
      <c r="AG563">
        <v>4</v>
      </c>
      <c r="AH563" s="1">
        <v>250000000000000</v>
      </c>
    </row>
    <row r="564" spans="1:34" x14ac:dyDescent="0.35">
      <c r="A564">
        <v>21033582</v>
      </c>
      <c r="B564" s="2">
        <v>44379.647222222222</v>
      </c>
      <c r="C564" s="2" t="str">
        <f t="shared" si="16"/>
        <v>Jul</v>
      </c>
      <c r="D564" s="2" t="str">
        <f t="shared" si="17"/>
        <v>2021</v>
      </c>
      <c r="E564" t="s">
        <v>44</v>
      </c>
      <c r="F564" t="s">
        <v>473</v>
      </c>
      <c r="G564" t="s">
        <v>46</v>
      </c>
      <c r="H564" t="s">
        <v>35</v>
      </c>
      <c r="I564" t="s">
        <v>36</v>
      </c>
      <c r="J564" t="s">
        <v>37</v>
      </c>
      <c r="K564" t="s">
        <v>66</v>
      </c>
      <c r="L564" t="s">
        <v>39</v>
      </c>
      <c r="M564" t="s">
        <v>93</v>
      </c>
      <c r="N564" t="s">
        <v>88</v>
      </c>
      <c r="O564" t="s">
        <v>42</v>
      </c>
      <c r="P564" t="s">
        <v>43</v>
      </c>
      <c r="Q564">
        <v>30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6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42.393300000000004</v>
      </c>
      <c r="AF564">
        <v>-71.095200000000006</v>
      </c>
      <c r="AG564">
        <v>4</v>
      </c>
      <c r="AH564" s="1">
        <v>250000000000000</v>
      </c>
    </row>
    <row r="565" spans="1:34" x14ac:dyDescent="0.35">
      <c r="A565">
        <v>20061430</v>
      </c>
      <c r="B565" s="2">
        <v>44185.845833333333</v>
      </c>
      <c r="C565" s="2" t="str">
        <f t="shared" si="16"/>
        <v>Dec</v>
      </c>
      <c r="D565" s="2" t="str">
        <f t="shared" si="17"/>
        <v>2020</v>
      </c>
      <c r="E565" t="s">
        <v>32</v>
      </c>
      <c r="F565" t="s">
        <v>473</v>
      </c>
      <c r="G565" t="s">
        <v>34</v>
      </c>
      <c r="H565" t="s">
        <v>91</v>
      </c>
      <c r="I565" t="s">
        <v>36</v>
      </c>
      <c r="J565" t="s">
        <v>37</v>
      </c>
      <c r="K565" t="s">
        <v>66</v>
      </c>
      <c r="L565" t="s">
        <v>39</v>
      </c>
      <c r="M565" t="s">
        <v>61</v>
      </c>
      <c r="N565" t="s">
        <v>55</v>
      </c>
      <c r="O565" t="s">
        <v>42</v>
      </c>
      <c r="P565" t="s">
        <v>63</v>
      </c>
      <c r="Q565">
        <v>30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42.393300000000004</v>
      </c>
      <c r="AF565">
        <v>-71.095200000000006</v>
      </c>
      <c r="AG565">
        <v>4</v>
      </c>
      <c r="AH565" s="1">
        <v>250000000000000</v>
      </c>
    </row>
    <row r="566" spans="1:34" x14ac:dyDescent="0.35">
      <c r="A566">
        <v>20030571</v>
      </c>
      <c r="B566" s="2">
        <v>44000.252083333333</v>
      </c>
      <c r="C566" s="2" t="str">
        <f t="shared" si="16"/>
        <v>Jun</v>
      </c>
      <c r="D566" s="2" t="str">
        <f t="shared" si="17"/>
        <v>2020</v>
      </c>
      <c r="E566" t="s">
        <v>58</v>
      </c>
      <c r="F566" t="s">
        <v>474</v>
      </c>
      <c r="G566" t="s">
        <v>46</v>
      </c>
      <c r="H566" t="s">
        <v>47</v>
      </c>
      <c r="I566" t="s">
        <v>48</v>
      </c>
      <c r="J566" t="s">
        <v>37</v>
      </c>
      <c r="K566" t="s">
        <v>38</v>
      </c>
      <c r="L566" t="s">
        <v>54</v>
      </c>
      <c r="M566" t="s">
        <v>40</v>
      </c>
      <c r="N566" t="s">
        <v>82</v>
      </c>
      <c r="O566" t="s">
        <v>56</v>
      </c>
      <c r="P566" t="s">
        <v>43</v>
      </c>
      <c r="Q566">
        <v>25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</v>
      </c>
      <c r="X566">
        <v>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42.392000000000003</v>
      </c>
      <c r="AF566">
        <v>-71.095299999999995</v>
      </c>
      <c r="AG566">
        <v>4</v>
      </c>
      <c r="AH566" s="1">
        <v>250000000000000</v>
      </c>
    </row>
    <row r="567" spans="1:34" x14ac:dyDescent="0.35">
      <c r="A567">
        <v>19060586</v>
      </c>
      <c r="B567" s="2">
        <v>43759.804166666669</v>
      </c>
      <c r="C567" s="2" t="str">
        <f t="shared" si="16"/>
        <v>Oct</v>
      </c>
      <c r="D567" s="2" t="str">
        <f t="shared" si="17"/>
        <v>2019</v>
      </c>
      <c r="E567" t="s">
        <v>32</v>
      </c>
      <c r="F567" t="s">
        <v>473</v>
      </c>
      <c r="G567" t="s">
        <v>34</v>
      </c>
      <c r="H567" t="s">
        <v>47</v>
      </c>
      <c r="I567" t="s">
        <v>48</v>
      </c>
      <c r="J567" t="s">
        <v>63</v>
      </c>
      <c r="K567" t="s">
        <v>66</v>
      </c>
      <c r="L567" t="s">
        <v>39</v>
      </c>
      <c r="M567" t="s">
        <v>61</v>
      </c>
      <c r="N567" t="s">
        <v>55</v>
      </c>
      <c r="O567" t="s">
        <v>42</v>
      </c>
      <c r="P567" t="s">
        <v>43</v>
      </c>
      <c r="Q567">
        <v>30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42.393300000000004</v>
      </c>
      <c r="AF567">
        <v>-71.095200000000006</v>
      </c>
      <c r="AG567">
        <v>4</v>
      </c>
      <c r="AH567" s="1">
        <v>250000000000000</v>
      </c>
    </row>
    <row r="568" spans="1:34" x14ac:dyDescent="0.35">
      <c r="A568">
        <v>20053345</v>
      </c>
      <c r="B568" s="2">
        <v>44138.320833333331</v>
      </c>
      <c r="C568" s="2" t="str">
        <f t="shared" si="16"/>
        <v>Nov</v>
      </c>
      <c r="D568" s="2" t="str">
        <f t="shared" si="17"/>
        <v>2020</v>
      </c>
      <c r="E568" t="s">
        <v>58</v>
      </c>
      <c r="F568" t="s">
        <v>473</v>
      </c>
      <c r="G568" t="s">
        <v>46</v>
      </c>
      <c r="H568" t="s">
        <v>47</v>
      </c>
      <c r="I568" t="s">
        <v>48</v>
      </c>
      <c r="J568" t="s">
        <v>37</v>
      </c>
      <c r="K568" t="s">
        <v>38</v>
      </c>
      <c r="L568" t="s">
        <v>39</v>
      </c>
      <c r="M568" t="s">
        <v>61</v>
      </c>
      <c r="N568" t="s">
        <v>55</v>
      </c>
      <c r="O568" t="s">
        <v>42</v>
      </c>
      <c r="P568" t="s">
        <v>43</v>
      </c>
      <c r="Q568">
        <v>25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42.393300000000004</v>
      </c>
      <c r="AF568">
        <v>-71.095200000000006</v>
      </c>
      <c r="AG568">
        <v>4</v>
      </c>
      <c r="AH568" s="1">
        <v>250000000000000</v>
      </c>
    </row>
    <row r="569" spans="1:34" x14ac:dyDescent="0.35">
      <c r="A569">
        <v>20029248</v>
      </c>
      <c r="B569" s="2">
        <v>43992.053472222222</v>
      </c>
      <c r="C569" s="2" t="str">
        <f t="shared" si="16"/>
        <v>Jun</v>
      </c>
      <c r="D569" s="2" t="str">
        <f t="shared" si="17"/>
        <v>2020</v>
      </c>
      <c r="E569" t="s">
        <v>58</v>
      </c>
      <c r="F569" t="s">
        <v>475</v>
      </c>
      <c r="G569" t="s">
        <v>34</v>
      </c>
      <c r="H569" t="s">
        <v>47</v>
      </c>
      <c r="I569" t="s">
        <v>48</v>
      </c>
      <c r="J569" t="s">
        <v>37</v>
      </c>
      <c r="K569" t="s">
        <v>38</v>
      </c>
      <c r="L569" t="s">
        <v>39</v>
      </c>
      <c r="M569" t="s">
        <v>93</v>
      </c>
      <c r="N569" t="s">
        <v>70</v>
      </c>
      <c r="O569" t="s">
        <v>56</v>
      </c>
      <c r="P569" t="s">
        <v>43</v>
      </c>
      <c r="Q569">
        <v>25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42.392299999999999</v>
      </c>
      <c r="AF569">
        <v>-71.095500000000001</v>
      </c>
      <c r="AG569">
        <v>4</v>
      </c>
      <c r="AH569" s="1">
        <v>250000000000000</v>
      </c>
    </row>
    <row r="570" spans="1:34" x14ac:dyDescent="0.35">
      <c r="A570">
        <v>20008292</v>
      </c>
      <c r="B570" s="2">
        <v>43874.48333333333</v>
      </c>
      <c r="C570" s="2" t="str">
        <f t="shared" si="16"/>
        <v>Feb</v>
      </c>
      <c r="D570" s="2" t="str">
        <f t="shared" si="17"/>
        <v>2020</v>
      </c>
      <c r="E570" t="s">
        <v>44</v>
      </c>
      <c r="F570" t="s">
        <v>473</v>
      </c>
      <c r="G570" t="s">
        <v>46</v>
      </c>
      <c r="H570" t="s">
        <v>35</v>
      </c>
      <c r="I570" t="s">
        <v>36</v>
      </c>
      <c r="J570" t="s">
        <v>37</v>
      </c>
      <c r="K570" t="s">
        <v>38</v>
      </c>
      <c r="L570" t="s">
        <v>39</v>
      </c>
      <c r="M570" t="s">
        <v>61</v>
      </c>
      <c r="N570" t="s">
        <v>55</v>
      </c>
      <c r="O570" t="s">
        <v>42</v>
      </c>
      <c r="P570" t="s">
        <v>43</v>
      </c>
      <c r="Q570">
        <v>30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42.393300000000004</v>
      </c>
      <c r="AF570">
        <v>-71.095200000000006</v>
      </c>
      <c r="AG570">
        <v>4</v>
      </c>
      <c r="AH570" s="1">
        <v>250000000000000</v>
      </c>
    </row>
    <row r="571" spans="1:34" x14ac:dyDescent="0.35">
      <c r="A571">
        <v>19006713</v>
      </c>
      <c r="B571" s="2">
        <v>43502.477777777778</v>
      </c>
      <c r="C571" s="2" t="str">
        <f t="shared" si="16"/>
        <v>Feb</v>
      </c>
      <c r="D571" s="2" t="str">
        <f t="shared" si="17"/>
        <v>2019</v>
      </c>
      <c r="E571" t="s">
        <v>44</v>
      </c>
      <c r="F571" t="s">
        <v>476</v>
      </c>
      <c r="G571" t="s">
        <v>46</v>
      </c>
      <c r="H571" t="s">
        <v>47</v>
      </c>
      <c r="I571" t="s">
        <v>48</v>
      </c>
      <c r="J571" t="s">
        <v>37</v>
      </c>
      <c r="K571" t="s">
        <v>38</v>
      </c>
      <c r="L571" t="s">
        <v>39</v>
      </c>
      <c r="M571" t="s">
        <v>93</v>
      </c>
      <c r="N571" t="s">
        <v>63</v>
      </c>
      <c r="O571" t="s">
        <v>56</v>
      </c>
      <c r="P571" t="s">
        <v>57</v>
      </c>
      <c r="Q571">
        <v>30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42.392299999999999</v>
      </c>
      <c r="AF571">
        <v>-71.093400000000003</v>
      </c>
      <c r="AG571">
        <v>4</v>
      </c>
      <c r="AH571" s="1">
        <v>250000000000000</v>
      </c>
    </row>
    <row r="572" spans="1:34" x14ac:dyDescent="0.35">
      <c r="A572">
        <v>23045967</v>
      </c>
      <c r="B572" s="2">
        <v>45152.427777777775</v>
      </c>
      <c r="C572" s="2" t="str">
        <f t="shared" si="16"/>
        <v>Aug</v>
      </c>
      <c r="D572" s="2" t="str">
        <f t="shared" si="17"/>
        <v>2023</v>
      </c>
      <c r="E572" t="s">
        <v>44</v>
      </c>
      <c r="F572" t="s">
        <v>477</v>
      </c>
      <c r="G572" t="s">
        <v>46</v>
      </c>
      <c r="H572" t="s">
        <v>52</v>
      </c>
      <c r="I572" t="s">
        <v>48</v>
      </c>
      <c r="J572" t="s">
        <v>37</v>
      </c>
      <c r="K572" t="s">
        <v>38</v>
      </c>
      <c r="L572" t="s">
        <v>39</v>
      </c>
      <c r="M572" t="s">
        <v>93</v>
      </c>
      <c r="N572" t="s">
        <v>55</v>
      </c>
      <c r="O572" t="s">
        <v>96</v>
      </c>
      <c r="P572" t="s">
        <v>43</v>
      </c>
      <c r="Q572">
        <v>25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</v>
      </c>
      <c r="X572">
        <v>0</v>
      </c>
      <c r="Y572">
        <v>0</v>
      </c>
      <c r="Z572">
        <v>1</v>
      </c>
      <c r="AA572">
        <v>0</v>
      </c>
      <c r="AB572">
        <v>1</v>
      </c>
      <c r="AC572">
        <v>0</v>
      </c>
      <c r="AD572">
        <v>0</v>
      </c>
      <c r="AE572">
        <v>42.392400000000002</v>
      </c>
      <c r="AF572">
        <v>-71.093599999999995</v>
      </c>
      <c r="AG572">
        <v>4</v>
      </c>
      <c r="AH572" s="1">
        <v>250000000000000</v>
      </c>
    </row>
    <row r="573" spans="1:34" x14ac:dyDescent="0.35">
      <c r="A573">
        <v>20032738</v>
      </c>
      <c r="B573" s="2">
        <v>44013.507638888892</v>
      </c>
      <c r="C573" s="2" t="str">
        <f t="shared" si="16"/>
        <v>Jul</v>
      </c>
      <c r="D573" s="2" t="str">
        <f t="shared" si="17"/>
        <v>2020</v>
      </c>
      <c r="E573" t="s">
        <v>44</v>
      </c>
      <c r="F573" t="s">
        <v>478</v>
      </c>
      <c r="G573" t="s">
        <v>46</v>
      </c>
      <c r="H573" t="s">
        <v>52</v>
      </c>
      <c r="I573" t="s">
        <v>48</v>
      </c>
      <c r="J573" t="s">
        <v>37</v>
      </c>
      <c r="K573" t="s">
        <v>38</v>
      </c>
      <c r="L573" t="s">
        <v>39</v>
      </c>
      <c r="M573" t="s">
        <v>93</v>
      </c>
      <c r="N573" t="s">
        <v>70</v>
      </c>
      <c r="O573" t="s">
        <v>56</v>
      </c>
      <c r="P573" t="s">
        <v>57</v>
      </c>
      <c r="Q573">
        <v>25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42.392899999999997</v>
      </c>
      <c r="AF573">
        <v>-71.094399999999993</v>
      </c>
      <c r="AG573">
        <v>4</v>
      </c>
      <c r="AH573" s="1">
        <v>250000000000000</v>
      </c>
    </row>
    <row r="574" spans="1:34" x14ac:dyDescent="0.35">
      <c r="A574">
        <v>21020529</v>
      </c>
      <c r="B574" s="2">
        <v>44311.607638888891</v>
      </c>
      <c r="C574" s="2" t="str">
        <f t="shared" si="16"/>
        <v>Apr</v>
      </c>
      <c r="D574" s="2" t="str">
        <f t="shared" si="17"/>
        <v>2021</v>
      </c>
      <c r="E574" t="s">
        <v>44</v>
      </c>
      <c r="F574" t="s">
        <v>478</v>
      </c>
      <c r="G574" t="s">
        <v>46</v>
      </c>
      <c r="H574" t="s">
        <v>47</v>
      </c>
      <c r="I574" t="s">
        <v>48</v>
      </c>
      <c r="J574" t="s">
        <v>37</v>
      </c>
      <c r="K574" t="s">
        <v>66</v>
      </c>
      <c r="L574" t="s">
        <v>54</v>
      </c>
      <c r="M574" t="s">
        <v>61</v>
      </c>
      <c r="N574" t="s">
        <v>41</v>
      </c>
      <c r="O574" t="s">
        <v>42</v>
      </c>
      <c r="P574" t="s">
        <v>43</v>
      </c>
      <c r="Q574">
        <v>25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42.392899999999997</v>
      </c>
      <c r="AF574">
        <v>-71.094399999999993</v>
      </c>
      <c r="AG574">
        <v>4</v>
      </c>
      <c r="AH574" s="1">
        <v>250000000000000</v>
      </c>
    </row>
    <row r="575" spans="1:34" x14ac:dyDescent="0.35">
      <c r="A575">
        <v>19002478</v>
      </c>
      <c r="B575" s="2">
        <v>43479.877083333333</v>
      </c>
      <c r="C575" s="2" t="str">
        <f t="shared" si="16"/>
        <v>Jan</v>
      </c>
      <c r="D575" s="2" t="str">
        <f t="shared" si="17"/>
        <v>2019</v>
      </c>
      <c r="E575" t="s">
        <v>32</v>
      </c>
      <c r="F575" t="s">
        <v>479</v>
      </c>
      <c r="G575" t="s">
        <v>34</v>
      </c>
      <c r="H575" t="s">
        <v>47</v>
      </c>
      <c r="I575" t="s">
        <v>48</v>
      </c>
      <c r="J575" t="s">
        <v>37</v>
      </c>
      <c r="K575" t="s">
        <v>38</v>
      </c>
      <c r="L575" t="s">
        <v>39</v>
      </c>
      <c r="M575" t="s">
        <v>69</v>
      </c>
      <c r="N575" t="s">
        <v>41</v>
      </c>
      <c r="O575" t="s">
        <v>42</v>
      </c>
      <c r="P575" t="s">
        <v>43</v>
      </c>
      <c r="Q575">
        <v>25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42.392099999999999</v>
      </c>
      <c r="AF575">
        <v>-71.093500000000006</v>
      </c>
      <c r="AG575">
        <v>4</v>
      </c>
      <c r="AH575" s="1">
        <v>250000000000000</v>
      </c>
    </row>
    <row r="576" spans="1:34" x14ac:dyDescent="0.35">
      <c r="A576">
        <v>20036509</v>
      </c>
      <c r="B576" s="2">
        <v>44038.675694444442</v>
      </c>
      <c r="C576" s="2" t="str">
        <f t="shared" si="16"/>
        <v>Jul</v>
      </c>
      <c r="D576" s="2" t="str">
        <f t="shared" si="17"/>
        <v>2020</v>
      </c>
      <c r="E576" t="s">
        <v>32</v>
      </c>
      <c r="F576" t="s">
        <v>480</v>
      </c>
      <c r="G576" t="s">
        <v>46</v>
      </c>
      <c r="H576" t="s">
        <v>47</v>
      </c>
      <c r="I576" t="s">
        <v>48</v>
      </c>
      <c r="J576" t="s">
        <v>175</v>
      </c>
      <c r="K576" t="s">
        <v>38</v>
      </c>
      <c r="L576" t="s">
        <v>39</v>
      </c>
      <c r="M576" t="s">
        <v>40</v>
      </c>
      <c r="N576" t="s">
        <v>41</v>
      </c>
      <c r="O576" t="s">
        <v>153</v>
      </c>
      <c r="P576" t="s">
        <v>43</v>
      </c>
      <c r="Q576">
        <v>25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42.392299999999999</v>
      </c>
      <c r="AF576">
        <v>-71.094800000000006</v>
      </c>
      <c r="AG576">
        <v>4</v>
      </c>
      <c r="AH576" s="1">
        <v>250000000000000</v>
      </c>
    </row>
    <row r="577" spans="1:34" x14ac:dyDescent="0.35">
      <c r="A577">
        <v>21056724</v>
      </c>
      <c r="B577" s="2">
        <v>44497.556250000001</v>
      </c>
      <c r="C577" s="2" t="str">
        <f t="shared" si="16"/>
        <v>Oct</v>
      </c>
      <c r="D577" s="2" t="str">
        <f t="shared" si="17"/>
        <v>2021</v>
      </c>
      <c r="E577" t="s">
        <v>44</v>
      </c>
      <c r="F577" t="s">
        <v>481</v>
      </c>
      <c r="G577" t="s">
        <v>46</v>
      </c>
      <c r="H577" t="s">
        <v>47</v>
      </c>
      <c r="I577" t="s">
        <v>48</v>
      </c>
      <c r="J577" t="s">
        <v>37</v>
      </c>
      <c r="K577" t="s">
        <v>66</v>
      </c>
      <c r="L577" t="s">
        <v>54</v>
      </c>
      <c r="M577" t="s">
        <v>61</v>
      </c>
      <c r="N577" t="s">
        <v>70</v>
      </c>
      <c r="O577" t="s">
        <v>42</v>
      </c>
      <c r="P577" t="s">
        <v>43</v>
      </c>
      <c r="Q577">
        <v>30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5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42.392699999999998</v>
      </c>
      <c r="AF577">
        <v>-71.093999999999994</v>
      </c>
      <c r="AG577">
        <v>4</v>
      </c>
      <c r="AH577" s="1">
        <v>250000000000000</v>
      </c>
    </row>
    <row r="578" spans="1:34" x14ac:dyDescent="0.35">
      <c r="A578">
        <v>19049342</v>
      </c>
      <c r="B578" s="2">
        <v>43705.513194444444</v>
      </c>
      <c r="C578" s="2" t="str">
        <f t="shared" si="16"/>
        <v>Aug</v>
      </c>
      <c r="D578" s="2" t="str">
        <f t="shared" si="17"/>
        <v>2019</v>
      </c>
      <c r="E578" t="s">
        <v>44</v>
      </c>
      <c r="F578" t="s">
        <v>478</v>
      </c>
      <c r="G578" t="s">
        <v>46</v>
      </c>
      <c r="H578" t="s">
        <v>47</v>
      </c>
      <c r="I578" t="s">
        <v>48</v>
      </c>
      <c r="J578" t="s">
        <v>37</v>
      </c>
      <c r="K578" t="s">
        <v>66</v>
      </c>
      <c r="L578" t="s">
        <v>54</v>
      </c>
      <c r="M578" t="s">
        <v>61</v>
      </c>
      <c r="N578" t="s">
        <v>55</v>
      </c>
      <c r="O578" t="s">
        <v>42</v>
      </c>
      <c r="P578" t="s">
        <v>43</v>
      </c>
      <c r="Q578">
        <v>30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42.392899999999997</v>
      </c>
      <c r="AF578">
        <v>-71.094399999999993</v>
      </c>
      <c r="AG578">
        <v>4</v>
      </c>
      <c r="AH578" s="1">
        <v>250000000000000</v>
      </c>
    </row>
    <row r="579" spans="1:34" x14ac:dyDescent="0.35">
      <c r="A579">
        <v>18034967</v>
      </c>
      <c r="B579" s="2">
        <v>43263.5</v>
      </c>
      <c r="C579" s="2" t="str">
        <f t="shared" ref="C579:C642" si="18">TEXT(B579,"mmm")</f>
        <v>Jun</v>
      </c>
      <c r="D579" s="2" t="str">
        <f t="shared" ref="D579:D642" si="19">TEXT(B579,"yyyy")</f>
        <v>2018</v>
      </c>
      <c r="E579" t="s">
        <v>44</v>
      </c>
      <c r="F579" t="s">
        <v>482</v>
      </c>
      <c r="G579" t="s">
        <v>46</v>
      </c>
      <c r="H579" t="s">
        <v>47</v>
      </c>
      <c r="I579" t="s">
        <v>48</v>
      </c>
      <c r="J579" t="s">
        <v>37</v>
      </c>
      <c r="K579" t="s">
        <v>38</v>
      </c>
      <c r="L579" t="s">
        <v>39</v>
      </c>
      <c r="M579" t="s">
        <v>69</v>
      </c>
      <c r="N579" t="s">
        <v>82</v>
      </c>
      <c r="O579" t="s">
        <v>56</v>
      </c>
      <c r="P579" t="s">
        <v>43</v>
      </c>
      <c r="Q579">
        <v>25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42.392299999999999</v>
      </c>
      <c r="AF579">
        <v>-71.093400000000003</v>
      </c>
      <c r="AG579">
        <v>4</v>
      </c>
      <c r="AH579" s="1">
        <v>250000000000000</v>
      </c>
    </row>
    <row r="580" spans="1:34" x14ac:dyDescent="0.35">
      <c r="A580">
        <v>20008987</v>
      </c>
      <c r="B580" s="2">
        <v>43878.116666666669</v>
      </c>
      <c r="C580" s="2" t="str">
        <f t="shared" si="18"/>
        <v>Feb</v>
      </c>
      <c r="D580" s="2" t="str">
        <f t="shared" si="19"/>
        <v>2020</v>
      </c>
      <c r="E580" t="s">
        <v>58</v>
      </c>
      <c r="F580" t="s">
        <v>483</v>
      </c>
      <c r="G580" t="s">
        <v>34</v>
      </c>
      <c r="H580" t="s">
        <v>47</v>
      </c>
      <c r="I580" t="s">
        <v>48</v>
      </c>
      <c r="J580" t="s">
        <v>37</v>
      </c>
      <c r="K580" t="s">
        <v>38</v>
      </c>
      <c r="L580" t="s">
        <v>39</v>
      </c>
      <c r="M580" t="s">
        <v>40</v>
      </c>
      <c r="N580" t="s">
        <v>70</v>
      </c>
      <c r="O580" t="s">
        <v>56</v>
      </c>
      <c r="P580" t="s">
        <v>43</v>
      </c>
      <c r="Q580">
        <v>25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42.396799999999999</v>
      </c>
      <c r="AF580">
        <v>-71.102099999999993</v>
      </c>
      <c r="AG580">
        <v>5</v>
      </c>
      <c r="AH580" s="1">
        <v>250000000000000</v>
      </c>
    </row>
    <row r="581" spans="1:34" x14ac:dyDescent="0.35">
      <c r="A581">
        <v>21019021</v>
      </c>
      <c r="B581" s="2">
        <v>44302.574305555558</v>
      </c>
      <c r="C581" s="2" t="str">
        <f t="shared" si="18"/>
        <v>Apr</v>
      </c>
      <c r="D581" s="2" t="str">
        <f t="shared" si="19"/>
        <v>2021</v>
      </c>
      <c r="E581" t="s">
        <v>44</v>
      </c>
      <c r="F581" t="s">
        <v>484</v>
      </c>
      <c r="G581" t="s">
        <v>46</v>
      </c>
      <c r="H581" t="s">
        <v>35</v>
      </c>
      <c r="I581" t="s">
        <v>74</v>
      </c>
      <c r="J581" t="s">
        <v>37</v>
      </c>
      <c r="K581" t="s">
        <v>53</v>
      </c>
      <c r="L581" t="s">
        <v>54</v>
      </c>
      <c r="M581" t="s">
        <v>40</v>
      </c>
      <c r="N581" t="s">
        <v>41</v>
      </c>
      <c r="O581" t="s">
        <v>42</v>
      </c>
      <c r="P581" t="s">
        <v>43</v>
      </c>
      <c r="Q581">
        <v>25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42.396700000000003</v>
      </c>
      <c r="AF581">
        <v>-71.102400000000003</v>
      </c>
      <c r="AG581">
        <v>5</v>
      </c>
      <c r="AH581" s="1">
        <v>250000000000000</v>
      </c>
    </row>
    <row r="582" spans="1:34" x14ac:dyDescent="0.35">
      <c r="A582">
        <v>19033228</v>
      </c>
      <c r="B582" s="2">
        <v>43629.726388888892</v>
      </c>
      <c r="C582" s="2" t="str">
        <f t="shared" si="18"/>
        <v>Jun</v>
      </c>
      <c r="D582" s="2" t="str">
        <f t="shared" si="19"/>
        <v>2019</v>
      </c>
      <c r="E582" t="s">
        <v>32</v>
      </c>
      <c r="F582" t="s">
        <v>484</v>
      </c>
      <c r="G582" t="s">
        <v>46</v>
      </c>
      <c r="H582" t="s">
        <v>35</v>
      </c>
      <c r="I582" t="s">
        <v>36</v>
      </c>
      <c r="J582" t="s">
        <v>37</v>
      </c>
      <c r="K582" t="s">
        <v>53</v>
      </c>
      <c r="L582" t="s">
        <v>54</v>
      </c>
      <c r="M582" t="s">
        <v>40</v>
      </c>
      <c r="N582" t="s">
        <v>49</v>
      </c>
      <c r="O582" t="s">
        <v>86</v>
      </c>
      <c r="P582" t="s">
        <v>43</v>
      </c>
      <c r="Q582">
        <v>30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1</v>
      </c>
      <c r="AA582">
        <v>1</v>
      </c>
      <c r="AB582">
        <v>0</v>
      </c>
      <c r="AC582">
        <v>0</v>
      </c>
      <c r="AD582">
        <v>0</v>
      </c>
      <c r="AE582">
        <v>42.396700000000003</v>
      </c>
      <c r="AF582">
        <v>-71.102400000000003</v>
      </c>
      <c r="AG582">
        <v>5</v>
      </c>
      <c r="AH582" s="1">
        <v>250000000000000</v>
      </c>
    </row>
    <row r="583" spans="1:34" x14ac:dyDescent="0.35">
      <c r="A583">
        <v>23008670</v>
      </c>
      <c r="B583" s="2">
        <v>44973.548611111109</v>
      </c>
      <c r="C583" s="2" t="str">
        <f t="shared" si="18"/>
        <v>Feb</v>
      </c>
      <c r="D583" s="2" t="str">
        <f t="shared" si="19"/>
        <v>2023</v>
      </c>
      <c r="E583" t="s">
        <v>44</v>
      </c>
      <c r="F583" t="s">
        <v>485</v>
      </c>
      <c r="G583" t="s">
        <v>46</v>
      </c>
      <c r="H583" t="s">
        <v>52</v>
      </c>
      <c r="I583" t="s">
        <v>48</v>
      </c>
      <c r="J583" t="s">
        <v>37</v>
      </c>
      <c r="K583" t="s">
        <v>53</v>
      </c>
      <c r="L583" t="s">
        <v>71</v>
      </c>
      <c r="M583" t="s">
        <v>40</v>
      </c>
      <c r="N583" t="s">
        <v>41</v>
      </c>
      <c r="O583" t="s">
        <v>42</v>
      </c>
      <c r="P583" t="s">
        <v>43</v>
      </c>
      <c r="Q583">
        <v>25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42.395699999999998</v>
      </c>
      <c r="AF583">
        <v>-71.103099999999998</v>
      </c>
      <c r="AG583">
        <v>5</v>
      </c>
      <c r="AH583" s="1">
        <v>250000000000000</v>
      </c>
    </row>
    <row r="584" spans="1:34" x14ac:dyDescent="0.35">
      <c r="A584">
        <v>21005076</v>
      </c>
      <c r="B584" s="2">
        <v>44222.691666666666</v>
      </c>
      <c r="C584" s="2" t="str">
        <f t="shared" si="18"/>
        <v>Jan</v>
      </c>
      <c r="D584" s="2" t="str">
        <f t="shared" si="19"/>
        <v>2021</v>
      </c>
      <c r="E584" t="s">
        <v>32</v>
      </c>
      <c r="F584" t="s">
        <v>486</v>
      </c>
      <c r="G584" t="s">
        <v>107</v>
      </c>
      <c r="H584" t="s">
        <v>155</v>
      </c>
      <c r="I584" t="s">
        <v>36</v>
      </c>
      <c r="J584" t="s">
        <v>37</v>
      </c>
      <c r="K584" t="s">
        <v>38</v>
      </c>
      <c r="L584" t="s">
        <v>54</v>
      </c>
      <c r="M584" t="s">
        <v>69</v>
      </c>
      <c r="N584" t="s">
        <v>49</v>
      </c>
      <c r="O584" t="s">
        <v>86</v>
      </c>
      <c r="P584" t="s">
        <v>43</v>
      </c>
      <c r="Q584">
        <v>25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3</v>
      </c>
      <c r="X584">
        <v>0</v>
      </c>
      <c r="Y584">
        <v>0</v>
      </c>
      <c r="Z584">
        <v>1</v>
      </c>
      <c r="AA584">
        <v>1</v>
      </c>
      <c r="AB584">
        <v>0</v>
      </c>
      <c r="AC584">
        <v>0</v>
      </c>
      <c r="AD584">
        <v>0</v>
      </c>
      <c r="AE584">
        <v>42.395699999999998</v>
      </c>
      <c r="AF584">
        <v>-71.103099999999998</v>
      </c>
      <c r="AG584">
        <v>5</v>
      </c>
      <c r="AH584" s="1">
        <v>250000000000000</v>
      </c>
    </row>
    <row r="585" spans="1:34" x14ac:dyDescent="0.35">
      <c r="A585">
        <v>23042594</v>
      </c>
      <c r="B585" s="2">
        <v>45135.722916666666</v>
      </c>
      <c r="C585" s="2" t="str">
        <f t="shared" si="18"/>
        <v>Jul</v>
      </c>
      <c r="D585" s="2" t="str">
        <f t="shared" si="19"/>
        <v>2023</v>
      </c>
      <c r="E585" t="s">
        <v>32</v>
      </c>
      <c r="F585" t="s">
        <v>487</v>
      </c>
      <c r="G585" t="s">
        <v>46</v>
      </c>
      <c r="H585" t="s">
        <v>47</v>
      </c>
      <c r="I585" t="s">
        <v>48</v>
      </c>
      <c r="J585" t="s">
        <v>37</v>
      </c>
      <c r="K585" t="s">
        <v>53</v>
      </c>
      <c r="L585" t="s">
        <v>54</v>
      </c>
      <c r="M585" t="s">
        <v>93</v>
      </c>
      <c r="N585" t="s">
        <v>41</v>
      </c>
      <c r="O585" t="s">
        <v>42</v>
      </c>
      <c r="P585" t="s">
        <v>43</v>
      </c>
      <c r="Q585">
        <v>25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42.396700000000003</v>
      </c>
      <c r="AF585">
        <v>-71.102400000000003</v>
      </c>
      <c r="AG585">
        <v>5</v>
      </c>
      <c r="AH585" s="1">
        <v>250000000000000</v>
      </c>
    </row>
    <row r="586" spans="1:34" x14ac:dyDescent="0.35">
      <c r="A586">
        <v>19045194</v>
      </c>
      <c r="B586" s="2">
        <v>43685.599305555559</v>
      </c>
      <c r="C586" s="2" t="str">
        <f t="shared" si="18"/>
        <v>Aug</v>
      </c>
      <c r="D586" s="2" t="str">
        <f t="shared" si="19"/>
        <v>2019</v>
      </c>
      <c r="E586" t="s">
        <v>44</v>
      </c>
      <c r="F586" t="s">
        <v>488</v>
      </c>
      <c r="G586" t="s">
        <v>46</v>
      </c>
      <c r="H586" t="s">
        <v>47</v>
      </c>
      <c r="I586" t="s">
        <v>48</v>
      </c>
      <c r="J586" t="s">
        <v>63</v>
      </c>
      <c r="K586" t="s">
        <v>38</v>
      </c>
      <c r="L586" t="s">
        <v>71</v>
      </c>
      <c r="M586" t="s">
        <v>69</v>
      </c>
      <c r="N586" t="s">
        <v>70</v>
      </c>
      <c r="O586" t="s">
        <v>56</v>
      </c>
      <c r="P586" t="s">
        <v>43</v>
      </c>
      <c r="Q586">
        <v>25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42.395800000000001</v>
      </c>
      <c r="AF586">
        <v>-71.102800000000002</v>
      </c>
      <c r="AG586">
        <v>5</v>
      </c>
      <c r="AH586" s="1">
        <v>250000000000000</v>
      </c>
    </row>
    <row r="587" spans="1:34" x14ac:dyDescent="0.35">
      <c r="A587">
        <v>22051720</v>
      </c>
      <c r="B587" s="2">
        <v>44816.635416666664</v>
      </c>
      <c r="C587" s="2" t="str">
        <f t="shared" si="18"/>
        <v>Sep</v>
      </c>
      <c r="D587" s="2" t="str">
        <f t="shared" si="19"/>
        <v>2022</v>
      </c>
      <c r="E587" t="s">
        <v>44</v>
      </c>
      <c r="F587" t="s">
        <v>485</v>
      </c>
      <c r="G587" t="s">
        <v>46</v>
      </c>
      <c r="H587" t="s">
        <v>47</v>
      </c>
      <c r="I587" t="s">
        <v>48</v>
      </c>
      <c r="J587" t="s">
        <v>37</v>
      </c>
      <c r="K587" t="s">
        <v>38</v>
      </c>
      <c r="L587" t="s">
        <v>54</v>
      </c>
      <c r="M587" t="s">
        <v>40</v>
      </c>
      <c r="N587" t="s">
        <v>41</v>
      </c>
      <c r="O587" t="s">
        <v>42</v>
      </c>
      <c r="P587" t="s">
        <v>43</v>
      </c>
      <c r="Q587">
        <v>25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42.395699999999998</v>
      </c>
      <c r="AF587">
        <v>-71.103099999999998</v>
      </c>
      <c r="AG587">
        <v>5</v>
      </c>
      <c r="AH587" s="1">
        <v>250000000000000</v>
      </c>
    </row>
    <row r="588" spans="1:34" x14ac:dyDescent="0.35">
      <c r="A588">
        <v>19019189</v>
      </c>
      <c r="B588" s="2">
        <v>43563.356249999997</v>
      </c>
      <c r="C588" s="2" t="str">
        <f t="shared" si="18"/>
        <v>Apr</v>
      </c>
      <c r="D588" s="2" t="str">
        <f t="shared" si="19"/>
        <v>2019</v>
      </c>
      <c r="E588" t="s">
        <v>44</v>
      </c>
      <c r="F588" t="s">
        <v>489</v>
      </c>
      <c r="G588" t="s">
        <v>46</v>
      </c>
      <c r="H588" t="s">
        <v>52</v>
      </c>
      <c r="I588" t="s">
        <v>36</v>
      </c>
      <c r="J588" t="s">
        <v>37</v>
      </c>
      <c r="K588" t="s">
        <v>38</v>
      </c>
      <c r="L588" t="s">
        <v>39</v>
      </c>
      <c r="M588" t="s">
        <v>40</v>
      </c>
      <c r="N588" t="s">
        <v>41</v>
      </c>
      <c r="O588" t="s">
        <v>42</v>
      </c>
      <c r="P588" t="s">
        <v>43</v>
      </c>
      <c r="Q588">
        <v>25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42.396599999999999</v>
      </c>
      <c r="AF588">
        <v>-71.102699999999999</v>
      </c>
      <c r="AG588">
        <v>5</v>
      </c>
      <c r="AH588" s="1">
        <v>250000000000000</v>
      </c>
    </row>
    <row r="589" spans="1:34" x14ac:dyDescent="0.35">
      <c r="A589">
        <v>22045430</v>
      </c>
      <c r="B589" s="2">
        <v>44788.554166666669</v>
      </c>
      <c r="C589" s="2" t="str">
        <f t="shared" si="18"/>
        <v>Aug</v>
      </c>
      <c r="D589" s="2" t="str">
        <f t="shared" si="19"/>
        <v>2022</v>
      </c>
      <c r="E589" t="s">
        <v>44</v>
      </c>
      <c r="F589" t="s">
        <v>490</v>
      </c>
      <c r="G589" t="s">
        <v>46</v>
      </c>
      <c r="H589" t="s">
        <v>47</v>
      </c>
      <c r="I589" t="s">
        <v>48</v>
      </c>
      <c r="J589" t="s">
        <v>37</v>
      </c>
      <c r="K589" t="s">
        <v>38</v>
      </c>
      <c r="L589" t="s">
        <v>39</v>
      </c>
      <c r="M589" t="s">
        <v>69</v>
      </c>
      <c r="N589" t="s">
        <v>119</v>
      </c>
      <c r="O589" t="s">
        <v>56</v>
      </c>
      <c r="P589" t="s">
        <v>43</v>
      </c>
      <c r="Q589">
        <v>25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42.396299999999997</v>
      </c>
      <c r="AF589">
        <v>-71.102900000000005</v>
      </c>
      <c r="AG589">
        <v>5</v>
      </c>
      <c r="AH589" s="1">
        <v>250000000000000</v>
      </c>
    </row>
    <row r="590" spans="1:34" x14ac:dyDescent="0.35">
      <c r="A590">
        <v>21026522</v>
      </c>
      <c r="B590" s="2">
        <v>44342.827777777777</v>
      </c>
      <c r="C590" s="2" t="str">
        <f t="shared" si="18"/>
        <v>May</v>
      </c>
      <c r="D590" s="2" t="str">
        <f t="shared" si="19"/>
        <v>2021</v>
      </c>
      <c r="E590" t="s">
        <v>32</v>
      </c>
      <c r="F590" t="s">
        <v>491</v>
      </c>
      <c r="G590" t="s">
        <v>107</v>
      </c>
      <c r="H590" t="s">
        <v>47</v>
      </c>
      <c r="I590" t="s">
        <v>48</v>
      </c>
      <c r="J590" t="s">
        <v>37</v>
      </c>
      <c r="K590" t="s">
        <v>38</v>
      </c>
      <c r="L590" t="s">
        <v>39</v>
      </c>
      <c r="M590" t="s">
        <v>93</v>
      </c>
      <c r="N590" t="s">
        <v>49</v>
      </c>
      <c r="O590" t="s">
        <v>91</v>
      </c>
      <c r="P590" t="s">
        <v>89</v>
      </c>
      <c r="Q590">
        <v>25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42.396299999999997</v>
      </c>
      <c r="AF590">
        <v>-71.103399999999993</v>
      </c>
      <c r="AG590">
        <v>5</v>
      </c>
      <c r="AH590" s="1">
        <v>250000000000000</v>
      </c>
    </row>
    <row r="591" spans="1:34" x14ac:dyDescent="0.35">
      <c r="A591">
        <v>18065168</v>
      </c>
      <c r="B591" s="2">
        <v>43406.629166666666</v>
      </c>
      <c r="C591" s="2" t="str">
        <f t="shared" si="18"/>
        <v>Nov</v>
      </c>
      <c r="D591" s="2" t="str">
        <f t="shared" si="19"/>
        <v>2018</v>
      </c>
      <c r="E591" t="s">
        <v>44</v>
      </c>
      <c r="F591" t="s">
        <v>492</v>
      </c>
      <c r="G591" t="s">
        <v>46</v>
      </c>
      <c r="H591" t="s">
        <v>47</v>
      </c>
      <c r="I591" t="s">
        <v>48</v>
      </c>
      <c r="J591" t="s">
        <v>37</v>
      </c>
      <c r="K591" t="s">
        <v>38</v>
      </c>
      <c r="L591" t="s">
        <v>39</v>
      </c>
      <c r="M591" t="s">
        <v>40</v>
      </c>
      <c r="N591" t="s">
        <v>70</v>
      </c>
      <c r="O591" t="s">
        <v>42</v>
      </c>
      <c r="P591" t="s">
        <v>43</v>
      </c>
      <c r="Q591">
        <v>25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42.396299999999997</v>
      </c>
      <c r="AF591">
        <v>-71.103399999999993</v>
      </c>
      <c r="AG591">
        <v>5</v>
      </c>
      <c r="AH591" s="1">
        <v>250000000000000</v>
      </c>
    </row>
    <row r="592" spans="1:34" x14ac:dyDescent="0.35">
      <c r="A592">
        <v>22025242</v>
      </c>
      <c r="B592" s="2">
        <v>44689.482638888891</v>
      </c>
      <c r="C592" s="2" t="str">
        <f t="shared" si="18"/>
        <v>May</v>
      </c>
      <c r="D592" s="2" t="str">
        <f t="shared" si="19"/>
        <v>2022</v>
      </c>
      <c r="E592" t="s">
        <v>44</v>
      </c>
      <c r="F592" t="s">
        <v>493</v>
      </c>
      <c r="G592" t="s">
        <v>46</v>
      </c>
      <c r="H592" t="s">
        <v>47</v>
      </c>
      <c r="I592" t="s">
        <v>48</v>
      </c>
      <c r="J592" t="s">
        <v>37</v>
      </c>
      <c r="K592" t="s">
        <v>66</v>
      </c>
      <c r="L592" t="s">
        <v>54</v>
      </c>
      <c r="M592" t="s">
        <v>40</v>
      </c>
      <c r="N592" t="s">
        <v>119</v>
      </c>
      <c r="O592" t="s">
        <v>42</v>
      </c>
      <c r="P592" t="s">
        <v>43</v>
      </c>
      <c r="Q592">
        <v>30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42.3964</v>
      </c>
      <c r="AF592">
        <v>-71.103700000000003</v>
      </c>
      <c r="AG592">
        <v>5</v>
      </c>
      <c r="AH592" s="1">
        <v>250000000000000</v>
      </c>
    </row>
    <row r="593" spans="1:34" x14ac:dyDescent="0.35">
      <c r="A593">
        <v>20056595</v>
      </c>
      <c r="B593" s="2">
        <v>44156.660416666666</v>
      </c>
      <c r="C593" s="2" t="str">
        <f t="shared" si="18"/>
        <v>Nov</v>
      </c>
      <c r="D593" s="2" t="str">
        <f t="shared" si="19"/>
        <v>2020</v>
      </c>
      <c r="E593" t="s">
        <v>44</v>
      </c>
      <c r="F593" t="s">
        <v>494</v>
      </c>
      <c r="G593" t="s">
        <v>46</v>
      </c>
      <c r="H593" t="s">
        <v>47</v>
      </c>
      <c r="I593" t="s">
        <v>48</v>
      </c>
      <c r="J593" t="s">
        <v>37</v>
      </c>
      <c r="K593" t="s">
        <v>38</v>
      </c>
      <c r="L593" t="s">
        <v>39</v>
      </c>
      <c r="M593" t="s">
        <v>40</v>
      </c>
      <c r="N593" t="s">
        <v>41</v>
      </c>
      <c r="O593" t="s">
        <v>96</v>
      </c>
      <c r="P593" t="s">
        <v>43</v>
      </c>
      <c r="Q593">
        <v>25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1</v>
      </c>
      <c r="AA593">
        <v>0</v>
      </c>
      <c r="AB593">
        <v>1</v>
      </c>
      <c r="AC593">
        <v>0</v>
      </c>
      <c r="AD593">
        <v>0</v>
      </c>
      <c r="AE593">
        <v>42.396900000000002</v>
      </c>
      <c r="AF593">
        <v>-71.103800000000007</v>
      </c>
      <c r="AG593">
        <v>5</v>
      </c>
      <c r="AH593" s="1">
        <v>250000000000000</v>
      </c>
    </row>
    <row r="594" spans="1:34" x14ac:dyDescent="0.35">
      <c r="A594">
        <v>19072962</v>
      </c>
      <c r="B594" s="2">
        <v>43826.404861111114</v>
      </c>
      <c r="C594" s="2" t="str">
        <f t="shared" si="18"/>
        <v>Dec</v>
      </c>
      <c r="D594" s="2" t="str">
        <f t="shared" si="19"/>
        <v>2019</v>
      </c>
      <c r="E594" t="s">
        <v>44</v>
      </c>
      <c r="F594" t="s">
        <v>495</v>
      </c>
      <c r="G594" t="s">
        <v>46</v>
      </c>
      <c r="H594" t="s">
        <v>52</v>
      </c>
      <c r="I594" t="s">
        <v>48</v>
      </c>
      <c r="J594" t="s">
        <v>37</v>
      </c>
      <c r="K594" t="s">
        <v>66</v>
      </c>
      <c r="L594" t="s">
        <v>54</v>
      </c>
      <c r="M594" t="s">
        <v>40</v>
      </c>
      <c r="N594" t="s">
        <v>55</v>
      </c>
      <c r="O594" t="s">
        <v>42</v>
      </c>
      <c r="P594" t="s">
        <v>43</v>
      </c>
      <c r="Q594">
        <v>25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42.396500000000003</v>
      </c>
      <c r="AF594">
        <v>-71.103399999999993</v>
      </c>
      <c r="AG594">
        <v>5</v>
      </c>
      <c r="AH594" s="1">
        <v>250000000000000</v>
      </c>
    </row>
    <row r="595" spans="1:34" x14ac:dyDescent="0.35">
      <c r="A595">
        <v>23047549</v>
      </c>
      <c r="B595" s="2">
        <v>45159.658333333333</v>
      </c>
      <c r="C595" s="2" t="str">
        <f t="shared" si="18"/>
        <v>Aug</v>
      </c>
      <c r="D595" s="2" t="str">
        <f t="shared" si="19"/>
        <v>2023</v>
      </c>
      <c r="E595" t="s">
        <v>44</v>
      </c>
      <c r="F595" t="s">
        <v>493</v>
      </c>
      <c r="G595" t="s">
        <v>46</v>
      </c>
      <c r="H595" t="s">
        <v>47</v>
      </c>
      <c r="I595" t="s">
        <v>48</v>
      </c>
      <c r="J595" t="s">
        <v>157</v>
      </c>
      <c r="K595" t="s">
        <v>66</v>
      </c>
      <c r="L595" t="s">
        <v>54</v>
      </c>
      <c r="M595" t="s">
        <v>40</v>
      </c>
      <c r="N595" t="s">
        <v>49</v>
      </c>
      <c r="O595" t="s">
        <v>496</v>
      </c>
      <c r="P595" t="s">
        <v>43</v>
      </c>
      <c r="Q595">
        <v>20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42.3964</v>
      </c>
      <c r="AF595">
        <v>-71.103700000000003</v>
      </c>
      <c r="AG595">
        <v>5</v>
      </c>
      <c r="AH595" s="1">
        <v>250000000000000</v>
      </c>
    </row>
    <row r="596" spans="1:34" x14ac:dyDescent="0.35">
      <c r="A596">
        <v>19002751</v>
      </c>
      <c r="B596" s="2">
        <v>43481.42291666667</v>
      </c>
      <c r="C596" s="2" t="str">
        <f t="shared" si="18"/>
        <v>Jan</v>
      </c>
      <c r="D596" s="2" t="str">
        <f t="shared" si="19"/>
        <v>2019</v>
      </c>
      <c r="E596" t="s">
        <v>44</v>
      </c>
      <c r="F596" t="s">
        <v>497</v>
      </c>
      <c r="G596" t="s">
        <v>46</v>
      </c>
      <c r="H596" t="s">
        <v>47</v>
      </c>
      <c r="I596" t="s">
        <v>48</v>
      </c>
      <c r="J596" t="s">
        <v>37</v>
      </c>
      <c r="K596" t="s">
        <v>66</v>
      </c>
      <c r="L596" t="s">
        <v>298</v>
      </c>
      <c r="M596" t="s">
        <v>40</v>
      </c>
      <c r="N596" t="s">
        <v>49</v>
      </c>
      <c r="O596" t="s">
        <v>86</v>
      </c>
      <c r="P596" t="s">
        <v>43</v>
      </c>
      <c r="Q596">
        <v>30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1</v>
      </c>
      <c r="AA596">
        <v>1</v>
      </c>
      <c r="AB596">
        <v>0</v>
      </c>
      <c r="AC596">
        <v>0</v>
      </c>
      <c r="AD596">
        <v>0</v>
      </c>
      <c r="AE596">
        <v>42.397399999999998</v>
      </c>
      <c r="AF596">
        <v>-71.103999999999999</v>
      </c>
      <c r="AG596">
        <v>5</v>
      </c>
      <c r="AH596" s="1">
        <v>250000000000000</v>
      </c>
    </row>
    <row r="597" spans="1:34" x14ac:dyDescent="0.35">
      <c r="A597">
        <v>19018958</v>
      </c>
      <c r="B597" s="2">
        <v>43562.104166666664</v>
      </c>
      <c r="C597" s="2" t="str">
        <f t="shared" si="18"/>
        <v>Apr</v>
      </c>
      <c r="D597" s="2" t="str">
        <f t="shared" si="19"/>
        <v>2019</v>
      </c>
      <c r="E597" t="s">
        <v>58</v>
      </c>
      <c r="F597" t="s">
        <v>498</v>
      </c>
      <c r="G597" t="s">
        <v>34</v>
      </c>
      <c r="H597" t="s">
        <v>47</v>
      </c>
      <c r="I597" t="s">
        <v>48</v>
      </c>
      <c r="J597" t="s">
        <v>37</v>
      </c>
      <c r="K597" t="s">
        <v>66</v>
      </c>
      <c r="L597" t="s">
        <v>71</v>
      </c>
      <c r="M597" t="s">
        <v>40</v>
      </c>
      <c r="N597" t="s">
        <v>49</v>
      </c>
      <c r="O597" t="s">
        <v>105</v>
      </c>
      <c r="P597" t="s">
        <v>43</v>
      </c>
      <c r="Q597">
        <v>25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42.397300000000001</v>
      </c>
      <c r="AF597">
        <v>-71.104299999999995</v>
      </c>
      <c r="AG597">
        <v>5</v>
      </c>
      <c r="AH597" s="1">
        <v>250000000000000</v>
      </c>
    </row>
    <row r="598" spans="1:34" x14ac:dyDescent="0.35">
      <c r="A598">
        <v>21020145</v>
      </c>
      <c r="B598" s="2">
        <v>44309.574305555558</v>
      </c>
      <c r="C598" s="2" t="str">
        <f t="shared" si="18"/>
        <v>Apr</v>
      </c>
      <c r="D598" s="2" t="str">
        <f t="shared" si="19"/>
        <v>2021</v>
      </c>
      <c r="E598" t="s">
        <v>44</v>
      </c>
      <c r="F598" t="s">
        <v>499</v>
      </c>
      <c r="G598" t="s">
        <v>46</v>
      </c>
      <c r="H598" t="s">
        <v>47</v>
      </c>
      <c r="I598" t="s">
        <v>48</v>
      </c>
      <c r="J598" t="s">
        <v>37</v>
      </c>
      <c r="K598" t="s">
        <v>66</v>
      </c>
      <c r="L598" t="s">
        <v>298</v>
      </c>
      <c r="M598" t="s">
        <v>40</v>
      </c>
      <c r="N598" t="s">
        <v>70</v>
      </c>
      <c r="O598" t="s">
        <v>42</v>
      </c>
      <c r="P598" t="s">
        <v>43</v>
      </c>
      <c r="Q598">
        <v>25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6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42.397300000000001</v>
      </c>
      <c r="AF598">
        <v>-71.104299999999995</v>
      </c>
      <c r="AG598">
        <v>5</v>
      </c>
      <c r="AH598" s="1">
        <v>250000000000000</v>
      </c>
    </row>
    <row r="599" spans="1:34" x14ac:dyDescent="0.35">
      <c r="A599">
        <v>22072070</v>
      </c>
      <c r="B599" s="2">
        <v>44918.55972222222</v>
      </c>
      <c r="C599" s="2" t="str">
        <f t="shared" si="18"/>
        <v>Dec</v>
      </c>
      <c r="D599" s="2" t="str">
        <f t="shared" si="19"/>
        <v>2022</v>
      </c>
      <c r="E599" t="s">
        <v>44</v>
      </c>
      <c r="F599" t="s">
        <v>498</v>
      </c>
      <c r="G599" t="s">
        <v>46</v>
      </c>
      <c r="H599" t="s">
        <v>52</v>
      </c>
      <c r="I599" t="s">
        <v>36</v>
      </c>
      <c r="J599" t="s">
        <v>37</v>
      </c>
      <c r="K599" t="s">
        <v>66</v>
      </c>
      <c r="L599" t="s">
        <v>298</v>
      </c>
      <c r="M599" t="s">
        <v>40</v>
      </c>
      <c r="N599" t="s">
        <v>41</v>
      </c>
      <c r="O599" t="s">
        <v>42</v>
      </c>
      <c r="P599" t="s">
        <v>43</v>
      </c>
      <c r="Q599">
        <v>25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42.397300000000001</v>
      </c>
      <c r="AF599">
        <v>-71.104299999999995</v>
      </c>
      <c r="AG599">
        <v>5</v>
      </c>
      <c r="AH599" s="1">
        <v>250000000000000</v>
      </c>
    </row>
    <row r="600" spans="1:34" x14ac:dyDescent="0.35">
      <c r="A600">
        <v>22063512</v>
      </c>
      <c r="B600" s="2">
        <v>44870.62777777778</v>
      </c>
      <c r="C600" s="2" t="str">
        <f t="shared" si="18"/>
        <v>Nov</v>
      </c>
      <c r="D600" s="2" t="str">
        <f t="shared" si="19"/>
        <v>2022</v>
      </c>
      <c r="E600" t="s">
        <v>44</v>
      </c>
      <c r="F600" t="s">
        <v>500</v>
      </c>
      <c r="G600" t="s">
        <v>46</v>
      </c>
      <c r="H600" t="s">
        <v>47</v>
      </c>
      <c r="I600" t="s">
        <v>48</v>
      </c>
      <c r="J600" t="s">
        <v>37</v>
      </c>
      <c r="K600" t="s">
        <v>66</v>
      </c>
      <c r="L600" t="s">
        <v>71</v>
      </c>
      <c r="M600" t="s">
        <v>61</v>
      </c>
      <c r="N600" t="s">
        <v>55</v>
      </c>
      <c r="O600" t="s">
        <v>42</v>
      </c>
      <c r="P600" t="s">
        <v>43</v>
      </c>
      <c r="Q600">
        <v>25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42.397300000000001</v>
      </c>
      <c r="AF600">
        <v>-71.104299999999995</v>
      </c>
      <c r="AG600">
        <v>5</v>
      </c>
      <c r="AH600" s="1">
        <v>250000000000000</v>
      </c>
    </row>
    <row r="601" spans="1:34" x14ac:dyDescent="0.35">
      <c r="A601">
        <v>21065786</v>
      </c>
      <c r="B601" s="2">
        <v>44553.447222222225</v>
      </c>
      <c r="C601" s="2" t="str">
        <f t="shared" si="18"/>
        <v>Dec</v>
      </c>
      <c r="D601" s="2" t="str">
        <f t="shared" si="19"/>
        <v>2021</v>
      </c>
      <c r="E601" t="s">
        <v>44</v>
      </c>
      <c r="F601" t="s">
        <v>498</v>
      </c>
      <c r="G601" t="s">
        <v>46</v>
      </c>
      <c r="H601" t="s">
        <v>47</v>
      </c>
      <c r="I601" t="s">
        <v>48</v>
      </c>
      <c r="J601" t="s">
        <v>37</v>
      </c>
      <c r="K601" t="s">
        <v>66</v>
      </c>
      <c r="L601" t="s">
        <v>68</v>
      </c>
      <c r="M601" t="s">
        <v>40</v>
      </c>
      <c r="N601" t="s">
        <v>41</v>
      </c>
      <c r="O601" t="s">
        <v>42</v>
      </c>
      <c r="P601" t="s">
        <v>43</v>
      </c>
      <c r="Q601">
        <v>25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42.397300000000001</v>
      </c>
      <c r="AF601">
        <v>-71.104299999999995</v>
      </c>
      <c r="AG601">
        <v>5</v>
      </c>
      <c r="AH601" s="1">
        <v>250000000000000</v>
      </c>
    </row>
    <row r="602" spans="1:34" x14ac:dyDescent="0.35">
      <c r="A602">
        <v>18033671</v>
      </c>
      <c r="B602" s="2">
        <v>43257.335416666669</v>
      </c>
      <c r="C602" s="2" t="str">
        <f t="shared" si="18"/>
        <v>Jun</v>
      </c>
      <c r="D602" s="2" t="str">
        <f t="shared" si="19"/>
        <v>2018</v>
      </c>
      <c r="E602" t="s">
        <v>44</v>
      </c>
      <c r="F602" t="s">
        <v>501</v>
      </c>
      <c r="G602" t="s">
        <v>46</v>
      </c>
      <c r="H602" t="s">
        <v>52</v>
      </c>
      <c r="I602" t="s">
        <v>48</v>
      </c>
      <c r="J602" t="s">
        <v>37</v>
      </c>
      <c r="K602" t="s">
        <v>66</v>
      </c>
      <c r="L602" t="s">
        <v>39</v>
      </c>
      <c r="M602" t="s">
        <v>40</v>
      </c>
      <c r="N602" t="s">
        <v>55</v>
      </c>
      <c r="O602" t="s">
        <v>42</v>
      </c>
      <c r="P602" t="s">
        <v>43</v>
      </c>
      <c r="Q602">
        <v>30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42.397199999999998</v>
      </c>
      <c r="AF602">
        <v>-71.103300000000004</v>
      </c>
      <c r="AG602">
        <v>5</v>
      </c>
      <c r="AH602" s="1">
        <v>250000000000000</v>
      </c>
    </row>
    <row r="603" spans="1:34" x14ac:dyDescent="0.35">
      <c r="A603">
        <v>18066550</v>
      </c>
      <c r="B603" s="2">
        <v>43413.28402777778</v>
      </c>
      <c r="C603" s="2" t="str">
        <f t="shared" si="18"/>
        <v>Nov</v>
      </c>
      <c r="D603" s="2" t="str">
        <f t="shared" si="19"/>
        <v>2018</v>
      </c>
      <c r="E603" t="s">
        <v>58</v>
      </c>
      <c r="F603" t="s">
        <v>497</v>
      </c>
      <c r="G603" t="s">
        <v>46</v>
      </c>
      <c r="H603" t="s">
        <v>47</v>
      </c>
      <c r="I603" t="s">
        <v>48</v>
      </c>
      <c r="J603" t="s">
        <v>63</v>
      </c>
      <c r="K603" t="s">
        <v>38</v>
      </c>
      <c r="L603" t="s">
        <v>39</v>
      </c>
      <c r="M603" t="s">
        <v>40</v>
      </c>
      <c r="N603" t="s">
        <v>70</v>
      </c>
      <c r="O603" t="s">
        <v>42</v>
      </c>
      <c r="P603" t="s">
        <v>43</v>
      </c>
      <c r="Q603">
        <v>25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42.397399999999998</v>
      </c>
      <c r="AF603">
        <v>-71.103999999999999</v>
      </c>
      <c r="AG603">
        <v>5</v>
      </c>
      <c r="AH603" s="1">
        <v>250000000000000</v>
      </c>
    </row>
    <row r="604" spans="1:34" x14ac:dyDescent="0.35">
      <c r="A604">
        <v>23056268</v>
      </c>
      <c r="B604" s="2">
        <v>45200.646527777775</v>
      </c>
      <c r="C604" s="2" t="str">
        <f t="shared" si="18"/>
        <v>Oct</v>
      </c>
      <c r="D604" s="2" t="str">
        <f t="shared" si="19"/>
        <v>2023</v>
      </c>
      <c r="E604" t="s">
        <v>44</v>
      </c>
      <c r="F604" t="s">
        <v>502</v>
      </c>
      <c r="G604" t="s">
        <v>46</v>
      </c>
      <c r="H604" t="s">
        <v>47</v>
      </c>
      <c r="I604" t="s">
        <v>48</v>
      </c>
      <c r="J604" t="s">
        <v>37</v>
      </c>
      <c r="K604" t="s">
        <v>66</v>
      </c>
      <c r="L604" t="s">
        <v>298</v>
      </c>
      <c r="M604" t="s">
        <v>40</v>
      </c>
      <c r="N604" t="s">
        <v>41</v>
      </c>
      <c r="O604" t="s">
        <v>42</v>
      </c>
      <c r="P604" t="s">
        <v>43</v>
      </c>
      <c r="Q604">
        <v>30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42.397300000000001</v>
      </c>
      <c r="AF604">
        <v>-71.104299999999995</v>
      </c>
      <c r="AG604">
        <v>5</v>
      </c>
      <c r="AH604" s="1">
        <v>250000000000000</v>
      </c>
    </row>
    <row r="605" spans="1:34" x14ac:dyDescent="0.35">
      <c r="A605">
        <v>22051766</v>
      </c>
      <c r="B605" s="2">
        <v>44816.820138888892</v>
      </c>
      <c r="C605" s="2" t="str">
        <f t="shared" si="18"/>
        <v>Sep</v>
      </c>
      <c r="D605" s="2" t="str">
        <f t="shared" si="19"/>
        <v>2022</v>
      </c>
      <c r="E605" t="s">
        <v>32</v>
      </c>
      <c r="F605" t="s">
        <v>503</v>
      </c>
      <c r="G605" t="s">
        <v>34</v>
      </c>
      <c r="H605" t="s">
        <v>47</v>
      </c>
      <c r="I605" t="s">
        <v>48</v>
      </c>
      <c r="J605" t="s">
        <v>37</v>
      </c>
      <c r="K605" t="s">
        <v>38</v>
      </c>
      <c r="L605" t="s">
        <v>39</v>
      </c>
      <c r="M605" t="s">
        <v>69</v>
      </c>
      <c r="N605" t="s">
        <v>70</v>
      </c>
      <c r="O605" t="s">
        <v>56</v>
      </c>
      <c r="P605" t="s">
        <v>43</v>
      </c>
      <c r="Q605">
        <v>25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42.394100000000002</v>
      </c>
      <c r="AF605">
        <v>-71.103700000000003</v>
      </c>
      <c r="AG605">
        <v>5</v>
      </c>
      <c r="AH605" s="1">
        <v>250000000000000</v>
      </c>
    </row>
    <row r="606" spans="1:34" x14ac:dyDescent="0.35">
      <c r="A606">
        <v>20012467</v>
      </c>
      <c r="B606" s="2">
        <v>43894.304861111108</v>
      </c>
      <c r="C606" s="2" t="str">
        <f t="shared" si="18"/>
        <v>Mar</v>
      </c>
      <c r="D606" s="2" t="str">
        <f t="shared" si="19"/>
        <v>2020</v>
      </c>
      <c r="E606" t="s">
        <v>58</v>
      </c>
      <c r="F606" t="s">
        <v>504</v>
      </c>
      <c r="G606" t="s">
        <v>34</v>
      </c>
      <c r="H606" t="s">
        <v>35</v>
      </c>
      <c r="I606" t="s">
        <v>63</v>
      </c>
      <c r="J606" t="s">
        <v>63</v>
      </c>
      <c r="K606" t="s">
        <v>38</v>
      </c>
      <c r="L606" t="s">
        <v>39</v>
      </c>
      <c r="M606" t="s">
        <v>69</v>
      </c>
      <c r="N606" t="s">
        <v>70</v>
      </c>
      <c r="O606" t="s">
        <v>56</v>
      </c>
      <c r="P606" t="s">
        <v>43</v>
      </c>
      <c r="Q606">
        <v>25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42.3934</v>
      </c>
      <c r="AF606">
        <v>-71.104600000000005</v>
      </c>
      <c r="AG606">
        <v>5</v>
      </c>
      <c r="AH606" s="1">
        <v>250000000000000</v>
      </c>
    </row>
    <row r="607" spans="1:34" x14ac:dyDescent="0.35">
      <c r="A607">
        <v>21006983</v>
      </c>
      <c r="B607" s="2">
        <v>44234.657638888886</v>
      </c>
      <c r="C607" s="2" t="str">
        <f t="shared" si="18"/>
        <v>Feb</v>
      </c>
      <c r="D607" s="2" t="str">
        <f t="shared" si="19"/>
        <v>2021</v>
      </c>
      <c r="E607" t="s">
        <v>44</v>
      </c>
      <c r="F607" t="s">
        <v>505</v>
      </c>
      <c r="G607" t="s">
        <v>46</v>
      </c>
      <c r="H607" t="s">
        <v>155</v>
      </c>
      <c r="I607" t="s">
        <v>155</v>
      </c>
      <c r="J607" t="s">
        <v>139</v>
      </c>
      <c r="K607" t="s">
        <v>38</v>
      </c>
      <c r="L607" t="s">
        <v>39</v>
      </c>
      <c r="M607" t="s">
        <v>69</v>
      </c>
      <c r="N607" t="s">
        <v>70</v>
      </c>
      <c r="O607" t="s">
        <v>56</v>
      </c>
      <c r="P607" t="s">
        <v>43</v>
      </c>
      <c r="Q607">
        <v>10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42.393099999999997</v>
      </c>
      <c r="AF607">
        <v>-71.104399999999998</v>
      </c>
      <c r="AG607">
        <v>5</v>
      </c>
      <c r="AH607" s="1">
        <v>250000000000000</v>
      </c>
    </row>
    <row r="608" spans="1:34" x14ac:dyDescent="0.35">
      <c r="A608">
        <v>19057911</v>
      </c>
      <c r="B608" s="2">
        <v>43746.74722222222</v>
      </c>
      <c r="C608" s="2" t="str">
        <f t="shared" si="18"/>
        <v>Oct</v>
      </c>
      <c r="D608" s="2" t="str">
        <f t="shared" si="19"/>
        <v>2019</v>
      </c>
      <c r="E608" t="s">
        <v>32</v>
      </c>
      <c r="F608" t="s">
        <v>506</v>
      </c>
      <c r="G608" t="s">
        <v>46</v>
      </c>
      <c r="H608" t="s">
        <v>52</v>
      </c>
      <c r="I608" t="s">
        <v>48</v>
      </c>
      <c r="J608" t="s">
        <v>37</v>
      </c>
      <c r="K608" t="s">
        <v>38</v>
      </c>
      <c r="L608" t="s">
        <v>39</v>
      </c>
      <c r="M608" t="s">
        <v>69</v>
      </c>
      <c r="N608" t="s">
        <v>55</v>
      </c>
      <c r="O608" t="s">
        <v>56</v>
      </c>
      <c r="P608" t="s">
        <v>43</v>
      </c>
      <c r="Q608">
        <v>25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42.3934</v>
      </c>
      <c r="AF608">
        <v>-71.104900000000001</v>
      </c>
      <c r="AG608">
        <v>5</v>
      </c>
      <c r="AH608" s="1">
        <v>250000000000000</v>
      </c>
    </row>
    <row r="609" spans="1:34" x14ac:dyDescent="0.35">
      <c r="A609">
        <v>22016504</v>
      </c>
      <c r="B609" s="2">
        <v>44648.748611111114</v>
      </c>
      <c r="C609" s="2" t="str">
        <f t="shared" si="18"/>
        <v>Mar</v>
      </c>
      <c r="D609" s="2" t="str">
        <f t="shared" si="19"/>
        <v>2022</v>
      </c>
      <c r="E609" t="s">
        <v>32</v>
      </c>
      <c r="F609" t="s">
        <v>507</v>
      </c>
      <c r="G609" t="s">
        <v>107</v>
      </c>
      <c r="H609" t="s">
        <v>47</v>
      </c>
      <c r="I609" t="s">
        <v>48</v>
      </c>
      <c r="J609" t="s">
        <v>37</v>
      </c>
      <c r="K609" t="s">
        <v>38</v>
      </c>
      <c r="L609" t="s">
        <v>39</v>
      </c>
      <c r="M609" t="s">
        <v>40</v>
      </c>
      <c r="N609" t="s">
        <v>70</v>
      </c>
      <c r="O609" t="s">
        <v>56</v>
      </c>
      <c r="P609" t="s">
        <v>43</v>
      </c>
      <c r="Q609">
        <v>25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42.3962</v>
      </c>
      <c r="AF609">
        <v>-71.103700000000003</v>
      </c>
      <c r="AG609">
        <v>5</v>
      </c>
      <c r="AH609" s="1">
        <v>250000000000000</v>
      </c>
    </row>
    <row r="610" spans="1:34" x14ac:dyDescent="0.35">
      <c r="A610">
        <v>20032386</v>
      </c>
      <c r="B610" s="2">
        <v>44011.510416666664</v>
      </c>
      <c r="C610" s="2" t="str">
        <f t="shared" si="18"/>
        <v>Jun</v>
      </c>
      <c r="D610" s="2" t="str">
        <f t="shared" si="19"/>
        <v>2020</v>
      </c>
      <c r="E610" t="s">
        <v>44</v>
      </c>
      <c r="F610" t="s">
        <v>508</v>
      </c>
      <c r="G610" t="s">
        <v>46</v>
      </c>
      <c r="H610" t="s">
        <v>35</v>
      </c>
      <c r="I610" t="s">
        <v>36</v>
      </c>
      <c r="J610" t="s">
        <v>37</v>
      </c>
      <c r="K610" t="s">
        <v>38</v>
      </c>
      <c r="L610" t="s">
        <v>39</v>
      </c>
      <c r="M610" t="s">
        <v>40</v>
      </c>
      <c r="N610" t="s">
        <v>49</v>
      </c>
      <c r="O610" t="s">
        <v>91</v>
      </c>
      <c r="P610" t="s">
        <v>57</v>
      </c>
      <c r="Q610">
        <v>25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42.395899999999997</v>
      </c>
      <c r="AF610">
        <v>-71.103700000000003</v>
      </c>
      <c r="AG610">
        <v>5</v>
      </c>
      <c r="AH610" s="1">
        <v>250000000000000</v>
      </c>
    </row>
    <row r="611" spans="1:34" x14ac:dyDescent="0.35">
      <c r="A611">
        <v>19003060</v>
      </c>
      <c r="B611" s="2">
        <v>43482.938888888886</v>
      </c>
      <c r="C611" s="2" t="str">
        <f t="shared" si="18"/>
        <v>Jan</v>
      </c>
      <c r="D611" s="2" t="str">
        <f t="shared" si="19"/>
        <v>2019</v>
      </c>
      <c r="E611" t="s">
        <v>32</v>
      </c>
      <c r="F611" t="s">
        <v>509</v>
      </c>
      <c r="G611" t="s">
        <v>34</v>
      </c>
      <c r="H611" t="s">
        <v>47</v>
      </c>
      <c r="I611" t="s">
        <v>48</v>
      </c>
      <c r="J611" t="s">
        <v>37</v>
      </c>
      <c r="K611" t="s">
        <v>38</v>
      </c>
      <c r="L611" t="s">
        <v>39</v>
      </c>
      <c r="M611" t="s">
        <v>69</v>
      </c>
      <c r="N611" t="s">
        <v>41</v>
      </c>
      <c r="O611" t="s">
        <v>56</v>
      </c>
      <c r="P611" t="s">
        <v>43</v>
      </c>
      <c r="Q611">
        <v>25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42.393999999999998</v>
      </c>
      <c r="AF611">
        <v>-71.104600000000005</v>
      </c>
      <c r="AG611">
        <v>5</v>
      </c>
      <c r="AH611" s="1">
        <v>250000000000000</v>
      </c>
    </row>
    <row r="612" spans="1:34" x14ac:dyDescent="0.35">
      <c r="A612">
        <v>20044178</v>
      </c>
      <c r="B612" s="2">
        <v>44088.538888888892</v>
      </c>
      <c r="C612" s="2" t="str">
        <f t="shared" si="18"/>
        <v>Sep</v>
      </c>
      <c r="D612" s="2" t="str">
        <f t="shared" si="19"/>
        <v>2020</v>
      </c>
      <c r="E612" t="s">
        <v>44</v>
      </c>
      <c r="F612" t="s">
        <v>510</v>
      </c>
      <c r="G612" t="s">
        <v>46</v>
      </c>
      <c r="H612" t="s">
        <v>47</v>
      </c>
      <c r="I612" t="s">
        <v>48</v>
      </c>
      <c r="J612" t="s">
        <v>37</v>
      </c>
      <c r="K612" t="s">
        <v>38</v>
      </c>
      <c r="L612" t="s">
        <v>39</v>
      </c>
      <c r="M612" t="s">
        <v>93</v>
      </c>
      <c r="N612" t="s">
        <v>70</v>
      </c>
      <c r="O612" t="s">
        <v>56</v>
      </c>
      <c r="P612" t="s">
        <v>43</v>
      </c>
      <c r="Q612">
        <v>25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42.395200000000003</v>
      </c>
      <c r="AF612">
        <v>-71.104299999999995</v>
      </c>
      <c r="AG612">
        <v>5</v>
      </c>
      <c r="AH612" s="1">
        <v>250000000000000</v>
      </c>
    </row>
    <row r="613" spans="1:34" x14ac:dyDescent="0.35">
      <c r="A613">
        <v>23012978</v>
      </c>
      <c r="B613" s="2">
        <v>44998.40902777778</v>
      </c>
      <c r="C613" s="2" t="str">
        <f t="shared" si="18"/>
        <v>Mar</v>
      </c>
      <c r="D613" s="2" t="str">
        <f t="shared" si="19"/>
        <v>2023</v>
      </c>
      <c r="E613" t="s">
        <v>44</v>
      </c>
      <c r="F613" t="s">
        <v>511</v>
      </c>
      <c r="G613" t="s">
        <v>46</v>
      </c>
      <c r="H613" t="s">
        <v>47</v>
      </c>
      <c r="I613" t="s">
        <v>48</v>
      </c>
      <c r="J613" t="s">
        <v>37</v>
      </c>
      <c r="K613" t="s">
        <v>38</v>
      </c>
      <c r="L613" t="s">
        <v>90</v>
      </c>
      <c r="M613" t="s">
        <v>40</v>
      </c>
      <c r="N613" t="s">
        <v>49</v>
      </c>
      <c r="O613" t="s">
        <v>91</v>
      </c>
      <c r="P613" t="s">
        <v>43</v>
      </c>
      <c r="Q613">
        <v>25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42.394599999999997</v>
      </c>
      <c r="AF613">
        <v>-71.104699999999994</v>
      </c>
      <c r="AG613">
        <v>5</v>
      </c>
      <c r="AH613" s="1">
        <v>250000000000000</v>
      </c>
    </row>
    <row r="614" spans="1:34" x14ac:dyDescent="0.35">
      <c r="A614">
        <v>23046238</v>
      </c>
      <c r="B614" s="2">
        <v>45153.580555555556</v>
      </c>
      <c r="C614" s="2" t="str">
        <f t="shared" si="18"/>
        <v>Aug</v>
      </c>
      <c r="D614" s="2" t="str">
        <f t="shared" si="19"/>
        <v>2023</v>
      </c>
      <c r="E614" t="s">
        <v>44</v>
      </c>
      <c r="F614" t="s">
        <v>512</v>
      </c>
      <c r="G614" t="s">
        <v>46</v>
      </c>
      <c r="H614" t="s">
        <v>47</v>
      </c>
      <c r="I614" t="s">
        <v>48</v>
      </c>
      <c r="J614" t="s">
        <v>63</v>
      </c>
      <c r="K614" t="s">
        <v>53</v>
      </c>
      <c r="L614" t="s">
        <v>39</v>
      </c>
      <c r="M614" t="s">
        <v>40</v>
      </c>
      <c r="N614" t="s">
        <v>49</v>
      </c>
      <c r="O614" t="s">
        <v>96</v>
      </c>
      <c r="P614" t="s">
        <v>43</v>
      </c>
      <c r="Q614">
        <v>20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1</v>
      </c>
      <c r="AC614">
        <v>0</v>
      </c>
      <c r="AD614">
        <v>0</v>
      </c>
      <c r="AE614">
        <v>42.390500000000003</v>
      </c>
      <c r="AF614">
        <v>-71.102000000000004</v>
      </c>
      <c r="AG614">
        <v>5</v>
      </c>
      <c r="AH614" s="1">
        <v>250000000000000</v>
      </c>
    </row>
    <row r="615" spans="1:34" x14ac:dyDescent="0.35">
      <c r="A615">
        <v>20012249</v>
      </c>
      <c r="B615" s="2">
        <v>43893.338888888888</v>
      </c>
      <c r="C615" s="2" t="str">
        <f t="shared" si="18"/>
        <v>Mar</v>
      </c>
      <c r="D615" s="2" t="str">
        <f t="shared" si="19"/>
        <v>2020</v>
      </c>
      <c r="E615" t="s">
        <v>44</v>
      </c>
      <c r="F615" t="s">
        <v>513</v>
      </c>
      <c r="G615" t="s">
        <v>46</v>
      </c>
      <c r="H615" t="s">
        <v>47</v>
      </c>
      <c r="I615" t="s">
        <v>48</v>
      </c>
      <c r="J615" t="s">
        <v>37</v>
      </c>
      <c r="K615" t="s">
        <v>66</v>
      </c>
      <c r="L615" t="s">
        <v>71</v>
      </c>
      <c r="M615" t="s">
        <v>40</v>
      </c>
      <c r="N615" t="s">
        <v>49</v>
      </c>
      <c r="O615" t="s">
        <v>99</v>
      </c>
      <c r="P615" t="s">
        <v>57</v>
      </c>
      <c r="Q615">
        <v>30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42.391100000000002</v>
      </c>
      <c r="AF615">
        <v>-71.102400000000003</v>
      </c>
      <c r="AG615">
        <v>5</v>
      </c>
      <c r="AH615" s="1">
        <v>250000000000000</v>
      </c>
    </row>
    <row r="616" spans="1:34" x14ac:dyDescent="0.35">
      <c r="A616">
        <v>20052322</v>
      </c>
      <c r="B616" s="2">
        <v>44132.647222222222</v>
      </c>
      <c r="C616" s="2" t="str">
        <f t="shared" si="18"/>
        <v>Oct</v>
      </c>
      <c r="D616" s="2" t="str">
        <f t="shared" si="19"/>
        <v>2020</v>
      </c>
      <c r="E616" t="s">
        <v>44</v>
      </c>
      <c r="F616" t="s">
        <v>514</v>
      </c>
      <c r="G616" t="s">
        <v>46</v>
      </c>
      <c r="H616" t="s">
        <v>35</v>
      </c>
      <c r="I616" t="s">
        <v>36</v>
      </c>
      <c r="J616" t="s">
        <v>37</v>
      </c>
      <c r="K616" t="s">
        <v>38</v>
      </c>
      <c r="L616" t="s">
        <v>39</v>
      </c>
      <c r="M616" t="s">
        <v>63</v>
      </c>
      <c r="N616" t="s">
        <v>41</v>
      </c>
      <c r="O616" t="s">
        <v>42</v>
      </c>
      <c r="P616" t="s">
        <v>43</v>
      </c>
      <c r="Q616">
        <v>20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42.390999999999998</v>
      </c>
      <c r="AF616">
        <v>-71.101900000000001</v>
      </c>
      <c r="AG616">
        <v>5</v>
      </c>
      <c r="AH616" s="1">
        <v>250000000000000</v>
      </c>
    </row>
    <row r="617" spans="1:34" x14ac:dyDescent="0.35">
      <c r="A617">
        <v>20011020</v>
      </c>
      <c r="B617" s="2">
        <v>43887.800694444442</v>
      </c>
      <c r="C617" s="2" t="str">
        <f t="shared" si="18"/>
        <v>Feb</v>
      </c>
      <c r="D617" s="2" t="str">
        <f t="shared" si="19"/>
        <v>2020</v>
      </c>
      <c r="E617" t="s">
        <v>32</v>
      </c>
      <c r="F617" t="s">
        <v>515</v>
      </c>
      <c r="G617" t="s">
        <v>34</v>
      </c>
      <c r="H617" t="s">
        <v>91</v>
      </c>
      <c r="I617" t="s">
        <v>48</v>
      </c>
      <c r="J617" t="s">
        <v>37</v>
      </c>
      <c r="K617" t="s">
        <v>38</v>
      </c>
      <c r="L617" t="s">
        <v>39</v>
      </c>
      <c r="M617" t="s">
        <v>40</v>
      </c>
      <c r="N617" t="s">
        <v>70</v>
      </c>
      <c r="O617" t="s">
        <v>42</v>
      </c>
      <c r="P617" t="s">
        <v>43</v>
      </c>
      <c r="Q617">
        <v>20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42.3949</v>
      </c>
      <c r="AF617">
        <v>-71.102699999999999</v>
      </c>
      <c r="AG617">
        <v>5</v>
      </c>
      <c r="AH617" s="1">
        <v>250000000000000</v>
      </c>
    </row>
    <row r="618" spans="1:34" x14ac:dyDescent="0.35">
      <c r="A618">
        <v>22045834</v>
      </c>
      <c r="B618" s="2">
        <v>44790.265277777777</v>
      </c>
      <c r="C618" s="2" t="str">
        <f t="shared" si="18"/>
        <v>Aug</v>
      </c>
      <c r="D618" s="2" t="str">
        <f t="shared" si="19"/>
        <v>2022</v>
      </c>
      <c r="E618" t="s">
        <v>58</v>
      </c>
      <c r="F618" t="s">
        <v>516</v>
      </c>
      <c r="G618" t="s">
        <v>46</v>
      </c>
      <c r="H618" t="s">
        <v>47</v>
      </c>
      <c r="I618" t="s">
        <v>48</v>
      </c>
      <c r="J618" t="s">
        <v>37</v>
      </c>
      <c r="K618" t="s">
        <v>38</v>
      </c>
      <c r="L618" t="s">
        <v>39</v>
      </c>
      <c r="M618" t="s">
        <v>40</v>
      </c>
      <c r="N618" t="s">
        <v>41</v>
      </c>
      <c r="O618" t="s">
        <v>96</v>
      </c>
      <c r="P618" t="s">
        <v>43</v>
      </c>
      <c r="Q618">
        <v>25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2</v>
      </c>
      <c r="X618">
        <v>0</v>
      </c>
      <c r="Y618">
        <v>0</v>
      </c>
      <c r="Z618">
        <v>1</v>
      </c>
      <c r="AA618">
        <v>0</v>
      </c>
      <c r="AB618">
        <v>1</v>
      </c>
      <c r="AC618">
        <v>0</v>
      </c>
      <c r="AD618">
        <v>0</v>
      </c>
      <c r="AE618">
        <v>42.3947</v>
      </c>
      <c r="AF618">
        <v>-71.102500000000006</v>
      </c>
      <c r="AG618">
        <v>5</v>
      </c>
      <c r="AH618" s="1">
        <v>250000000000000</v>
      </c>
    </row>
    <row r="619" spans="1:34" x14ac:dyDescent="0.35">
      <c r="A619">
        <v>19002784</v>
      </c>
      <c r="B619" s="2">
        <v>43481.540277777778</v>
      </c>
      <c r="C619" s="2" t="str">
        <f t="shared" si="18"/>
        <v>Jan</v>
      </c>
      <c r="D619" s="2" t="str">
        <f t="shared" si="19"/>
        <v>2019</v>
      </c>
      <c r="E619" t="s">
        <v>44</v>
      </c>
      <c r="F619" t="s">
        <v>517</v>
      </c>
      <c r="G619" t="s">
        <v>46</v>
      </c>
      <c r="H619" t="s">
        <v>52</v>
      </c>
      <c r="I619" t="s">
        <v>48</v>
      </c>
      <c r="J619" t="s">
        <v>37</v>
      </c>
      <c r="K619" t="s">
        <v>53</v>
      </c>
      <c r="L619" t="s">
        <v>71</v>
      </c>
      <c r="M619" t="s">
        <v>40</v>
      </c>
      <c r="N619" t="s">
        <v>41</v>
      </c>
      <c r="O619" t="s">
        <v>42</v>
      </c>
      <c r="P619" t="s">
        <v>43</v>
      </c>
      <c r="Q619">
        <v>25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42.3947</v>
      </c>
      <c r="AF619">
        <v>-71.1023</v>
      </c>
      <c r="AG619">
        <v>5</v>
      </c>
      <c r="AH619" s="1">
        <v>250000000000000</v>
      </c>
    </row>
    <row r="620" spans="1:34" x14ac:dyDescent="0.35">
      <c r="A620">
        <v>22044937</v>
      </c>
      <c r="B620" s="2">
        <v>44785.726388888892</v>
      </c>
      <c r="C620" s="2" t="str">
        <f t="shared" si="18"/>
        <v>Aug</v>
      </c>
      <c r="D620" s="2" t="str">
        <f t="shared" si="19"/>
        <v>2022</v>
      </c>
      <c r="E620" t="s">
        <v>32</v>
      </c>
      <c r="F620" t="s">
        <v>518</v>
      </c>
      <c r="G620" t="s">
        <v>46</v>
      </c>
      <c r="H620" t="s">
        <v>47</v>
      </c>
      <c r="I620" t="s">
        <v>48</v>
      </c>
      <c r="J620" t="s">
        <v>37</v>
      </c>
      <c r="K620" t="s">
        <v>38</v>
      </c>
      <c r="L620" t="s">
        <v>39</v>
      </c>
      <c r="M620" t="s">
        <v>40</v>
      </c>
      <c r="N620" t="s">
        <v>55</v>
      </c>
      <c r="O620" t="s">
        <v>42</v>
      </c>
      <c r="P620" t="s">
        <v>43</v>
      </c>
      <c r="Q620">
        <v>25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42.396599999999999</v>
      </c>
      <c r="AF620">
        <v>-71.109099999999998</v>
      </c>
      <c r="AG620">
        <v>5</v>
      </c>
      <c r="AH620" s="1">
        <v>250000000000000</v>
      </c>
    </row>
    <row r="621" spans="1:34" x14ac:dyDescent="0.35">
      <c r="A621">
        <v>21061369</v>
      </c>
      <c r="B621" s="2">
        <v>44524.427083333336</v>
      </c>
      <c r="C621" s="2" t="str">
        <f t="shared" si="18"/>
        <v>Nov</v>
      </c>
      <c r="D621" s="2" t="str">
        <f t="shared" si="19"/>
        <v>2021</v>
      </c>
      <c r="E621" t="s">
        <v>44</v>
      </c>
      <c r="F621" t="s">
        <v>519</v>
      </c>
      <c r="G621" t="s">
        <v>46</v>
      </c>
      <c r="H621" t="s">
        <v>47</v>
      </c>
      <c r="I621" t="s">
        <v>48</v>
      </c>
      <c r="J621" t="s">
        <v>37</v>
      </c>
      <c r="K621" t="s">
        <v>38</v>
      </c>
      <c r="L621" t="s">
        <v>39</v>
      </c>
      <c r="M621" t="s">
        <v>69</v>
      </c>
      <c r="N621" t="s">
        <v>41</v>
      </c>
      <c r="O621" t="s">
        <v>42</v>
      </c>
      <c r="P621" t="s">
        <v>43</v>
      </c>
      <c r="Q621">
        <v>25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42.394599999999997</v>
      </c>
      <c r="AF621">
        <v>-71.108599999999996</v>
      </c>
      <c r="AG621">
        <v>5</v>
      </c>
      <c r="AH621" s="1">
        <v>250000000000000</v>
      </c>
    </row>
    <row r="622" spans="1:34" x14ac:dyDescent="0.35">
      <c r="A622">
        <v>19067197</v>
      </c>
      <c r="B622" s="2">
        <v>43794.324305555558</v>
      </c>
      <c r="C622" s="2" t="str">
        <f t="shared" si="18"/>
        <v>Nov</v>
      </c>
      <c r="D622" s="2" t="str">
        <f t="shared" si="19"/>
        <v>2019</v>
      </c>
      <c r="E622" t="s">
        <v>58</v>
      </c>
      <c r="F622" t="s">
        <v>520</v>
      </c>
      <c r="G622" t="s">
        <v>46</v>
      </c>
      <c r="H622" t="s">
        <v>47</v>
      </c>
      <c r="I622" t="s">
        <v>48</v>
      </c>
      <c r="J622" t="s">
        <v>37</v>
      </c>
      <c r="K622" t="s">
        <v>38</v>
      </c>
      <c r="L622" t="s">
        <v>39</v>
      </c>
      <c r="M622" t="s">
        <v>40</v>
      </c>
      <c r="N622" t="s">
        <v>119</v>
      </c>
      <c r="O622" t="s">
        <v>42</v>
      </c>
      <c r="P622" t="s">
        <v>43</v>
      </c>
      <c r="Q622">
        <v>25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42.396299999999997</v>
      </c>
      <c r="AF622">
        <v>-71.109300000000005</v>
      </c>
      <c r="AG622">
        <v>5</v>
      </c>
      <c r="AH622" s="1">
        <v>250000000000000</v>
      </c>
    </row>
    <row r="623" spans="1:34" x14ac:dyDescent="0.35">
      <c r="A623">
        <v>18060658</v>
      </c>
      <c r="B623" s="2">
        <v>43384.756249999999</v>
      </c>
      <c r="C623" s="2" t="str">
        <f t="shared" si="18"/>
        <v>Oct</v>
      </c>
      <c r="D623" s="2" t="str">
        <f t="shared" si="19"/>
        <v>2018</v>
      </c>
      <c r="E623" t="s">
        <v>32</v>
      </c>
      <c r="F623" t="s">
        <v>521</v>
      </c>
      <c r="G623" t="s">
        <v>34</v>
      </c>
      <c r="H623" t="s">
        <v>35</v>
      </c>
      <c r="I623" t="s">
        <v>522</v>
      </c>
      <c r="J623" t="s">
        <v>523</v>
      </c>
      <c r="K623" t="s">
        <v>38</v>
      </c>
      <c r="L623" t="s">
        <v>39</v>
      </c>
      <c r="M623" t="s">
        <v>40</v>
      </c>
      <c r="N623" t="s">
        <v>41</v>
      </c>
      <c r="O623" t="s">
        <v>42</v>
      </c>
      <c r="P623" t="s">
        <v>57</v>
      </c>
      <c r="Q623">
        <v>25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42.396299999999997</v>
      </c>
      <c r="AF623">
        <v>-71.109300000000005</v>
      </c>
      <c r="AG623">
        <v>5</v>
      </c>
      <c r="AH623" s="1">
        <v>250000000000000</v>
      </c>
    </row>
    <row r="624" spans="1:34" x14ac:dyDescent="0.35">
      <c r="A624">
        <v>21063678</v>
      </c>
      <c r="B624" s="2">
        <v>44539.746527777781</v>
      </c>
      <c r="C624" s="2" t="str">
        <f t="shared" si="18"/>
        <v>Dec</v>
      </c>
      <c r="D624" s="2" t="str">
        <f t="shared" si="19"/>
        <v>2021</v>
      </c>
      <c r="E624" t="s">
        <v>32</v>
      </c>
      <c r="F624" t="s">
        <v>524</v>
      </c>
      <c r="G624" t="s">
        <v>34</v>
      </c>
      <c r="H624" t="s">
        <v>47</v>
      </c>
      <c r="I624" t="s">
        <v>48</v>
      </c>
      <c r="J624" t="s">
        <v>175</v>
      </c>
      <c r="K624" t="s">
        <v>38</v>
      </c>
      <c r="L624" t="s">
        <v>54</v>
      </c>
      <c r="M624" t="s">
        <v>93</v>
      </c>
      <c r="N624" t="s">
        <v>41</v>
      </c>
      <c r="O624" t="s">
        <v>42</v>
      </c>
      <c r="P624" t="s">
        <v>43</v>
      </c>
      <c r="Q624">
        <v>20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42.395800000000001</v>
      </c>
      <c r="AF624">
        <v>-71.109800000000007</v>
      </c>
      <c r="AG624">
        <v>5</v>
      </c>
      <c r="AH624" s="1">
        <v>250000000000000</v>
      </c>
    </row>
    <row r="625" spans="1:34" x14ac:dyDescent="0.35">
      <c r="A625">
        <v>21062728</v>
      </c>
      <c r="B625" s="2">
        <v>44533.777777777781</v>
      </c>
      <c r="C625" s="2" t="str">
        <f t="shared" si="18"/>
        <v>Dec</v>
      </c>
      <c r="D625" s="2" t="str">
        <f t="shared" si="19"/>
        <v>2021</v>
      </c>
      <c r="E625" t="s">
        <v>32</v>
      </c>
      <c r="F625" t="s">
        <v>525</v>
      </c>
      <c r="G625" t="s">
        <v>34</v>
      </c>
      <c r="H625" t="s">
        <v>47</v>
      </c>
      <c r="I625" t="s">
        <v>48</v>
      </c>
      <c r="J625" t="s">
        <v>37</v>
      </c>
      <c r="K625" t="s">
        <v>38</v>
      </c>
      <c r="L625" t="s">
        <v>39</v>
      </c>
      <c r="M625" t="s">
        <v>40</v>
      </c>
      <c r="N625" t="s">
        <v>119</v>
      </c>
      <c r="O625" t="s">
        <v>56</v>
      </c>
      <c r="P625" t="s">
        <v>43</v>
      </c>
      <c r="Q625">
        <v>20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42.396000000000001</v>
      </c>
      <c r="AF625">
        <v>-71.109200000000001</v>
      </c>
      <c r="AG625">
        <v>5</v>
      </c>
      <c r="AH625" s="1">
        <v>250000000000000</v>
      </c>
    </row>
    <row r="626" spans="1:34" x14ac:dyDescent="0.35">
      <c r="A626">
        <v>22003400</v>
      </c>
      <c r="B626" s="2">
        <v>44583.616666666669</v>
      </c>
      <c r="C626" s="2" t="str">
        <f t="shared" si="18"/>
        <v>Jan</v>
      </c>
      <c r="D626" s="2" t="str">
        <f t="shared" si="19"/>
        <v>2022</v>
      </c>
      <c r="E626" t="s">
        <v>44</v>
      </c>
      <c r="F626" t="s">
        <v>526</v>
      </c>
      <c r="G626" t="s">
        <v>46</v>
      </c>
      <c r="H626" t="s">
        <v>47</v>
      </c>
      <c r="I626" t="s">
        <v>48</v>
      </c>
      <c r="J626" t="s">
        <v>37</v>
      </c>
      <c r="K626" t="s">
        <v>38</v>
      </c>
      <c r="L626" t="s">
        <v>39</v>
      </c>
      <c r="M626" t="s">
        <v>40</v>
      </c>
      <c r="N626" t="s">
        <v>41</v>
      </c>
      <c r="O626" t="s">
        <v>42</v>
      </c>
      <c r="P626" t="s">
        <v>43</v>
      </c>
      <c r="Q626">
        <v>25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42.3962</v>
      </c>
      <c r="AF626">
        <v>-71.109399999999994</v>
      </c>
      <c r="AG626">
        <v>5</v>
      </c>
      <c r="AH626" s="1">
        <v>250000000000000</v>
      </c>
    </row>
    <row r="627" spans="1:34" x14ac:dyDescent="0.35">
      <c r="A627">
        <v>21042716</v>
      </c>
      <c r="B627" s="2">
        <v>44425.3125</v>
      </c>
      <c r="C627" s="2" t="str">
        <f t="shared" si="18"/>
        <v>Aug</v>
      </c>
      <c r="D627" s="2" t="str">
        <f t="shared" si="19"/>
        <v>2021</v>
      </c>
      <c r="E627" t="s">
        <v>58</v>
      </c>
      <c r="F627" t="s">
        <v>524</v>
      </c>
      <c r="G627" t="s">
        <v>46</v>
      </c>
      <c r="H627" t="s">
        <v>47</v>
      </c>
      <c r="I627" t="s">
        <v>48</v>
      </c>
      <c r="J627" t="s">
        <v>37</v>
      </c>
      <c r="K627" t="s">
        <v>38</v>
      </c>
      <c r="L627" t="s">
        <v>39</v>
      </c>
      <c r="M627" t="s">
        <v>93</v>
      </c>
      <c r="N627" t="s">
        <v>119</v>
      </c>
      <c r="O627" t="s">
        <v>42</v>
      </c>
      <c r="P627" t="s">
        <v>43</v>
      </c>
      <c r="Q627">
        <v>25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4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42.395800000000001</v>
      </c>
      <c r="AF627">
        <v>-71.109800000000007</v>
      </c>
      <c r="AG627">
        <v>5</v>
      </c>
      <c r="AH627" s="1">
        <v>250000000000000</v>
      </c>
    </row>
    <row r="628" spans="1:34" x14ac:dyDescent="0.35">
      <c r="A628">
        <v>20001426</v>
      </c>
      <c r="B628" s="2">
        <v>43839.792361111111</v>
      </c>
      <c r="C628" s="2" t="str">
        <f t="shared" si="18"/>
        <v>Jan</v>
      </c>
      <c r="D628" s="2" t="str">
        <f t="shared" si="19"/>
        <v>2020</v>
      </c>
      <c r="E628" t="s">
        <v>32</v>
      </c>
      <c r="F628" t="s">
        <v>527</v>
      </c>
      <c r="G628" t="s">
        <v>34</v>
      </c>
      <c r="H628" t="s">
        <v>47</v>
      </c>
      <c r="I628" t="s">
        <v>48</v>
      </c>
      <c r="J628" t="s">
        <v>37</v>
      </c>
      <c r="K628" t="s">
        <v>38</v>
      </c>
      <c r="L628" t="s">
        <v>54</v>
      </c>
      <c r="M628" t="s">
        <v>40</v>
      </c>
      <c r="N628" t="s">
        <v>55</v>
      </c>
      <c r="O628" t="s">
        <v>42</v>
      </c>
      <c r="P628" t="s">
        <v>43</v>
      </c>
      <c r="Q628">
        <v>30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42.394500000000001</v>
      </c>
      <c r="AF628">
        <v>-71.110699999999994</v>
      </c>
      <c r="AG628">
        <v>5</v>
      </c>
      <c r="AH628" s="1">
        <v>250000000000000</v>
      </c>
    </row>
    <row r="629" spans="1:34" x14ac:dyDescent="0.35">
      <c r="A629">
        <v>21046121</v>
      </c>
      <c r="B629" s="2">
        <v>44442.581250000003</v>
      </c>
      <c r="C629" s="2" t="str">
        <f t="shared" si="18"/>
        <v>Sep</v>
      </c>
      <c r="D629" s="2" t="str">
        <f t="shared" si="19"/>
        <v>2021</v>
      </c>
      <c r="E629" t="s">
        <v>44</v>
      </c>
      <c r="F629" t="s">
        <v>528</v>
      </c>
      <c r="G629" t="s">
        <v>46</v>
      </c>
      <c r="H629" t="s">
        <v>47</v>
      </c>
      <c r="I629" t="s">
        <v>48</v>
      </c>
      <c r="J629" t="s">
        <v>37</v>
      </c>
      <c r="K629" t="s">
        <v>38</v>
      </c>
      <c r="L629" t="s">
        <v>39</v>
      </c>
      <c r="M629" t="s">
        <v>40</v>
      </c>
      <c r="N629" t="s">
        <v>70</v>
      </c>
      <c r="O629" t="s">
        <v>56</v>
      </c>
      <c r="P629" t="s">
        <v>57</v>
      </c>
      <c r="Q629">
        <v>25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42.395099999999999</v>
      </c>
      <c r="AF629">
        <v>-71.110200000000006</v>
      </c>
      <c r="AG629">
        <v>5</v>
      </c>
      <c r="AH629" s="1">
        <v>250000000000000</v>
      </c>
    </row>
    <row r="630" spans="1:34" x14ac:dyDescent="0.35">
      <c r="A630">
        <v>18038577</v>
      </c>
      <c r="B630" s="2">
        <v>43279.750694444447</v>
      </c>
      <c r="C630" s="2" t="str">
        <f t="shared" si="18"/>
        <v>Jun</v>
      </c>
      <c r="D630" s="2" t="str">
        <f t="shared" si="19"/>
        <v>2018</v>
      </c>
      <c r="E630" t="s">
        <v>32</v>
      </c>
      <c r="F630" t="s">
        <v>529</v>
      </c>
      <c r="G630" t="s">
        <v>46</v>
      </c>
      <c r="H630" t="s">
        <v>52</v>
      </c>
      <c r="I630" t="s">
        <v>36</v>
      </c>
      <c r="J630" t="s">
        <v>63</v>
      </c>
      <c r="K630" t="s">
        <v>38</v>
      </c>
      <c r="L630" t="s">
        <v>39</v>
      </c>
      <c r="M630" t="s">
        <v>40</v>
      </c>
      <c r="N630" t="s">
        <v>63</v>
      </c>
      <c r="O630" t="s">
        <v>86</v>
      </c>
      <c r="P630" t="s">
        <v>43</v>
      </c>
      <c r="Q630">
        <v>5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1</v>
      </c>
      <c r="X630">
        <v>0</v>
      </c>
      <c r="Y630">
        <v>0</v>
      </c>
      <c r="Z630">
        <v>1</v>
      </c>
      <c r="AA630">
        <v>1</v>
      </c>
      <c r="AB630">
        <v>0</v>
      </c>
      <c r="AC630">
        <v>0</v>
      </c>
      <c r="AD630">
        <v>0</v>
      </c>
      <c r="AE630">
        <v>42.3932</v>
      </c>
      <c r="AF630">
        <v>-71.106800000000007</v>
      </c>
      <c r="AG630">
        <v>5</v>
      </c>
      <c r="AH630" s="1">
        <v>250000000000000</v>
      </c>
    </row>
    <row r="631" spans="1:34" x14ac:dyDescent="0.35">
      <c r="A631">
        <v>21032058</v>
      </c>
      <c r="B631" s="2">
        <v>44372.510416666664</v>
      </c>
      <c r="C631" s="2" t="str">
        <f t="shared" si="18"/>
        <v>Jun</v>
      </c>
      <c r="D631" s="2" t="str">
        <f t="shared" si="19"/>
        <v>2021</v>
      </c>
      <c r="E631" t="s">
        <v>44</v>
      </c>
      <c r="F631" t="s">
        <v>530</v>
      </c>
      <c r="G631" t="s">
        <v>46</v>
      </c>
      <c r="H631" t="s">
        <v>52</v>
      </c>
      <c r="I631" t="s">
        <v>48</v>
      </c>
      <c r="J631" t="s">
        <v>37</v>
      </c>
      <c r="K631" t="s">
        <v>38</v>
      </c>
      <c r="L631" t="s">
        <v>54</v>
      </c>
      <c r="M631" t="s">
        <v>69</v>
      </c>
      <c r="N631" t="s">
        <v>70</v>
      </c>
      <c r="O631" t="s">
        <v>56</v>
      </c>
      <c r="P631" t="s">
        <v>43</v>
      </c>
      <c r="Q631">
        <v>20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42.394300000000001</v>
      </c>
      <c r="AF631">
        <v>-71.105099999999993</v>
      </c>
      <c r="AG631">
        <v>5</v>
      </c>
      <c r="AH631" s="1">
        <v>250000000000000</v>
      </c>
    </row>
    <row r="632" spans="1:34" x14ac:dyDescent="0.35">
      <c r="A632">
        <v>18061858</v>
      </c>
      <c r="B632" s="2">
        <v>43390.775000000001</v>
      </c>
      <c r="C632" s="2" t="str">
        <f t="shared" si="18"/>
        <v>Oct</v>
      </c>
      <c r="D632" s="2" t="str">
        <f t="shared" si="19"/>
        <v>2018</v>
      </c>
      <c r="E632" t="s">
        <v>32</v>
      </c>
      <c r="F632" t="s">
        <v>531</v>
      </c>
      <c r="G632" t="s">
        <v>34</v>
      </c>
      <c r="H632" t="s">
        <v>47</v>
      </c>
      <c r="I632" t="s">
        <v>48</v>
      </c>
      <c r="J632" t="s">
        <v>37</v>
      </c>
      <c r="K632" t="s">
        <v>38</v>
      </c>
      <c r="L632" t="s">
        <v>39</v>
      </c>
      <c r="M632" t="s">
        <v>40</v>
      </c>
      <c r="N632" t="s">
        <v>41</v>
      </c>
      <c r="O632" t="s">
        <v>56</v>
      </c>
      <c r="P632" t="s">
        <v>43</v>
      </c>
      <c r="Q632">
        <v>25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6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42.394100000000002</v>
      </c>
      <c r="AF632">
        <v>-71.105599999999995</v>
      </c>
      <c r="AG632">
        <v>5</v>
      </c>
      <c r="AH632" s="1">
        <v>250000000000000</v>
      </c>
    </row>
    <row r="633" spans="1:34" x14ac:dyDescent="0.35">
      <c r="A633">
        <v>19009589</v>
      </c>
      <c r="B633" s="2">
        <v>43517.447916666664</v>
      </c>
      <c r="C633" s="2" t="str">
        <f t="shared" si="18"/>
        <v>Feb</v>
      </c>
      <c r="D633" s="2" t="str">
        <f t="shared" si="19"/>
        <v>2019</v>
      </c>
      <c r="E633" t="s">
        <v>44</v>
      </c>
      <c r="F633" t="s">
        <v>532</v>
      </c>
      <c r="G633" t="s">
        <v>46</v>
      </c>
      <c r="H633" t="s">
        <v>155</v>
      </c>
      <c r="I633" t="s">
        <v>171</v>
      </c>
      <c r="J633" t="s">
        <v>139</v>
      </c>
      <c r="K633" t="s">
        <v>38</v>
      </c>
      <c r="L633" t="s">
        <v>39</v>
      </c>
      <c r="M633" t="s">
        <v>40</v>
      </c>
      <c r="N633" t="s">
        <v>41</v>
      </c>
      <c r="O633" t="s">
        <v>56</v>
      </c>
      <c r="P633" t="s">
        <v>43</v>
      </c>
      <c r="Q633">
        <v>30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42.394599999999997</v>
      </c>
      <c r="AF633">
        <v>-71.106200000000001</v>
      </c>
      <c r="AG633">
        <v>5</v>
      </c>
      <c r="AH633" s="1">
        <v>250000000000000</v>
      </c>
    </row>
    <row r="634" spans="1:34" x14ac:dyDescent="0.35">
      <c r="A634">
        <v>20057205</v>
      </c>
      <c r="B634" s="2">
        <v>44160.452777777777</v>
      </c>
      <c r="C634" s="2" t="str">
        <f t="shared" si="18"/>
        <v>Nov</v>
      </c>
      <c r="D634" s="2" t="str">
        <f t="shared" si="19"/>
        <v>2020</v>
      </c>
      <c r="E634" t="s">
        <v>44</v>
      </c>
      <c r="F634" t="s">
        <v>533</v>
      </c>
      <c r="G634" t="s">
        <v>46</v>
      </c>
      <c r="H634" t="s">
        <v>52</v>
      </c>
      <c r="I634" t="s">
        <v>48</v>
      </c>
      <c r="J634" t="s">
        <v>37</v>
      </c>
      <c r="K634" t="s">
        <v>38</v>
      </c>
      <c r="L634" t="s">
        <v>54</v>
      </c>
      <c r="M634" t="s">
        <v>40</v>
      </c>
      <c r="N634" t="s">
        <v>119</v>
      </c>
      <c r="O634" t="s">
        <v>42</v>
      </c>
      <c r="P634" t="s">
        <v>43</v>
      </c>
      <c r="Q634">
        <v>25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4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42.393500000000003</v>
      </c>
      <c r="AF634">
        <v>-71.105699999999999</v>
      </c>
      <c r="AG634">
        <v>5</v>
      </c>
      <c r="AH634" s="1">
        <v>250000000000000</v>
      </c>
    </row>
    <row r="635" spans="1:34" x14ac:dyDescent="0.35">
      <c r="A635">
        <v>19057264</v>
      </c>
      <c r="B635" s="2">
        <v>43743.487500000003</v>
      </c>
      <c r="C635" s="2" t="str">
        <f t="shared" si="18"/>
        <v>Oct</v>
      </c>
      <c r="D635" s="2" t="str">
        <f t="shared" si="19"/>
        <v>2019</v>
      </c>
      <c r="E635" t="s">
        <v>44</v>
      </c>
      <c r="F635" t="s">
        <v>534</v>
      </c>
      <c r="G635" t="s">
        <v>46</v>
      </c>
      <c r="H635" t="s">
        <v>47</v>
      </c>
      <c r="I635" t="s">
        <v>48</v>
      </c>
      <c r="J635" t="s">
        <v>37</v>
      </c>
      <c r="K635" t="s">
        <v>38</v>
      </c>
      <c r="L635" t="s">
        <v>39</v>
      </c>
      <c r="M635" t="s">
        <v>69</v>
      </c>
      <c r="N635" t="s">
        <v>49</v>
      </c>
      <c r="O635" t="s">
        <v>56</v>
      </c>
      <c r="P635" t="s">
        <v>43</v>
      </c>
      <c r="Q635">
        <v>25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42.394500000000001</v>
      </c>
      <c r="AF635">
        <v>-71.105800000000002</v>
      </c>
      <c r="AG635">
        <v>5</v>
      </c>
      <c r="AH635" s="1">
        <v>250000000000000</v>
      </c>
    </row>
    <row r="636" spans="1:34" x14ac:dyDescent="0.35">
      <c r="A636">
        <v>19023403</v>
      </c>
      <c r="B636" s="2">
        <v>43584.287499999999</v>
      </c>
      <c r="C636" s="2" t="str">
        <f t="shared" si="18"/>
        <v>Apr</v>
      </c>
      <c r="D636" s="2" t="str">
        <f t="shared" si="19"/>
        <v>2019</v>
      </c>
      <c r="E636" t="s">
        <v>58</v>
      </c>
      <c r="F636" t="s">
        <v>535</v>
      </c>
      <c r="G636" t="s">
        <v>46</v>
      </c>
      <c r="H636" t="s">
        <v>47</v>
      </c>
      <c r="I636" t="s">
        <v>48</v>
      </c>
      <c r="J636" t="s">
        <v>37</v>
      </c>
      <c r="K636" t="s">
        <v>38</v>
      </c>
      <c r="L636" t="s">
        <v>39</v>
      </c>
      <c r="M636" t="s">
        <v>40</v>
      </c>
      <c r="N636" t="s">
        <v>41</v>
      </c>
      <c r="O636" t="s">
        <v>56</v>
      </c>
      <c r="P636" t="s">
        <v>89</v>
      </c>
      <c r="Q636">
        <v>30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42.393799999999999</v>
      </c>
      <c r="AF636">
        <v>-71.110799999999998</v>
      </c>
      <c r="AG636">
        <v>5</v>
      </c>
      <c r="AH636" s="1">
        <v>250000000000000</v>
      </c>
    </row>
    <row r="637" spans="1:34" x14ac:dyDescent="0.35">
      <c r="A637">
        <v>23060785</v>
      </c>
      <c r="B637" s="2">
        <v>45219.591666666667</v>
      </c>
      <c r="C637" s="2" t="str">
        <f t="shared" si="18"/>
        <v>Oct</v>
      </c>
      <c r="D637" s="2" t="str">
        <f t="shared" si="19"/>
        <v>2023</v>
      </c>
      <c r="E637" t="s">
        <v>44</v>
      </c>
      <c r="F637" t="s">
        <v>536</v>
      </c>
      <c r="G637" t="s">
        <v>46</v>
      </c>
      <c r="H637" t="s">
        <v>52</v>
      </c>
      <c r="I637" t="s">
        <v>48</v>
      </c>
      <c r="J637" t="s">
        <v>37</v>
      </c>
      <c r="K637" t="s">
        <v>38</v>
      </c>
      <c r="L637" t="s">
        <v>39</v>
      </c>
      <c r="M637" t="s">
        <v>40</v>
      </c>
      <c r="N637" t="s">
        <v>49</v>
      </c>
      <c r="O637" t="s">
        <v>91</v>
      </c>
      <c r="P637" t="s">
        <v>89</v>
      </c>
      <c r="Q637">
        <v>20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42.393000000000001</v>
      </c>
      <c r="AF637">
        <v>-71.107600000000005</v>
      </c>
      <c r="AG637">
        <v>5</v>
      </c>
      <c r="AH637" s="1">
        <v>250000000000000</v>
      </c>
    </row>
    <row r="638" spans="1:34" x14ac:dyDescent="0.35">
      <c r="A638">
        <v>21056192</v>
      </c>
      <c r="B638" s="2">
        <v>44494.724305555559</v>
      </c>
      <c r="C638" s="2" t="str">
        <f t="shared" si="18"/>
        <v>Oct</v>
      </c>
      <c r="D638" s="2" t="str">
        <f t="shared" si="19"/>
        <v>2021</v>
      </c>
      <c r="E638" t="s">
        <v>32</v>
      </c>
      <c r="F638" t="s">
        <v>537</v>
      </c>
      <c r="G638" t="s">
        <v>46</v>
      </c>
      <c r="H638" t="s">
        <v>35</v>
      </c>
      <c r="I638" t="s">
        <v>36</v>
      </c>
      <c r="J638" t="s">
        <v>175</v>
      </c>
      <c r="K638" t="s">
        <v>38</v>
      </c>
      <c r="L638" t="s">
        <v>54</v>
      </c>
      <c r="M638" t="s">
        <v>93</v>
      </c>
      <c r="N638" t="s">
        <v>70</v>
      </c>
      <c r="O638" t="s">
        <v>56</v>
      </c>
      <c r="P638" t="s">
        <v>43</v>
      </c>
      <c r="Q638">
        <v>25</v>
      </c>
      <c r="R638">
        <v>0</v>
      </c>
      <c r="S638">
        <v>0</v>
      </c>
      <c r="T638">
        <v>0</v>
      </c>
      <c r="U638">
        <v>1</v>
      </c>
      <c r="V638">
        <v>1</v>
      </c>
      <c r="W638">
        <v>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42.392499999999998</v>
      </c>
      <c r="AF638">
        <v>-71.106399999999994</v>
      </c>
      <c r="AG638">
        <v>5</v>
      </c>
      <c r="AH638" s="1">
        <v>250000000000000</v>
      </c>
    </row>
    <row r="639" spans="1:34" x14ac:dyDescent="0.35">
      <c r="A639">
        <v>21045232</v>
      </c>
      <c r="B639" s="2">
        <v>44438.611111111109</v>
      </c>
      <c r="C639" s="2" t="str">
        <f t="shared" si="18"/>
        <v>Aug</v>
      </c>
      <c r="D639" s="2" t="str">
        <f t="shared" si="19"/>
        <v>2021</v>
      </c>
      <c r="E639" t="s">
        <v>44</v>
      </c>
      <c r="F639" t="s">
        <v>536</v>
      </c>
      <c r="G639" t="s">
        <v>46</v>
      </c>
      <c r="H639" t="s">
        <v>47</v>
      </c>
      <c r="I639" t="s">
        <v>48</v>
      </c>
      <c r="J639" t="s">
        <v>37</v>
      </c>
      <c r="K639" t="s">
        <v>38</v>
      </c>
      <c r="L639" t="s">
        <v>39</v>
      </c>
      <c r="M639" t="s">
        <v>40</v>
      </c>
      <c r="N639" t="s">
        <v>70</v>
      </c>
      <c r="O639" t="s">
        <v>56</v>
      </c>
      <c r="P639" t="s">
        <v>43</v>
      </c>
      <c r="Q639">
        <v>10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42.393000000000001</v>
      </c>
      <c r="AF639">
        <v>-71.107600000000005</v>
      </c>
      <c r="AG639">
        <v>5</v>
      </c>
      <c r="AH639" s="1">
        <v>250000000000000</v>
      </c>
    </row>
    <row r="640" spans="1:34" x14ac:dyDescent="0.35">
      <c r="A640">
        <v>22061770</v>
      </c>
      <c r="B640" s="2">
        <v>44862.32916666667</v>
      </c>
      <c r="C640" s="2" t="str">
        <f t="shared" si="18"/>
        <v>Oct</v>
      </c>
      <c r="D640" s="2" t="str">
        <f t="shared" si="19"/>
        <v>2022</v>
      </c>
      <c r="E640" t="s">
        <v>58</v>
      </c>
      <c r="F640" t="s">
        <v>538</v>
      </c>
      <c r="G640" t="s">
        <v>46</v>
      </c>
      <c r="H640" t="s">
        <v>47</v>
      </c>
      <c r="I640" t="s">
        <v>48</v>
      </c>
      <c r="J640" t="s">
        <v>37</v>
      </c>
      <c r="K640" t="s">
        <v>121</v>
      </c>
      <c r="L640" t="s">
        <v>39</v>
      </c>
      <c r="M640" t="s">
        <v>93</v>
      </c>
      <c r="N640" t="s">
        <v>82</v>
      </c>
      <c r="O640" t="s">
        <v>96</v>
      </c>
      <c r="P640" t="s">
        <v>43</v>
      </c>
      <c r="Q640">
        <v>20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2</v>
      </c>
      <c r="X640">
        <v>0</v>
      </c>
      <c r="Y640">
        <v>0</v>
      </c>
      <c r="Z640">
        <v>1</v>
      </c>
      <c r="AA640">
        <v>0</v>
      </c>
      <c r="AB640">
        <v>1</v>
      </c>
      <c r="AC640">
        <v>0</v>
      </c>
      <c r="AD640">
        <v>0</v>
      </c>
      <c r="AE640">
        <v>42.393799999999999</v>
      </c>
      <c r="AF640">
        <v>-71.110799999999998</v>
      </c>
      <c r="AG640">
        <v>5</v>
      </c>
      <c r="AH640" s="1">
        <v>250000000000000</v>
      </c>
    </row>
    <row r="641" spans="1:34" x14ac:dyDescent="0.35">
      <c r="A641">
        <v>24000529</v>
      </c>
      <c r="B641" s="2">
        <v>45295.325694444444</v>
      </c>
      <c r="C641" s="2" t="str">
        <f t="shared" si="18"/>
        <v>Jan</v>
      </c>
      <c r="D641" s="2" t="str">
        <f t="shared" si="19"/>
        <v>2024</v>
      </c>
      <c r="E641" t="s">
        <v>58</v>
      </c>
      <c r="F641" t="s">
        <v>539</v>
      </c>
      <c r="G641" t="s">
        <v>46</v>
      </c>
      <c r="H641" t="s">
        <v>52</v>
      </c>
      <c r="I641" t="s">
        <v>48</v>
      </c>
      <c r="J641" t="s">
        <v>37</v>
      </c>
      <c r="K641" t="s">
        <v>38</v>
      </c>
      <c r="L641" t="s">
        <v>39</v>
      </c>
      <c r="M641" t="s">
        <v>40</v>
      </c>
      <c r="N641" t="s">
        <v>49</v>
      </c>
      <c r="O641" t="s">
        <v>96</v>
      </c>
      <c r="P641" t="s">
        <v>43</v>
      </c>
      <c r="Q641">
        <v>25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1</v>
      </c>
      <c r="X641">
        <v>0</v>
      </c>
      <c r="Y641">
        <v>0</v>
      </c>
      <c r="Z641">
        <v>1</v>
      </c>
      <c r="AA641">
        <v>0</v>
      </c>
      <c r="AB641">
        <v>1</v>
      </c>
      <c r="AC641">
        <v>0</v>
      </c>
      <c r="AD641">
        <v>0</v>
      </c>
      <c r="AE641">
        <v>42.3934</v>
      </c>
      <c r="AF641">
        <v>-71.108599999999996</v>
      </c>
      <c r="AG641">
        <v>5</v>
      </c>
      <c r="AH641" s="1">
        <v>250000000000000</v>
      </c>
    </row>
    <row r="642" spans="1:34" x14ac:dyDescent="0.35">
      <c r="A642">
        <v>19071733</v>
      </c>
      <c r="B642" s="2">
        <v>43818.615972222222</v>
      </c>
      <c r="C642" s="2" t="str">
        <f t="shared" si="18"/>
        <v>Dec</v>
      </c>
      <c r="D642" s="2" t="str">
        <f t="shared" si="19"/>
        <v>2019</v>
      </c>
      <c r="E642" t="s">
        <v>44</v>
      </c>
      <c r="F642" t="s">
        <v>540</v>
      </c>
      <c r="G642" t="s">
        <v>46</v>
      </c>
      <c r="H642" t="s">
        <v>47</v>
      </c>
      <c r="I642" t="s">
        <v>48</v>
      </c>
      <c r="J642" t="s">
        <v>37</v>
      </c>
      <c r="K642" t="s">
        <v>38</v>
      </c>
      <c r="L642" t="s">
        <v>39</v>
      </c>
      <c r="M642" t="s">
        <v>40</v>
      </c>
      <c r="N642" t="s">
        <v>82</v>
      </c>
      <c r="O642" t="s">
        <v>42</v>
      </c>
      <c r="P642" t="s">
        <v>43</v>
      </c>
      <c r="Q642">
        <v>20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42.394399999999997</v>
      </c>
      <c r="AF642">
        <v>-71.110799999999998</v>
      </c>
      <c r="AG642">
        <v>5</v>
      </c>
      <c r="AH642" s="1">
        <v>250000000000000</v>
      </c>
    </row>
    <row r="643" spans="1:34" x14ac:dyDescent="0.35">
      <c r="A643">
        <v>24008425</v>
      </c>
      <c r="B643" s="2">
        <v>45336.574999999997</v>
      </c>
      <c r="C643" s="2" t="str">
        <f t="shared" ref="C643:C706" si="20">TEXT(B643,"mmm")</f>
        <v>Feb</v>
      </c>
      <c r="D643" s="2" t="str">
        <f t="shared" ref="D643:D706" si="21">TEXT(B643,"yyyy")</f>
        <v>2024</v>
      </c>
      <c r="E643" t="s">
        <v>44</v>
      </c>
      <c r="F643" t="s">
        <v>541</v>
      </c>
      <c r="G643" t="s">
        <v>46</v>
      </c>
      <c r="H643" t="s">
        <v>47</v>
      </c>
      <c r="I643" t="s">
        <v>48</v>
      </c>
      <c r="J643" t="s">
        <v>63</v>
      </c>
      <c r="K643" t="s">
        <v>38</v>
      </c>
      <c r="L643" t="s">
        <v>39</v>
      </c>
      <c r="M643" t="s">
        <v>40</v>
      </c>
      <c r="N643" t="s">
        <v>41</v>
      </c>
      <c r="O643" t="s">
        <v>96</v>
      </c>
      <c r="P643" t="s">
        <v>43</v>
      </c>
      <c r="Q643">
        <v>25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2</v>
      </c>
      <c r="X643">
        <v>0</v>
      </c>
      <c r="Y643">
        <v>0</v>
      </c>
      <c r="Z643">
        <v>1</v>
      </c>
      <c r="AA643">
        <v>0</v>
      </c>
      <c r="AB643">
        <v>1</v>
      </c>
      <c r="AC643">
        <v>0</v>
      </c>
      <c r="AD643">
        <v>0</v>
      </c>
      <c r="AE643">
        <v>42.394100000000002</v>
      </c>
      <c r="AF643">
        <v>-71.110699999999994</v>
      </c>
      <c r="AG643">
        <v>5</v>
      </c>
      <c r="AH643" s="1">
        <v>250000000000000</v>
      </c>
    </row>
    <row r="644" spans="1:34" x14ac:dyDescent="0.35">
      <c r="A644">
        <v>21030464</v>
      </c>
      <c r="B644" s="2">
        <v>44363.907638888886</v>
      </c>
      <c r="C644" s="2" t="str">
        <f t="shared" si="20"/>
        <v>Jun</v>
      </c>
      <c r="D644" s="2" t="str">
        <f t="shared" si="21"/>
        <v>2021</v>
      </c>
      <c r="E644" t="s">
        <v>32</v>
      </c>
      <c r="F644" t="s">
        <v>542</v>
      </c>
      <c r="G644" t="s">
        <v>34</v>
      </c>
      <c r="H644" t="s">
        <v>47</v>
      </c>
      <c r="I644" t="s">
        <v>48</v>
      </c>
      <c r="J644" t="s">
        <v>37</v>
      </c>
      <c r="K644" t="s">
        <v>38</v>
      </c>
      <c r="L644" t="s">
        <v>39</v>
      </c>
      <c r="M644" t="s">
        <v>40</v>
      </c>
      <c r="N644" t="s">
        <v>49</v>
      </c>
      <c r="O644" t="s">
        <v>86</v>
      </c>
      <c r="P644" t="s">
        <v>43</v>
      </c>
      <c r="Q644">
        <v>25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0</v>
      </c>
      <c r="AC644">
        <v>0</v>
      </c>
      <c r="AD644">
        <v>1</v>
      </c>
      <c r="AE644">
        <v>42.394300000000001</v>
      </c>
      <c r="AF644">
        <v>-71.110699999999994</v>
      </c>
      <c r="AG644">
        <v>5</v>
      </c>
      <c r="AH644" s="1">
        <v>250000000000000</v>
      </c>
    </row>
    <row r="645" spans="1:34" x14ac:dyDescent="0.35">
      <c r="A645">
        <v>18024216</v>
      </c>
      <c r="B645" s="2">
        <v>43214.724999999999</v>
      </c>
      <c r="C645" s="2" t="str">
        <f t="shared" si="20"/>
        <v>Apr</v>
      </c>
      <c r="D645" s="2" t="str">
        <f t="shared" si="21"/>
        <v>2018</v>
      </c>
      <c r="E645" t="s">
        <v>32</v>
      </c>
      <c r="F645" t="s">
        <v>540</v>
      </c>
      <c r="G645" t="s">
        <v>46</v>
      </c>
      <c r="H645" t="s">
        <v>47</v>
      </c>
      <c r="I645" t="s">
        <v>48</v>
      </c>
      <c r="J645" t="s">
        <v>37</v>
      </c>
      <c r="K645" t="s">
        <v>53</v>
      </c>
      <c r="L645" t="s">
        <v>54</v>
      </c>
      <c r="M645" t="s">
        <v>40</v>
      </c>
      <c r="N645" t="s">
        <v>41</v>
      </c>
      <c r="O645" t="s">
        <v>42</v>
      </c>
      <c r="P645" t="s">
        <v>43</v>
      </c>
      <c r="Q645">
        <v>25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42.394399999999997</v>
      </c>
      <c r="AF645">
        <v>-71.110799999999998</v>
      </c>
      <c r="AG645">
        <v>5</v>
      </c>
      <c r="AH645" s="1">
        <v>250000000000000</v>
      </c>
    </row>
    <row r="646" spans="1:34" x14ac:dyDescent="0.35">
      <c r="A646">
        <v>23035906</v>
      </c>
      <c r="B646" s="2">
        <v>45104.661805555559</v>
      </c>
      <c r="C646" s="2" t="str">
        <f t="shared" si="20"/>
        <v>Jun</v>
      </c>
      <c r="D646" s="2" t="str">
        <f t="shared" si="21"/>
        <v>2023</v>
      </c>
      <c r="E646" t="s">
        <v>44</v>
      </c>
      <c r="F646" t="s">
        <v>540</v>
      </c>
      <c r="G646" t="s">
        <v>46</v>
      </c>
      <c r="H646" t="s">
        <v>47</v>
      </c>
      <c r="I646" t="s">
        <v>48</v>
      </c>
      <c r="J646" t="s">
        <v>37</v>
      </c>
      <c r="K646" t="s">
        <v>53</v>
      </c>
      <c r="L646" t="s">
        <v>39</v>
      </c>
      <c r="M646" t="s">
        <v>40</v>
      </c>
      <c r="N646" t="s">
        <v>119</v>
      </c>
      <c r="O646" t="s">
        <v>96</v>
      </c>
      <c r="P646" t="s">
        <v>43</v>
      </c>
      <c r="Q646">
        <v>20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3</v>
      </c>
      <c r="X646">
        <v>0</v>
      </c>
      <c r="Y646">
        <v>0</v>
      </c>
      <c r="Z646">
        <v>1</v>
      </c>
      <c r="AA646">
        <v>0</v>
      </c>
      <c r="AB646">
        <v>1</v>
      </c>
      <c r="AC646">
        <v>0</v>
      </c>
      <c r="AD646">
        <v>0</v>
      </c>
      <c r="AE646">
        <v>42.394399999999997</v>
      </c>
      <c r="AF646">
        <v>-71.110799999999998</v>
      </c>
      <c r="AG646">
        <v>5</v>
      </c>
      <c r="AH646" s="1">
        <v>250000000000000</v>
      </c>
    </row>
    <row r="647" spans="1:34" x14ac:dyDescent="0.35">
      <c r="A647">
        <v>19012320</v>
      </c>
      <c r="B647" s="2">
        <v>43530.427777777775</v>
      </c>
      <c r="C647" s="2" t="str">
        <f t="shared" si="20"/>
        <v>Mar</v>
      </c>
      <c r="D647" s="2" t="str">
        <f t="shared" si="21"/>
        <v>2019</v>
      </c>
      <c r="E647" t="s">
        <v>44</v>
      </c>
      <c r="F647" t="s">
        <v>541</v>
      </c>
      <c r="G647" t="s">
        <v>46</v>
      </c>
      <c r="H647" t="s">
        <v>47</v>
      </c>
      <c r="I647" t="s">
        <v>36</v>
      </c>
      <c r="J647" t="s">
        <v>139</v>
      </c>
      <c r="K647" t="s">
        <v>38</v>
      </c>
      <c r="L647" t="s">
        <v>39</v>
      </c>
      <c r="M647" t="s">
        <v>40</v>
      </c>
      <c r="N647" t="s">
        <v>55</v>
      </c>
      <c r="O647" t="s">
        <v>42</v>
      </c>
      <c r="P647" t="s">
        <v>43</v>
      </c>
      <c r="Q647">
        <v>25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42.394100000000002</v>
      </c>
      <c r="AF647">
        <v>-71.110699999999994</v>
      </c>
      <c r="AG647">
        <v>5</v>
      </c>
      <c r="AH647" s="1">
        <v>250000000000000</v>
      </c>
    </row>
    <row r="648" spans="1:34" x14ac:dyDescent="0.35">
      <c r="A648">
        <v>23003197</v>
      </c>
      <c r="B648" s="2">
        <v>44945.59652777778</v>
      </c>
      <c r="C648" s="2" t="str">
        <f t="shared" si="20"/>
        <v>Jan</v>
      </c>
      <c r="D648" s="2" t="str">
        <f t="shared" si="21"/>
        <v>2023</v>
      </c>
      <c r="E648" t="s">
        <v>44</v>
      </c>
      <c r="F648" t="s">
        <v>543</v>
      </c>
      <c r="G648" t="s">
        <v>46</v>
      </c>
      <c r="H648" t="s">
        <v>52</v>
      </c>
      <c r="I648" t="s">
        <v>36</v>
      </c>
      <c r="J648" t="s">
        <v>37</v>
      </c>
      <c r="K648" t="s">
        <v>38</v>
      </c>
      <c r="L648" t="s">
        <v>39</v>
      </c>
      <c r="M648" t="s">
        <v>40</v>
      </c>
      <c r="N648" t="s">
        <v>49</v>
      </c>
      <c r="O648" t="s">
        <v>140</v>
      </c>
      <c r="P648" t="s">
        <v>57</v>
      </c>
      <c r="Q648">
        <v>25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42.392800000000001</v>
      </c>
      <c r="AF648">
        <v>-71.108199999999997</v>
      </c>
      <c r="AG648">
        <v>5</v>
      </c>
      <c r="AH648" s="1">
        <v>250000000000000</v>
      </c>
    </row>
    <row r="649" spans="1:34" x14ac:dyDescent="0.35">
      <c r="A649">
        <v>19003884</v>
      </c>
      <c r="B649" s="2">
        <v>43487.414583333331</v>
      </c>
      <c r="C649" s="2" t="str">
        <f t="shared" si="20"/>
        <v>Jan</v>
      </c>
      <c r="D649" s="2" t="str">
        <f t="shared" si="21"/>
        <v>2019</v>
      </c>
      <c r="E649" t="s">
        <v>44</v>
      </c>
      <c r="F649" t="s">
        <v>544</v>
      </c>
      <c r="G649" t="s">
        <v>46</v>
      </c>
      <c r="H649" t="s">
        <v>47</v>
      </c>
      <c r="I649" t="s">
        <v>74</v>
      </c>
      <c r="J649" t="s">
        <v>37</v>
      </c>
      <c r="K649" t="s">
        <v>53</v>
      </c>
      <c r="L649" t="s">
        <v>54</v>
      </c>
      <c r="M649" t="s">
        <v>40</v>
      </c>
      <c r="N649" t="s">
        <v>41</v>
      </c>
      <c r="O649" t="s">
        <v>42</v>
      </c>
      <c r="P649" t="s">
        <v>43</v>
      </c>
      <c r="Q649">
        <v>30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4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42.397799999999997</v>
      </c>
      <c r="AF649">
        <v>-71.105699999999999</v>
      </c>
      <c r="AG649">
        <v>5</v>
      </c>
      <c r="AH649" s="1">
        <v>250000000000000</v>
      </c>
    </row>
    <row r="650" spans="1:34" x14ac:dyDescent="0.35">
      <c r="A650">
        <v>19021877</v>
      </c>
      <c r="B650" s="2">
        <v>43576.654861111114</v>
      </c>
      <c r="C650" s="2" t="str">
        <f t="shared" si="20"/>
        <v>Apr</v>
      </c>
      <c r="D650" s="2" t="str">
        <f t="shared" si="21"/>
        <v>2019</v>
      </c>
      <c r="E650" t="s">
        <v>44</v>
      </c>
      <c r="F650" t="s">
        <v>545</v>
      </c>
      <c r="G650" t="s">
        <v>46</v>
      </c>
      <c r="H650" t="s">
        <v>47</v>
      </c>
      <c r="I650" t="s">
        <v>48</v>
      </c>
      <c r="J650" t="s">
        <v>37</v>
      </c>
      <c r="K650" t="s">
        <v>38</v>
      </c>
      <c r="L650" t="s">
        <v>39</v>
      </c>
      <c r="M650" t="s">
        <v>61</v>
      </c>
      <c r="N650" t="s">
        <v>41</v>
      </c>
      <c r="O650" t="s">
        <v>42</v>
      </c>
      <c r="P650" t="s">
        <v>43</v>
      </c>
      <c r="Q650">
        <v>30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42.397799999999997</v>
      </c>
      <c r="AF650">
        <v>-71.1053</v>
      </c>
      <c r="AG650">
        <v>5</v>
      </c>
      <c r="AH650" s="1">
        <v>250000000000000</v>
      </c>
    </row>
    <row r="651" spans="1:34" x14ac:dyDescent="0.35">
      <c r="A651">
        <v>20034600</v>
      </c>
      <c r="B651" s="2">
        <v>44025.644444444442</v>
      </c>
      <c r="C651" s="2" t="str">
        <f t="shared" si="20"/>
        <v>Jul</v>
      </c>
      <c r="D651" s="2" t="str">
        <f t="shared" si="21"/>
        <v>2020</v>
      </c>
      <c r="E651" t="s">
        <v>44</v>
      </c>
      <c r="F651" t="s">
        <v>546</v>
      </c>
      <c r="G651" t="s">
        <v>46</v>
      </c>
      <c r="H651" t="s">
        <v>47</v>
      </c>
      <c r="I651" t="s">
        <v>48</v>
      </c>
      <c r="J651" t="s">
        <v>37</v>
      </c>
      <c r="K651" t="s">
        <v>66</v>
      </c>
      <c r="L651" t="s">
        <v>298</v>
      </c>
      <c r="M651" t="s">
        <v>93</v>
      </c>
      <c r="N651" t="s">
        <v>70</v>
      </c>
      <c r="O651" t="s">
        <v>42</v>
      </c>
      <c r="P651" t="s">
        <v>43</v>
      </c>
      <c r="Q651">
        <v>25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42.3977</v>
      </c>
      <c r="AF651">
        <v>-71.104799999999997</v>
      </c>
      <c r="AG651">
        <v>5</v>
      </c>
      <c r="AH651" s="1">
        <v>250000000000000</v>
      </c>
    </row>
    <row r="652" spans="1:34" x14ac:dyDescent="0.35">
      <c r="A652">
        <v>23048229</v>
      </c>
      <c r="B652" s="2">
        <v>45162.561805555553</v>
      </c>
      <c r="C652" s="2" t="str">
        <f t="shared" si="20"/>
        <v>Aug</v>
      </c>
      <c r="D652" s="2" t="str">
        <f t="shared" si="21"/>
        <v>2023</v>
      </c>
      <c r="E652" t="s">
        <v>44</v>
      </c>
      <c r="F652" t="s">
        <v>546</v>
      </c>
      <c r="G652" t="s">
        <v>46</v>
      </c>
      <c r="H652" t="s">
        <v>47</v>
      </c>
      <c r="I652" t="s">
        <v>48</v>
      </c>
      <c r="J652" t="s">
        <v>37</v>
      </c>
      <c r="K652" t="s">
        <v>66</v>
      </c>
      <c r="L652" t="s">
        <v>298</v>
      </c>
      <c r="M652" t="s">
        <v>93</v>
      </c>
      <c r="N652" t="s">
        <v>49</v>
      </c>
      <c r="O652" t="s">
        <v>99</v>
      </c>
      <c r="P652" t="s">
        <v>57</v>
      </c>
      <c r="Q652">
        <v>25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42.3977</v>
      </c>
      <c r="AF652">
        <v>-71.104799999999997</v>
      </c>
      <c r="AG652">
        <v>5</v>
      </c>
      <c r="AH652" s="1">
        <v>250000000000000</v>
      </c>
    </row>
    <row r="653" spans="1:34" x14ac:dyDescent="0.35">
      <c r="A653">
        <v>18034282</v>
      </c>
      <c r="B653" s="2">
        <v>43260.40625</v>
      </c>
      <c r="C653" s="2" t="str">
        <f t="shared" si="20"/>
        <v>Jun</v>
      </c>
      <c r="D653" s="2" t="str">
        <f t="shared" si="21"/>
        <v>2018</v>
      </c>
      <c r="E653" t="s">
        <v>44</v>
      </c>
      <c r="F653" t="s">
        <v>545</v>
      </c>
      <c r="G653" t="s">
        <v>46</v>
      </c>
      <c r="H653" t="s">
        <v>47</v>
      </c>
      <c r="I653" t="s">
        <v>48</v>
      </c>
      <c r="J653" t="s">
        <v>37</v>
      </c>
      <c r="K653" t="s">
        <v>38</v>
      </c>
      <c r="L653" t="s">
        <v>39</v>
      </c>
      <c r="M653" t="s">
        <v>93</v>
      </c>
      <c r="N653" t="s">
        <v>55</v>
      </c>
      <c r="O653" t="s">
        <v>42</v>
      </c>
      <c r="P653" t="s">
        <v>43</v>
      </c>
      <c r="Q653">
        <v>25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42.397799999999997</v>
      </c>
      <c r="AF653">
        <v>-71.1053</v>
      </c>
      <c r="AG653">
        <v>5</v>
      </c>
      <c r="AH653" s="1">
        <v>250000000000000</v>
      </c>
    </row>
    <row r="654" spans="1:34" x14ac:dyDescent="0.35">
      <c r="A654">
        <v>21047004</v>
      </c>
      <c r="B654" s="2">
        <v>44447.459027777775</v>
      </c>
      <c r="C654" s="2" t="str">
        <f t="shared" si="20"/>
        <v>Sep</v>
      </c>
      <c r="D654" s="2" t="str">
        <f t="shared" si="21"/>
        <v>2021</v>
      </c>
      <c r="E654" t="s">
        <v>44</v>
      </c>
      <c r="F654" t="s">
        <v>547</v>
      </c>
      <c r="G654" t="s">
        <v>46</v>
      </c>
      <c r="H654" t="s">
        <v>47</v>
      </c>
      <c r="I654" t="s">
        <v>48</v>
      </c>
      <c r="J654" t="s">
        <v>37</v>
      </c>
      <c r="K654" t="s">
        <v>38</v>
      </c>
      <c r="L654" t="s">
        <v>39</v>
      </c>
      <c r="M654" t="s">
        <v>63</v>
      </c>
      <c r="N654" t="s">
        <v>49</v>
      </c>
      <c r="O654" t="s">
        <v>91</v>
      </c>
      <c r="P654" t="s">
        <v>89</v>
      </c>
      <c r="Q654">
        <v>25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42.398200000000003</v>
      </c>
      <c r="AF654">
        <v>-71.106399999999994</v>
      </c>
      <c r="AG654">
        <v>5</v>
      </c>
      <c r="AH654" s="1">
        <v>250000000000000</v>
      </c>
    </row>
    <row r="655" spans="1:34" x14ac:dyDescent="0.35">
      <c r="A655">
        <v>23008261</v>
      </c>
      <c r="B655" s="2">
        <v>44971.677777777775</v>
      </c>
      <c r="C655" s="2" t="str">
        <f t="shared" si="20"/>
        <v>Feb</v>
      </c>
      <c r="D655" s="2" t="str">
        <f t="shared" si="21"/>
        <v>2023</v>
      </c>
      <c r="E655" t="s">
        <v>32</v>
      </c>
      <c r="F655" t="s">
        <v>548</v>
      </c>
      <c r="G655" t="s">
        <v>46</v>
      </c>
      <c r="H655" t="s">
        <v>47</v>
      </c>
      <c r="I655" t="s">
        <v>48</v>
      </c>
      <c r="J655" t="s">
        <v>157</v>
      </c>
      <c r="K655" t="s">
        <v>66</v>
      </c>
      <c r="L655" t="s">
        <v>71</v>
      </c>
      <c r="M655" t="s">
        <v>40</v>
      </c>
      <c r="N655" t="s">
        <v>49</v>
      </c>
      <c r="O655" t="s">
        <v>86</v>
      </c>
      <c r="P655" t="s">
        <v>43</v>
      </c>
      <c r="Q655">
        <v>30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3</v>
      </c>
      <c r="X655">
        <v>0</v>
      </c>
      <c r="Y655">
        <v>0</v>
      </c>
      <c r="Z655">
        <v>1</v>
      </c>
      <c r="AA655">
        <v>1</v>
      </c>
      <c r="AB655">
        <v>0</v>
      </c>
      <c r="AC655">
        <v>0</v>
      </c>
      <c r="AD655">
        <v>0</v>
      </c>
      <c r="AE655">
        <v>42.398499999999999</v>
      </c>
      <c r="AF655">
        <v>-71.108000000000004</v>
      </c>
      <c r="AG655">
        <v>5</v>
      </c>
      <c r="AH655" s="1">
        <v>250000000000000</v>
      </c>
    </row>
    <row r="656" spans="1:34" x14ac:dyDescent="0.35">
      <c r="A656">
        <v>18066276</v>
      </c>
      <c r="B656" s="2">
        <v>43411.978472222225</v>
      </c>
      <c r="C656" s="2" t="str">
        <f t="shared" si="20"/>
        <v>Nov</v>
      </c>
      <c r="D656" s="2" t="str">
        <f t="shared" si="21"/>
        <v>2018</v>
      </c>
      <c r="E656" t="s">
        <v>32</v>
      </c>
      <c r="F656" t="s">
        <v>548</v>
      </c>
      <c r="G656" t="s">
        <v>34</v>
      </c>
      <c r="H656" t="s">
        <v>47</v>
      </c>
      <c r="I656" t="s">
        <v>48</v>
      </c>
      <c r="J656" t="s">
        <v>37</v>
      </c>
      <c r="K656" t="s">
        <v>66</v>
      </c>
      <c r="L656" t="s">
        <v>54</v>
      </c>
      <c r="M656" t="s">
        <v>93</v>
      </c>
      <c r="N656" t="s">
        <v>55</v>
      </c>
      <c r="O656" t="s">
        <v>42</v>
      </c>
      <c r="P656" t="s">
        <v>43</v>
      </c>
      <c r="Q656">
        <v>25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42.398499999999999</v>
      </c>
      <c r="AF656">
        <v>-71.108000000000004</v>
      </c>
      <c r="AG656">
        <v>5</v>
      </c>
      <c r="AH656" s="1">
        <v>250000000000000</v>
      </c>
    </row>
    <row r="657" spans="1:34" x14ac:dyDescent="0.35">
      <c r="A657">
        <v>21035152</v>
      </c>
      <c r="B657" s="2">
        <v>44386.931944444441</v>
      </c>
      <c r="C657" s="2" t="str">
        <f t="shared" si="20"/>
        <v>Jul</v>
      </c>
      <c r="D657" s="2" t="str">
        <f t="shared" si="21"/>
        <v>2021</v>
      </c>
      <c r="E657" t="s">
        <v>32</v>
      </c>
      <c r="F657" t="s">
        <v>548</v>
      </c>
      <c r="G657" t="s">
        <v>34</v>
      </c>
      <c r="H657" t="s">
        <v>47</v>
      </c>
      <c r="I657" t="s">
        <v>48</v>
      </c>
      <c r="J657" t="s">
        <v>37</v>
      </c>
      <c r="K657" t="s">
        <v>66</v>
      </c>
      <c r="L657" t="s">
        <v>54</v>
      </c>
      <c r="M657" t="s">
        <v>40</v>
      </c>
      <c r="N657" t="s">
        <v>41</v>
      </c>
      <c r="O657" t="s">
        <v>42</v>
      </c>
      <c r="P657" t="s">
        <v>43</v>
      </c>
      <c r="Q657">
        <v>25</v>
      </c>
      <c r="R657">
        <v>0</v>
      </c>
      <c r="S657">
        <v>0</v>
      </c>
      <c r="T657">
        <v>0</v>
      </c>
      <c r="U657">
        <v>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42.398499999999999</v>
      </c>
      <c r="AF657">
        <v>-71.108000000000004</v>
      </c>
      <c r="AG657">
        <v>5</v>
      </c>
      <c r="AH657" s="1">
        <v>250000000000000</v>
      </c>
    </row>
    <row r="658" spans="1:34" x14ac:dyDescent="0.35">
      <c r="A658">
        <v>19005496</v>
      </c>
      <c r="B658" s="2">
        <v>43495.665277777778</v>
      </c>
      <c r="C658" s="2" t="str">
        <f t="shared" si="20"/>
        <v>Jan</v>
      </c>
      <c r="D658" s="2" t="str">
        <f t="shared" si="21"/>
        <v>2019</v>
      </c>
      <c r="E658" t="s">
        <v>44</v>
      </c>
      <c r="F658" t="s">
        <v>549</v>
      </c>
      <c r="G658" t="s">
        <v>46</v>
      </c>
      <c r="H658" t="s">
        <v>47</v>
      </c>
      <c r="I658" t="s">
        <v>48</v>
      </c>
      <c r="J658" t="s">
        <v>37</v>
      </c>
      <c r="K658" t="s">
        <v>66</v>
      </c>
      <c r="L658" t="s">
        <v>39</v>
      </c>
      <c r="M658" t="s">
        <v>93</v>
      </c>
      <c r="N658" t="s">
        <v>49</v>
      </c>
      <c r="O658" t="s">
        <v>86</v>
      </c>
      <c r="P658" t="s">
        <v>43</v>
      </c>
      <c r="Q658">
        <v>25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0</v>
      </c>
      <c r="Y658">
        <v>0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42.398699999999998</v>
      </c>
      <c r="AF658">
        <v>-71.108000000000004</v>
      </c>
      <c r="AG658">
        <v>5</v>
      </c>
      <c r="AH658" s="1">
        <v>250000000000000</v>
      </c>
    </row>
    <row r="659" spans="1:34" x14ac:dyDescent="0.35">
      <c r="A659">
        <v>19050922</v>
      </c>
      <c r="B659" s="2">
        <v>43712.632638888892</v>
      </c>
      <c r="C659" s="2" t="str">
        <f t="shared" si="20"/>
        <v>Sep</v>
      </c>
      <c r="D659" s="2" t="str">
        <f t="shared" si="21"/>
        <v>2019</v>
      </c>
      <c r="E659" t="s">
        <v>44</v>
      </c>
      <c r="F659" t="s">
        <v>550</v>
      </c>
      <c r="G659" t="s">
        <v>46</v>
      </c>
      <c r="H659" t="s">
        <v>47</v>
      </c>
      <c r="I659" t="s">
        <v>48</v>
      </c>
      <c r="J659" t="s">
        <v>37</v>
      </c>
      <c r="K659" t="s">
        <v>38</v>
      </c>
      <c r="L659" t="s">
        <v>39</v>
      </c>
      <c r="M659" t="s">
        <v>63</v>
      </c>
      <c r="N659" t="s">
        <v>63</v>
      </c>
      <c r="O659" t="s">
        <v>91</v>
      </c>
      <c r="P659" t="s">
        <v>43</v>
      </c>
      <c r="Q659">
        <v>30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3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42.399500000000003</v>
      </c>
      <c r="AF659">
        <v>-71.110200000000006</v>
      </c>
      <c r="AG659">
        <v>5</v>
      </c>
      <c r="AH659" s="1">
        <v>250000000000000</v>
      </c>
    </row>
    <row r="660" spans="1:34" x14ac:dyDescent="0.35">
      <c r="A660">
        <v>23030951</v>
      </c>
      <c r="B660" s="2">
        <v>45081.012499999997</v>
      </c>
      <c r="C660" s="2" t="str">
        <f t="shared" si="20"/>
        <v>Jun</v>
      </c>
      <c r="D660" s="2" t="str">
        <f t="shared" si="21"/>
        <v>2023</v>
      </c>
      <c r="E660" t="s">
        <v>58</v>
      </c>
      <c r="F660" t="s">
        <v>551</v>
      </c>
      <c r="G660" t="s">
        <v>34</v>
      </c>
      <c r="H660" t="s">
        <v>47</v>
      </c>
      <c r="I660" t="s">
        <v>36</v>
      </c>
      <c r="J660" t="s">
        <v>37</v>
      </c>
      <c r="K660" t="s">
        <v>66</v>
      </c>
      <c r="L660" t="s">
        <v>71</v>
      </c>
      <c r="M660" t="s">
        <v>93</v>
      </c>
      <c r="N660" t="s">
        <v>49</v>
      </c>
      <c r="O660" t="s">
        <v>50</v>
      </c>
      <c r="P660" t="s">
        <v>89</v>
      </c>
      <c r="Q660">
        <v>25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42.398299999999999</v>
      </c>
      <c r="AF660">
        <v>-71.108400000000003</v>
      </c>
      <c r="AG660">
        <v>5</v>
      </c>
      <c r="AH660" s="1">
        <v>250000000000000</v>
      </c>
    </row>
    <row r="661" spans="1:34" x14ac:dyDescent="0.35">
      <c r="A661">
        <v>23040379</v>
      </c>
      <c r="B661" s="2">
        <v>45125.895833333336</v>
      </c>
      <c r="C661" s="2" t="str">
        <f t="shared" si="20"/>
        <v>Jul</v>
      </c>
      <c r="D661" s="2" t="str">
        <f t="shared" si="21"/>
        <v>2023</v>
      </c>
      <c r="E661" t="s">
        <v>32</v>
      </c>
      <c r="F661" t="s">
        <v>551</v>
      </c>
      <c r="G661" t="s">
        <v>34</v>
      </c>
      <c r="H661" t="s">
        <v>52</v>
      </c>
      <c r="I661" t="s">
        <v>48</v>
      </c>
      <c r="J661" t="s">
        <v>37</v>
      </c>
      <c r="K661" t="s">
        <v>66</v>
      </c>
      <c r="L661" t="s">
        <v>90</v>
      </c>
      <c r="M661" t="s">
        <v>93</v>
      </c>
      <c r="N661" t="s">
        <v>49</v>
      </c>
      <c r="O661" t="s">
        <v>42</v>
      </c>
      <c r="P661" t="s">
        <v>109</v>
      </c>
      <c r="Q661">
        <v>25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1</v>
      </c>
      <c r="X661">
        <v>0</v>
      </c>
      <c r="Y661">
        <v>0</v>
      </c>
      <c r="Z661">
        <v>1</v>
      </c>
      <c r="AA661">
        <v>1</v>
      </c>
      <c r="AB661">
        <v>0</v>
      </c>
      <c r="AC661">
        <v>0</v>
      </c>
      <c r="AD661">
        <v>0</v>
      </c>
      <c r="AE661">
        <v>42.398299999999999</v>
      </c>
      <c r="AF661">
        <v>-71.108400000000003</v>
      </c>
      <c r="AG661">
        <v>5</v>
      </c>
      <c r="AH661" s="1">
        <v>250000000000000</v>
      </c>
    </row>
    <row r="662" spans="1:34" x14ac:dyDescent="0.35">
      <c r="A662">
        <v>21040149</v>
      </c>
      <c r="B662" s="2">
        <v>44411.813194444447</v>
      </c>
      <c r="C662" s="2" t="str">
        <f t="shared" si="20"/>
        <v>Aug</v>
      </c>
      <c r="D662" s="2" t="str">
        <f t="shared" si="21"/>
        <v>2021</v>
      </c>
      <c r="E662" t="s">
        <v>32</v>
      </c>
      <c r="F662" t="s">
        <v>552</v>
      </c>
      <c r="G662" t="s">
        <v>46</v>
      </c>
      <c r="H662" t="s">
        <v>47</v>
      </c>
      <c r="I662" t="s">
        <v>48</v>
      </c>
      <c r="J662" t="s">
        <v>37</v>
      </c>
      <c r="K662" t="s">
        <v>66</v>
      </c>
      <c r="L662" t="s">
        <v>39</v>
      </c>
      <c r="M662" t="s">
        <v>93</v>
      </c>
      <c r="N662" t="s">
        <v>41</v>
      </c>
      <c r="O662" t="s">
        <v>42</v>
      </c>
      <c r="P662" t="s">
        <v>43</v>
      </c>
      <c r="Q662">
        <v>25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2</v>
      </c>
      <c r="X662">
        <v>0</v>
      </c>
      <c r="Y662">
        <v>0</v>
      </c>
      <c r="Z662">
        <v>1</v>
      </c>
      <c r="AA662">
        <v>0</v>
      </c>
      <c r="AB662">
        <v>1</v>
      </c>
      <c r="AC662">
        <v>0</v>
      </c>
      <c r="AD662">
        <v>0</v>
      </c>
      <c r="AE662">
        <v>42.398499999999999</v>
      </c>
      <c r="AF662">
        <v>-71.108699999999999</v>
      </c>
      <c r="AG662">
        <v>5</v>
      </c>
      <c r="AH662" s="1">
        <v>250000000000000</v>
      </c>
    </row>
    <row r="663" spans="1:34" x14ac:dyDescent="0.35">
      <c r="A663">
        <v>19055217</v>
      </c>
      <c r="B663" s="2">
        <v>43733.564583333333</v>
      </c>
      <c r="C663" s="2" t="str">
        <f t="shared" si="20"/>
        <v>Sep</v>
      </c>
      <c r="D663" s="2" t="str">
        <f t="shared" si="21"/>
        <v>2019</v>
      </c>
      <c r="E663" t="s">
        <v>44</v>
      </c>
      <c r="F663" t="s">
        <v>553</v>
      </c>
      <c r="G663" t="s">
        <v>46</v>
      </c>
      <c r="H663" t="s">
        <v>47</v>
      </c>
      <c r="I663" t="s">
        <v>48</v>
      </c>
      <c r="J663" t="s">
        <v>37</v>
      </c>
      <c r="K663" t="s">
        <v>38</v>
      </c>
      <c r="L663" t="s">
        <v>39</v>
      </c>
      <c r="M663" t="s">
        <v>40</v>
      </c>
      <c r="N663" t="s">
        <v>55</v>
      </c>
      <c r="O663" t="s">
        <v>56</v>
      </c>
      <c r="P663" t="s">
        <v>43</v>
      </c>
      <c r="Q663">
        <v>20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42.398699999999998</v>
      </c>
      <c r="AF663">
        <v>-71.109399999999994</v>
      </c>
      <c r="AG663">
        <v>5</v>
      </c>
      <c r="AH663" s="1">
        <v>250000000000000</v>
      </c>
    </row>
    <row r="664" spans="1:34" x14ac:dyDescent="0.35">
      <c r="A664">
        <v>18047038</v>
      </c>
      <c r="B664" s="2">
        <v>43320.561111111114</v>
      </c>
      <c r="C664" s="2" t="str">
        <f t="shared" si="20"/>
        <v>Aug</v>
      </c>
      <c r="D664" s="2" t="str">
        <f t="shared" si="21"/>
        <v>2018</v>
      </c>
      <c r="E664" t="s">
        <v>44</v>
      </c>
      <c r="F664" t="s">
        <v>551</v>
      </c>
      <c r="G664" t="s">
        <v>46</v>
      </c>
      <c r="H664" t="s">
        <v>52</v>
      </c>
      <c r="I664" t="s">
        <v>48</v>
      </c>
      <c r="J664" t="s">
        <v>37</v>
      </c>
      <c r="K664" t="s">
        <v>66</v>
      </c>
      <c r="L664" t="s">
        <v>39</v>
      </c>
      <c r="M664" t="s">
        <v>40</v>
      </c>
      <c r="N664" t="s">
        <v>49</v>
      </c>
      <c r="O664" t="s">
        <v>91</v>
      </c>
      <c r="P664" t="s">
        <v>89</v>
      </c>
      <c r="Q664">
        <v>30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42.398299999999999</v>
      </c>
      <c r="AF664">
        <v>-71.108400000000003</v>
      </c>
      <c r="AG664">
        <v>5</v>
      </c>
      <c r="AH664" s="1">
        <v>250000000000000</v>
      </c>
    </row>
    <row r="665" spans="1:34" x14ac:dyDescent="0.35">
      <c r="A665">
        <v>21005595</v>
      </c>
      <c r="B665" s="2">
        <v>44225.880555555559</v>
      </c>
      <c r="C665" s="2" t="str">
        <f t="shared" si="20"/>
        <v>Jan</v>
      </c>
      <c r="D665" s="2" t="str">
        <f t="shared" si="21"/>
        <v>2021</v>
      </c>
      <c r="E665" t="s">
        <v>32</v>
      </c>
      <c r="F665" t="s">
        <v>551</v>
      </c>
      <c r="G665" t="s">
        <v>34</v>
      </c>
      <c r="H665" t="s">
        <v>47</v>
      </c>
      <c r="I665" t="s">
        <v>48</v>
      </c>
      <c r="J665" t="s">
        <v>37</v>
      </c>
      <c r="K665" t="s">
        <v>38</v>
      </c>
      <c r="L665" t="s">
        <v>39</v>
      </c>
      <c r="M665" t="s">
        <v>93</v>
      </c>
      <c r="N665" t="s">
        <v>41</v>
      </c>
      <c r="O665" t="s">
        <v>42</v>
      </c>
      <c r="P665" t="s">
        <v>43</v>
      </c>
      <c r="Q665">
        <v>25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5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42.398299999999999</v>
      </c>
      <c r="AF665">
        <v>-71.108400000000003</v>
      </c>
      <c r="AG665">
        <v>5</v>
      </c>
      <c r="AH665" s="1">
        <v>250000000000000</v>
      </c>
    </row>
    <row r="666" spans="1:34" x14ac:dyDescent="0.35">
      <c r="A666">
        <v>20030671</v>
      </c>
      <c r="B666" s="2">
        <v>44000.730555555558</v>
      </c>
      <c r="C666" s="2" t="str">
        <f t="shared" si="20"/>
        <v>Jun</v>
      </c>
      <c r="D666" s="2" t="str">
        <f t="shared" si="21"/>
        <v>2020</v>
      </c>
      <c r="E666" t="s">
        <v>32</v>
      </c>
      <c r="F666" t="s">
        <v>554</v>
      </c>
      <c r="G666" t="s">
        <v>46</v>
      </c>
      <c r="H666" t="s">
        <v>47</v>
      </c>
      <c r="I666" t="s">
        <v>48</v>
      </c>
      <c r="J666" t="s">
        <v>37</v>
      </c>
      <c r="K666" t="s">
        <v>38</v>
      </c>
      <c r="L666" t="s">
        <v>39</v>
      </c>
      <c r="M666" t="s">
        <v>40</v>
      </c>
      <c r="N666" t="s">
        <v>70</v>
      </c>
      <c r="O666" t="s">
        <v>56</v>
      </c>
      <c r="P666" t="s">
        <v>43</v>
      </c>
      <c r="Q666">
        <v>25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42.398099999999999</v>
      </c>
      <c r="AF666">
        <v>-71.108500000000006</v>
      </c>
      <c r="AG666">
        <v>5</v>
      </c>
      <c r="AH666" s="1">
        <v>250000000000000</v>
      </c>
    </row>
    <row r="667" spans="1:34" x14ac:dyDescent="0.35">
      <c r="A667">
        <v>19069563</v>
      </c>
      <c r="B667" s="2">
        <v>43807.025694444441</v>
      </c>
      <c r="C667" s="2" t="str">
        <f t="shared" si="20"/>
        <v>Dec</v>
      </c>
      <c r="D667" s="2" t="str">
        <f t="shared" si="21"/>
        <v>2019</v>
      </c>
      <c r="E667" t="s">
        <v>58</v>
      </c>
      <c r="F667" t="s">
        <v>555</v>
      </c>
      <c r="G667" t="s">
        <v>34</v>
      </c>
      <c r="H667" t="s">
        <v>47</v>
      </c>
      <c r="I667" t="s">
        <v>48</v>
      </c>
      <c r="J667" t="s">
        <v>37</v>
      </c>
      <c r="K667" t="s">
        <v>38</v>
      </c>
      <c r="L667" t="s">
        <v>39</v>
      </c>
      <c r="M667" t="s">
        <v>40</v>
      </c>
      <c r="N667" t="s">
        <v>119</v>
      </c>
      <c r="O667" t="s">
        <v>56</v>
      </c>
      <c r="P667" t="s">
        <v>43</v>
      </c>
      <c r="Q667">
        <v>25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42.398000000000003</v>
      </c>
      <c r="AF667">
        <v>-71.108500000000006</v>
      </c>
      <c r="AG667">
        <v>5</v>
      </c>
      <c r="AH667" s="1">
        <v>250000000000000</v>
      </c>
    </row>
    <row r="668" spans="1:34" x14ac:dyDescent="0.35">
      <c r="A668">
        <v>19003468</v>
      </c>
      <c r="B668" s="2">
        <v>43484.767361111109</v>
      </c>
      <c r="C668" s="2" t="str">
        <f t="shared" si="20"/>
        <v>Jan</v>
      </c>
      <c r="D668" s="2" t="str">
        <f t="shared" si="21"/>
        <v>2019</v>
      </c>
      <c r="E668" t="s">
        <v>32</v>
      </c>
      <c r="F668" t="s">
        <v>556</v>
      </c>
      <c r="G668" t="s">
        <v>34</v>
      </c>
      <c r="H668" t="s">
        <v>155</v>
      </c>
      <c r="I668" t="s">
        <v>155</v>
      </c>
      <c r="J668" t="s">
        <v>139</v>
      </c>
      <c r="K668" t="s">
        <v>38</v>
      </c>
      <c r="L668" t="s">
        <v>39</v>
      </c>
      <c r="M668" t="s">
        <v>40</v>
      </c>
      <c r="N668" t="s">
        <v>70</v>
      </c>
      <c r="O668" t="s">
        <v>56</v>
      </c>
      <c r="P668" t="s">
        <v>57</v>
      </c>
      <c r="Q668">
        <v>30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42.398699999999998</v>
      </c>
      <c r="AF668">
        <v>-71.109700000000004</v>
      </c>
      <c r="AG668">
        <v>5</v>
      </c>
      <c r="AH668" s="1">
        <v>250000000000000</v>
      </c>
    </row>
    <row r="669" spans="1:34" x14ac:dyDescent="0.35">
      <c r="A669">
        <v>23027321</v>
      </c>
      <c r="B669" s="2">
        <v>45064.313194444447</v>
      </c>
      <c r="C669" s="2" t="str">
        <f t="shared" si="20"/>
        <v>May</v>
      </c>
      <c r="D669" s="2" t="str">
        <f t="shared" si="21"/>
        <v>2023</v>
      </c>
      <c r="E669" t="s">
        <v>58</v>
      </c>
      <c r="F669" t="s">
        <v>556</v>
      </c>
      <c r="G669" t="s">
        <v>46</v>
      </c>
      <c r="H669" t="s">
        <v>47</v>
      </c>
      <c r="I669" t="s">
        <v>48</v>
      </c>
      <c r="J669" t="s">
        <v>37</v>
      </c>
      <c r="K669" t="s">
        <v>53</v>
      </c>
      <c r="L669" t="s">
        <v>54</v>
      </c>
      <c r="M669" t="s">
        <v>93</v>
      </c>
      <c r="N669" t="s">
        <v>41</v>
      </c>
      <c r="O669" t="s">
        <v>42</v>
      </c>
      <c r="P669" t="s">
        <v>43</v>
      </c>
      <c r="Q669">
        <v>25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42.398699999999998</v>
      </c>
      <c r="AF669">
        <v>-71.109700000000004</v>
      </c>
      <c r="AG669">
        <v>5</v>
      </c>
      <c r="AH669" s="1">
        <v>250000000000000</v>
      </c>
    </row>
    <row r="670" spans="1:34" x14ac:dyDescent="0.35">
      <c r="A670">
        <v>18022528</v>
      </c>
      <c r="B670" s="2">
        <v>43206.984722222223</v>
      </c>
      <c r="C670" s="2" t="str">
        <f t="shared" si="20"/>
        <v>Apr</v>
      </c>
      <c r="D670" s="2" t="str">
        <f t="shared" si="21"/>
        <v>2018</v>
      </c>
      <c r="E670" t="s">
        <v>32</v>
      </c>
      <c r="F670" t="s">
        <v>557</v>
      </c>
      <c r="G670" t="s">
        <v>34</v>
      </c>
      <c r="H670" t="s">
        <v>47</v>
      </c>
      <c r="I670" t="s">
        <v>36</v>
      </c>
      <c r="J670" t="s">
        <v>63</v>
      </c>
      <c r="K670" t="s">
        <v>66</v>
      </c>
      <c r="L670" t="s">
        <v>90</v>
      </c>
      <c r="M670" t="s">
        <v>40</v>
      </c>
      <c r="N670" t="s">
        <v>49</v>
      </c>
      <c r="O670" t="s">
        <v>86</v>
      </c>
      <c r="P670" t="s">
        <v>43</v>
      </c>
      <c r="Q670">
        <v>30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1</v>
      </c>
      <c r="AA670">
        <v>1</v>
      </c>
      <c r="AB670">
        <v>0</v>
      </c>
      <c r="AC670">
        <v>0</v>
      </c>
      <c r="AD670">
        <v>0</v>
      </c>
      <c r="AE670">
        <v>42.3979</v>
      </c>
      <c r="AF670">
        <v>-71.106399999999994</v>
      </c>
      <c r="AG670">
        <v>5</v>
      </c>
      <c r="AH670" s="1">
        <v>250000000000000</v>
      </c>
    </row>
    <row r="671" spans="1:34" x14ac:dyDescent="0.35">
      <c r="A671">
        <v>20003809</v>
      </c>
      <c r="B671" s="2">
        <v>43852.541666666664</v>
      </c>
      <c r="C671" s="2" t="str">
        <f t="shared" si="20"/>
        <v>Jan</v>
      </c>
      <c r="D671" s="2" t="str">
        <f t="shared" si="21"/>
        <v>2020</v>
      </c>
      <c r="E671" t="s">
        <v>44</v>
      </c>
      <c r="F671" t="s">
        <v>558</v>
      </c>
      <c r="G671" t="s">
        <v>46</v>
      </c>
      <c r="H671" t="s">
        <v>47</v>
      </c>
      <c r="I671" t="s">
        <v>48</v>
      </c>
      <c r="J671" t="s">
        <v>37</v>
      </c>
      <c r="K671" t="s">
        <v>53</v>
      </c>
      <c r="L671" t="s">
        <v>54</v>
      </c>
      <c r="M671" t="s">
        <v>40</v>
      </c>
      <c r="N671" t="s">
        <v>41</v>
      </c>
      <c r="O671" t="s">
        <v>56</v>
      </c>
      <c r="P671" t="s">
        <v>57</v>
      </c>
      <c r="Q671">
        <v>25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42.397199999999998</v>
      </c>
      <c r="AF671">
        <v>-71.107500000000002</v>
      </c>
      <c r="AG671">
        <v>5</v>
      </c>
      <c r="AH671" s="1">
        <v>250000000000000</v>
      </c>
    </row>
    <row r="672" spans="1:34" x14ac:dyDescent="0.35">
      <c r="A672">
        <v>22030343</v>
      </c>
      <c r="B672" s="2">
        <v>44712.636805555558</v>
      </c>
      <c r="C672" s="2" t="str">
        <f t="shared" si="20"/>
        <v>May</v>
      </c>
      <c r="D672" s="2" t="str">
        <f t="shared" si="21"/>
        <v>2022</v>
      </c>
      <c r="E672" t="s">
        <v>44</v>
      </c>
      <c r="F672" t="s">
        <v>559</v>
      </c>
      <c r="G672" t="s">
        <v>46</v>
      </c>
      <c r="H672" t="s">
        <v>47</v>
      </c>
      <c r="I672" t="s">
        <v>48</v>
      </c>
      <c r="J672" t="s">
        <v>37</v>
      </c>
      <c r="K672" t="s">
        <v>38</v>
      </c>
      <c r="L672" t="s">
        <v>39</v>
      </c>
      <c r="M672" t="s">
        <v>40</v>
      </c>
      <c r="N672" t="s">
        <v>41</v>
      </c>
      <c r="O672" t="s">
        <v>42</v>
      </c>
      <c r="P672" t="s">
        <v>43</v>
      </c>
      <c r="Q672">
        <v>25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42.398000000000003</v>
      </c>
      <c r="AF672">
        <v>-71.106899999999996</v>
      </c>
      <c r="AG672">
        <v>5</v>
      </c>
      <c r="AH672" s="1">
        <v>250000000000000</v>
      </c>
    </row>
    <row r="673" spans="1:34" x14ac:dyDescent="0.35">
      <c r="A673">
        <v>23064221</v>
      </c>
      <c r="B673" s="2">
        <v>45235.620833333334</v>
      </c>
      <c r="C673" s="2" t="str">
        <f t="shared" si="20"/>
        <v>Nov</v>
      </c>
      <c r="D673" s="2" t="str">
        <f t="shared" si="21"/>
        <v>2023</v>
      </c>
      <c r="E673" t="s">
        <v>44</v>
      </c>
      <c r="F673" t="s">
        <v>560</v>
      </c>
      <c r="G673" t="s">
        <v>46</v>
      </c>
      <c r="H673" t="s">
        <v>52</v>
      </c>
      <c r="I673" t="s">
        <v>48</v>
      </c>
      <c r="J673" t="s">
        <v>37</v>
      </c>
      <c r="K673" t="s">
        <v>66</v>
      </c>
      <c r="L673" t="s">
        <v>71</v>
      </c>
      <c r="M673" t="s">
        <v>93</v>
      </c>
      <c r="N673" t="s">
        <v>41</v>
      </c>
      <c r="O673" t="s">
        <v>42</v>
      </c>
      <c r="P673" t="s">
        <v>43</v>
      </c>
      <c r="Q673">
        <v>25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42.397399999999998</v>
      </c>
      <c r="AF673">
        <v>-71.1053</v>
      </c>
      <c r="AG673">
        <v>5</v>
      </c>
      <c r="AH673" s="1">
        <v>250000000000000</v>
      </c>
    </row>
    <row r="674" spans="1:34" x14ac:dyDescent="0.35">
      <c r="A674">
        <v>22044929</v>
      </c>
      <c r="B674" s="2">
        <v>44785.688194444447</v>
      </c>
      <c r="C674" s="2" t="str">
        <f t="shared" si="20"/>
        <v>Aug</v>
      </c>
      <c r="D674" s="2" t="str">
        <f t="shared" si="21"/>
        <v>2022</v>
      </c>
      <c r="E674" t="s">
        <v>32</v>
      </c>
      <c r="F674" t="s">
        <v>561</v>
      </c>
      <c r="G674" t="s">
        <v>46</v>
      </c>
      <c r="H674" t="s">
        <v>47</v>
      </c>
      <c r="I674" t="s">
        <v>48</v>
      </c>
      <c r="J674" t="s">
        <v>37</v>
      </c>
      <c r="K674" t="s">
        <v>38</v>
      </c>
      <c r="L674" t="s">
        <v>39</v>
      </c>
      <c r="M674" t="s">
        <v>40</v>
      </c>
      <c r="N674" t="s">
        <v>41</v>
      </c>
      <c r="O674" t="s">
        <v>56</v>
      </c>
      <c r="P674" t="s">
        <v>43</v>
      </c>
      <c r="Q674">
        <v>25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42.397199999999998</v>
      </c>
      <c r="AF674">
        <v>-71.105900000000005</v>
      </c>
      <c r="AG674">
        <v>5</v>
      </c>
      <c r="AH674" s="1">
        <v>250000000000000</v>
      </c>
    </row>
    <row r="675" spans="1:34" x14ac:dyDescent="0.35">
      <c r="A675">
        <v>21058949</v>
      </c>
      <c r="B675" s="2">
        <v>44509.411111111112</v>
      </c>
      <c r="C675" s="2" t="str">
        <f t="shared" si="20"/>
        <v>Nov</v>
      </c>
      <c r="D675" s="2" t="str">
        <f t="shared" si="21"/>
        <v>2021</v>
      </c>
      <c r="E675" t="s">
        <v>44</v>
      </c>
      <c r="F675" t="s">
        <v>562</v>
      </c>
      <c r="G675" t="s">
        <v>46</v>
      </c>
      <c r="H675" t="s">
        <v>47</v>
      </c>
      <c r="I675" t="s">
        <v>48</v>
      </c>
      <c r="J675" t="s">
        <v>37</v>
      </c>
      <c r="K675" t="s">
        <v>53</v>
      </c>
      <c r="L675" t="s">
        <v>54</v>
      </c>
      <c r="M675" t="s">
        <v>40</v>
      </c>
      <c r="N675" t="s">
        <v>41</v>
      </c>
      <c r="O675" t="s">
        <v>56</v>
      </c>
      <c r="P675" t="s">
        <v>43</v>
      </c>
      <c r="Q675">
        <v>25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42.396700000000003</v>
      </c>
      <c r="AF675">
        <v>-71.106399999999994</v>
      </c>
      <c r="AG675">
        <v>5</v>
      </c>
      <c r="AH675" s="1">
        <v>250000000000000</v>
      </c>
    </row>
    <row r="676" spans="1:34" x14ac:dyDescent="0.35">
      <c r="A676">
        <v>19010497</v>
      </c>
      <c r="B676" s="2">
        <v>43521.744444444441</v>
      </c>
      <c r="C676" s="2" t="str">
        <f t="shared" si="20"/>
        <v>Feb</v>
      </c>
      <c r="D676" s="2" t="str">
        <f t="shared" si="21"/>
        <v>2019</v>
      </c>
      <c r="E676" t="s">
        <v>32</v>
      </c>
      <c r="F676" t="s">
        <v>563</v>
      </c>
      <c r="G676" t="s">
        <v>34</v>
      </c>
      <c r="H676" t="s">
        <v>47</v>
      </c>
      <c r="I676" t="s">
        <v>48</v>
      </c>
      <c r="J676" t="s">
        <v>60</v>
      </c>
      <c r="K676" t="s">
        <v>38</v>
      </c>
      <c r="L676" t="s">
        <v>54</v>
      </c>
      <c r="M676" t="s">
        <v>40</v>
      </c>
      <c r="N676" t="s">
        <v>41</v>
      </c>
      <c r="O676" t="s">
        <v>42</v>
      </c>
      <c r="P676" t="s">
        <v>43</v>
      </c>
      <c r="Q676">
        <v>30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42.397599999999997</v>
      </c>
      <c r="AF676">
        <v>-71.105000000000004</v>
      </c>
      <c r="AG676">
        <v>5</v>
      </c>
      <c r="AH676" s="1">
        <v>250000000000000</v>
      </c>
    </row>
    <row r="677" spans="1:34" x14ac:dyDescent="0.35">
      <c r="A677">
        <v>18066402</v>
      </c>
      <c r="B677" s="2">
        <v>43412.541666666664</v>
      </c>
      <c r="C677" s="2" t="str">
        <f t="shared" si="20"/>
        <v>Nov</v>
      </c>
      <c r="D677" s="2" t="str">
        <f t="shared" si="21"/>
        <v>2018</v>
      </c>
      <c r="E677" t="s">
        <v>44</v>
      </c>
      <c r="F677" t="s">
        <v>564</v>
      </c>
      <c r="G677" t="s">
        <v>46</v>
      </c>
      <c r="H677" t="s">
        <v>47</v>
      </c>
      <c r="I677" t="s">
        <v>48</v>
      </c>
      <c r="J677" t="s">
        <v>175</v>
      </c>
      <c r="K677" t="s">
        <v>38</v>
      </c>
      <c r="L677" t="s">
        <v>39</v>
      </c>
      <c r="M677" t="s">
        <v>40</v>
      </c>
      <c r="N677" t="s">
        <v>70</v>
      </c>
      <c r="O677" t="s">
        <v>42</v>
      </c>
      <c r="P677" t="s">
        <v>43</v>
      </c>
      <c r="Q677">
        <v>25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42.396500000000003</v>
      </c>
      <c r="AF677">
        <v>-71.103999999999999</v>
      </c>
      <c r="AG677">
        <v>5</v>
      </c>
      <c r="AH677" s="1">
        <v>250000000000000</v>
      </c>
    </row>
    <row r="678" spans="1:34" x14ac:dyDescent="0.35">
      <c r="A678">
        <v>18056080</v>
      </c>
      <c r="B678" s="2">
        <v>43362.711805555555</v>
      </c>
      <c r="C678" s="2" t="str">
        <f t="shared" si="20"/>
        <v>Sep</v>
      </c>
      <c r="D678" s="2" t="str">
        <f t="shared" si="21"/>
        <v>2018</v>
      </c>
      <c r="E678" t="s">
        <v>32</v>
      </c>
      <c r="F678" t="s">
        <v>565</v>
      </c>
      <c r="G678" t="s">
        <v>46</v>
      </c>
      <c r="H678" t="s">
        <v>52</v>
      </c>
      <c r="I678" t="s">
        <v>48</v>
      </c>
      <c r="J678" t="s">
        <v>37</v>
      </c>
      <c r="K678" t="s">
        <v>38</v>
      </c>
      <c r="L678" t="s">
        <v>54</v>
      </c>
      <c r="M678" t="s">
        <v>40</v>
      </c>
      <c r="N678" t="s">
        <v>49</v>
      </c>
      <c r="O678" t="s">
        <v>136</v>
      </c>
      <c r="P678" t="s">
        <v>89</v>
      </c>
      <c r="Q678">
        <v>20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42.396099999999997</v>
      </c>
      <c r="AF678">
        <v>-71.103899999999996</v>
      </c>
      <c r="AG678">
        <v>5</v>
      </c>
      <c r="AH678" s="1">
        <v>250000000000000</v>
      </c>
    </row>
    <row r="679" spans="1:34" x14ac:dyDescent="0.35">
      <c r="A679">
        <v>19027627</v>
      </c>
      <c r="B679" s="2">
        <v>43604.925694444442</v>
      </c>
      <c r="C679" s="2" t="str">
        <f t="shared" si="20"/>
        <v>May</v>
      </c>
      <c r="D679" s="2" t="str">
        <f t="shared" si="21"/>
        <v>2019</v>
      </c>
      <c r="E679" t="s">
        <v>32</v>
      </c>
      <c r="F679" t="s">
        <v>566</v>
      </c>
      <c r="G679" t="s">
        <v>34</v>
      </c>
      <c r="H679" t="s">
        <v>47</v>
      </c>
      <c r="I679" t="s">
        <v>48</v>
      </c>
      <c r="J679" t="s">
        <v>37</v>
      </c>
      <c r="K679" t="s">
        <v>38</v>
      </c>
      <c r="L679" t="s">
        <v>39</v>
      </c>
      <c r="M679" t="s">
        <v>40</v>
      </c>
      <c r="N679" t="s">
        <v>55</v>
      </c>
      <c r="O679" t="s">
        <v>56</v>
      </c>
      <c r="P679" t="s">
        <v>43</v>
      </c>
      <c r="Q679">
        <v>30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42.396900000000002</v>
      </c>
      <c r="AF679">
        <v>-71.104299999999995</v>
      </c>
      <c r="AG679">
        <v>5</v>
      </c>
      <c r="AH679" s="1">
        <v>250000000000000</v>
      </c>
    </row>
    <row r="680" spans="1:34" x14ac:dyDescent="0.35">
      <c r="A680">
        <v>18070397</v>
      </c>
      <c r="B680" s="2">
        <v>43432.731944444444</v>
      </c>
      <c r="C680" s="2" t="str">
        <f t="shared" si="20"/>
        <v>Nov</v>
      </c>
      <c r="D680" s="2" t="str">
        <f t="shared" si="21"/>
        <v>2018</v>
      </c>
      <c r="E680" t="s">
        <v>32</v>
      </c>
      <c r="F680" t="s">
        <v>567</v>
      </c>
      <c r="G680" t="s">
        <v>34</v>
      </c>
      <c r="H680" t="s">
        <v>47</v>
      </c>
      <c r="I680" t="s">
        <v>48</v>
      </c>
      <c r="J680" t="s">
        <v>37</v>
      </c>
      <c r="K680" t="s">
        <v>66</v>
      </c>
      <c r="L680" t="s">
        <v>39</v>
      </c>
      <c r="M680" t="s">
        <v>40</v>
      </c>
      <c r="N680" t="s">
        <v>55</v>
      </c>
      <c r="O680" t="s">
        <v>42</v>
      </c>
      <c r="P680" t="s">
        <v>43</v>
      </c>
      <c r="Q680">
        <v>25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4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42.396500000000003</v>
      </c>
      <c r="AF680">
        <v>-71.103999999999999</v>
      </c>
      <c r="AG680">
        <v>5</v>
      </c>
      <c r="AH680" s="1">
        <v>250000000000000</v>
      </c>
    </row>
    <row r="681" spans="1:34" x14ac:dyDescent="0.35">
      <c r="A681">
        <v>22010191</v>
      </c>
      <c r="B681" s="2">
        <v>44619.55</v>
      </c>
      <c r="C681" s="2" t="str">
        <f t="shared" si="20"/>
        <v>Feb</v>
      </c>
      <c r="D681" s="2" t="str">
        <f t="shared" si="21"/>
        <v>2022</v>
      </c>
      <c r="E681" t="s">
        <v>44</v>
      </c>
      <c r="F681" t="s">
        <v>568</v>
      </c>
      <c r="G681" t="s">
        <v>46</v>
      </c>
      <c r="H681" t="s">
        <v>47</v>
      </c>
      <c r="I681" t="s">
        <v>48</v>
      </c>
      <c r="J681" t="s">
        <v>37</v>
      </c>
      <c r="K681" t="s">
        <v>38</v>
      </c>
      <c r="L681" t="s">
        <v>39</v>
      </c>
      <c r="M681" t="s">
        <v>63</v>
      </c>
      <c r="N681" t="s">
        <v>88</v>
      </c>
      <c r="O681" t="s">
        <v>56</v>
      </c>
      <c r="P681" t="s">
        <v>43</v>
      </c>
      <c r="Q681">
        <v>20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42.397199999999998</v>
      </c>
      <c r="AF681">
        <v>-71.104900000000001</v>
      </c>
      <c r="AG681">
        <v>5</v>
      </c>
      <c r="AH681" s="1">
        <v>250000000000000</v>
      </c>
    </row>
    <row r="682" spans="1:34" x14ac:dyDescent="0.35">
      <c r="A682">
        <v>22011231</v>
      </c>
      <c r="B682" s="2">
        <v>44624.449305555558</v>
      </c>
      <c r="C682" s="2" t="str">
        <f t="shared" si="20"/>
        <v>Mar</v>
      </c>
      <c r="D682" s="2" t="str">
        <f t="shared" si="21"/>
        <v>2022</v>
      </c>
      <c r="E682" t="s">
        <v>44</v>
      </c>
      <c r="F682" t="s">
        <v>564</v>
      </c>
      <c r="G682" t="s">
        <v>46</v>
      </c>
      <c r="H682" t="s">
        <v>47</v>
      </c>
      <c r="I682" t="s">
        <v>48</v>
      </c>
      <c r="J682" t="s">
        <v>37</v>
      </c>
      <c r="K682" t="s">
        <v>66</v>
      </c>
      <c r="L682" t="s">
        <v>39</v>
      </c>
      <c r="M682" t="s">
        <v>40</v>
      </c>
      <c r="N682" t="s">
        <v>70</v>
      </c>
      <c r="O682" t="s">
        <v>42</v>
      </c>
      <c r="P682" t="s">
        <v>43</v>
      </c>
      <c r="Q682">
        <v>25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42.396500000000003</v>
      </c>
      <c r="AF682">
        <v>-71.103999999999999</v>
      </c>
      <c r="AG682">
        <v>5</v>
      </c>
      <c r="AH682" s="1">
        <v>250000000000000</v>
      </c>
    </row>
    <row r="683" spans="1:34" x14ac:dyDescent="0.35">
      <c r="A683">
        <v>20048338</v>
      </c>
      <c r="B683" s="2">
        <v>44111.374305555553</v>
      </c>
      <c r="C683" s="2" t="str">
        <f t="shared" si="20"/>
        <v>Oct</v>
      </c>
      <c r="D683" s="2" t="str">
        <f t="shared" si="21"/>
        <v>2020</v>
      </c>
      <c r="E683" t="s">
        <v>44</v>
      </c>
      <c r="F683" t="s">
        <v>566</v>
      </c>
      <c r="G683" t="s">
        <v>46</v>
      </c>
      <c r="H683" t="s">
        <v>47</v>
      </c>
      <c r="I683" t="s">
        <v>48</v>
      </c>
      <c r="J683" t="s">
        <v>37</v>
      </c>
      <c r="K683" t="s">
        <v>38</v>
      </c>
      <c r="L683" t="s">
        <v>39</v>
      </c>
      <c r="M683" t="s">
        <v>63</v>
      </c>
      <c r="N683" t="s">
        <v>55</v>
      </c>
      <c r="O683" t="s">
        <v>56</v>
      </c>
      <c r="P683" t="s">
        <v>89</v>
      </c>
      <c r="Q683">
        <v>30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4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42.396900000000002</v>
      </c>
      <c r="AF683">
        <v>-71.104299999999995</v>
      </c>
      <c r="AG683">
        <v>5</v>
      </c>
      <c r="AH683" s="1">
        <v>250000000000000</v>
      </c>
    </row>
    <row r="684" spans="1:34" x14ac:dyDescent="0.35">
      <c r="A684">
        <v>23071759</v>
      </c>
      <c r="B684" s="2">
        <v>45274.298611111109</v>
      </c>
      <c r="C684" s="2" t="str">
        <f t="shared" si="20"/>
        <v>Dec</v>
      </c>
      <c r="D684" s="2" t="str">
        <f t="shared" si="21"/>
        <v>2023</v>
      </c>
      <c r="E684" t="s">
        <v>58</v>
      </c>
      <c r="F684" t="s">
        <v>563</v>
      </c>
      <c r="G684" t="s">
        <v>46</v>
      </c>
      <c r="H684" t="s">
        <v>47</v>
      </c>
      <c r="I684" t="s">
        <v>48</v>
      </c>
      <c r="J684" t="s">
        <v>37</v>
      </c>
      <c r="K684" t="s">
        <v>53</v>
      </c>
      <c r="L684" t="s">
        <v>54</v>
      </c>
      <c r="M684" t="s">
        <v>40</v>
      </c>
      <c r="N684" t="s">
        <v>41</v>
      </c>
      <c r="O684" t="s">
        <v>42</v>
      </c>
      <c r="P684" t="s">
        <v>43</v>
      </c>
      <c r="Q684">
        <v>25</v>
      </c>
      <c r="R684">
        <v>0</v>
      </c>
      <c r="S684">
        <v>0</v>
      </c>
      <c r="T684">
        <v>0</v>
      </c>
      <c r="U684">
        <v>0</v>
      </c>
      <c r="V684">
        <v>2</v>
      </c>
      <c r="W684">
        <v>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42.397599999999997</v>
      </c>
      <c r="AF684">
        <v>-71.105000000000004</v>
      </c>
      <c r="AG684">
        <v>5</v>
      </c>
      <c r="AH684" s="1">
        <v>250000000000000</v>
      </c>
    </row>
    <row r="685" spans="1:34" x14ac:dyDescent="0.35">
      <c r="A685">
        <v>22034506</v>
      </c>
      <c r="B685" s="2">
        <v>44731.854861111111</v>
      </c>
      <c r="C685" s="2" t="str">
        <f t="shared" si="20"/>
        <v>Jun</v>
      </c>
      <c r="D685" s="2" t="str">
        <f t="shared" si="21"/>
        <v>2022</v>
      </c>
      <c r="E685" t="s">
        <v>32</v>
      </c>
      <c r="F685" t="s">
        <v>567</v>
      </c>
      <c r="G685" t="s">
        <v>34</v>
      </c>
      <c r="H685" t="s">
        <v>47</v>
      </c>
      <c r="I685" t="s">
        <v>48</v>
      </c>
      <c r="J685" t="s">
        <v>37</v>
      </c>
      <c r="K685" t="s">
        <v>38</v>
      </c>
      <c r="L685" t="s">
        <v>39</v>
      </c>
      <c r="M685" t="s">
        <v>40</v>
      </c>
      <c r="N685" t="s">
        <v>70</v>
      </c>
      <c r="O685" t="s">
        <v>42</v>
      </c>
      <c r="P685" t="s">
        <v>43</v>
      </c>
      <c r="Q685">
        <v>25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42.396500000000003</v>
      </c>
      <c r="AF685">
        <v>-71.103999999999999</v>
      </c>
      <c r="AG685">
        <v>5</v>
      </c>
      <c r="AH685" s="1">
        <v>250000000000000</v>
      </c>
    </row>
    <row r="686" spans="1:34" x14ac:dyDescent="0.35">
      <c r="A686">
        <v>18073581</v>
      </c>
      <c r="B686" s="2">
        <v>43448.665277777778</v>
      </c>
      <c r="C686" s="2" t="str">
        <f t="shared" si="20"/>
        <v>Dec</v>
      </c>
      <c r="D686" s="2" t="str">
        <f t="shared" si="21"/>
        <v>2018</v>
      </c>
      <c r="E686" t="s">
        <v>44</v>
      </c>
      <c r="F686" t="s">
        <v>566</v>
      </c>
      <c r="G686" t="s">
        <v>46</v>
      </c>
      <c r="H686" t="s">
        <v>52</v>
      </c>
      <c r="I686" t="s">
        <v>48</v>
      </c>
      <c r="J686" t="s">
        <v>37</v>
      </c>
      <c r="K686" t="s">
        <v>38</v>
      </c>
      <c r="L686" t="s">
        <v>39</v>
      </c>
      <c r="M686" t="s">
        <v>40</v>
      </c>
      <c r="N686" t="s">
        <v>49</v>
      </c>
      <c r="O686" t="s">
        <v>99</v>
      </c>
      <c r="P686" t="s">
        <v>89</v>
      </c>
      <c r="Q686">
        <v>15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42.396900000000002</v>
      </c>
      <c r="AF686">
        <v>-71.104299999999995</v>
      </c>
      <c r="AG686">
        <v>5</v>
      </c>
      <c r="AH686" s="1">
        <v>250000000000000</v>
      </c>
    </row>
    <row r="687" spans="1:34" x14ac:dyDescent="0.35">
      <c r="A687">
        <v>23058437</v>
      </c>
      <c r="B687" s="2">
        <v>45210.306944444441</v>
      </c>
      <c r="C687" s="2" t="str">
        <f t="shared" si="20"/>
        <v>Oct</v>
      </c>
      <c r="D687" s="2" t="str">
        <f t="shared" si="21"/>
        <v>2023</v>
      </c>
      <c r="E687" t="s">
        <v>58</v>
      </c>
      <c r="F687" t="s">
        <v>563</v>
      </c>
      <c r="G687" t="s">
        <v>46</v>
      </c>
      <c r="H687" t="s">
        <v>47</v>
      </c>
      <c r="I687" t="s">
        <v>48</v>
      </c>
      <c r="J687" t="s">
        <v>37</v>
      </c>
      <c r="K687" t="s">
        <v>53</v>
      </c>
      <c r="L687" t="s">
        <v>54</v>
      </c>
      <c r="M687" t="s">
        <v>40</v>
      </c>
      <c r="N687" t="s">
        <v>41</v>
      </c>
      <c r="O687" t="s">
        <v>42</v>
      </c>
      <c r="P687" t="s">
        <v>43</v>
      </c>
      <c r="Q687">
        <v>25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42.397599999999997</v>
      </c>
      <c r="AF687">
        <v>-71.105000000000004</v>
      </c>
      <c r="AG687">
        <v>5</v>
      </c>
      <c r="AH687" s="1">
        <v>250000000000000</v>
      </c>
    </row>
    <row r="688" spans="1:34" x14ac:dyDescent="0.35">
      <c r="A688">
        <v>19021199</v>
      </c>
      <c r="B688" s="2">
        <v>43573.462500000001</v>
      </c>
      <c r="C688" s="2" t="str">
        <f t="shared" si="20"/>
        <v>Apr</v>
      </c>
      <c r="D688" s="2" t="str">
        <f t="shared" si="21"/>
        <v>2019</v>
      </c>
      <c r="E688" t="s">
        <v>44</v>
      </c>
      <c r="F688" t="s">
        <v>569</v>
      </c>
      <c r="G688" t="s">
        <v>46</v>
      </c>
      <c r="H688" t="s">
        <v>52</v>
      </c>
      <c r="I688" t="s">
        <v>48</v>
      </c>
      <c r="J688" t="s">
        <v>37</v>
      </c>
      <c r="K688" t="s">
        <v>38</v>
      </c>
      <c r="L688" t="s">
        <v>39</v>
      </c>
      <c r="M688" t="s">
        <v>40</v>
      </c>
      <c r="N688" t="s">
        <v>49</v>
      </c>
      <c r="O688" t="s">
        <v>99</v>
      </c>
      <c r="P688" t="s">
        <v>43</v>
      </c>
      <c r="Q688">
        <v>25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42.396599999999999</v>
      </c>
      <c r="AF688">
        <v>-71.104100000000003</v>
      </c>
      <c r="AG688">
        <v>5</v>
      </c>
      <c r="AH688" s="1">
        <v>250000000000000</v>
      </c>
    </row>
    <row r="689" spans="1:34" x14ac:dyDescent="0.35">
      <c r="A689">
        <v>22054896</v>
      </c>
      <c r="B689" s="2">
        <v>44830.703472222223</v>
      </c>
      <c r="C689" s="2" t="str">
        <f t="shared" si="20"/>
        <v>Sep</v>
      </c>
      <c r="D689" s="2" t="str">
        <f t="shared" si="21"/>
        <v>2022</v>
      </c>
      <c r="E689" t="s">
        <v>32</v>
      </c>
      <c r="F689" t="s">
        <v>566</v>
      </c>
      <c r="G689" t="s">
        <v>46</v>
      </c>
      <c r="H689" t="s">
        <v>47</v>
      </c>
      <c r="I689" t="s">
        <v>48</v>
      </c>
      <c r="J689" t="s">
        <v>37</v>
      </c>
      <c r="K689" t="s">
        <v>38</v>
      </c>
      <c r="L689" t="s">
        <v>63</v>
      </c>
      <c r="M689" t="s">
        <v>63</v>
      </c>
      <c r="N689" t="s">
        <v>49</v>
      </c>
      <c r="O689" t="s">
        <v>50</v>
      </c>
      <c r="P689" t="s">
        <v>89</v>
      </c>
      <c r="Q689">
        <v>10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42.396900000000002</v>
      </c>
      <c r="AF689">
        <v>-71.104299999999995</v>
      </c>
      <c r="AG689">
        <v>5</v>
      </c>
      <c r="AH689" s="1">
        <v>250000000000000</v>
      </c>
    </row>
    <row r="690" spans="1:34" x14ac:dyDescent="0.35">
      <c r="A690">
        <v>18033381</v>
      </c>
      <c r="B690" s="2">
        <v>43255.927777777775</v>
      </c>
      <c r="C690" s="2" t="str">
        <f t="shared" si="20"/>
        <v>Jun</v>
      </c>
      <c r="D690" s="2" t="str">
        <f t="shared" si="21"/>
        <v>2018</v>
      </c>
      <c r="E690" t="s">
        <v>32</v>
      </c>
      <c r="F690" t="s">
        <v>563</v>
      </c>
      <c r="G690" t="s">
        <v>34</v>
      </c>
      <c r="H690" t="s">
        <v>52</v>
      </c>
      <c r="I690" t="s">
        <v>36</v>
      </c>
      <c r="J690" t="s">
        <v>37</v>
      </c>
      <c r="K690" t="s">
        <v>38</v>
      </c>
      <c r="L690" t="s">
        <v>54</v>
      </c>
      <c r="M690" t="s">
        <v>61</v>
      </c>
      <c r="N690" t="s">
        <v>41</v>
      </c>
      <c r="O690" t="s">
        <v>42</v>
      </c>
      <c r="P690" t="s">
        <v>43</v>
      </c>
      <c r="Q690">
        <v>30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42.397599999999997</v>
      </c>
      <c r="AF690">
        <v>-71.105000000000004</v>
      </c>
      <c r="AG690">
        <v>5</v>
      </c>
      <c r="AH690" s="1">
        <v>250000000000000</v>
      </c>
    </row>
    <row r="691" spans="1:34" x14ac:dyDescent="0.35">
      <c r="A691">
        <v>22007888</v>
      </c>
      <c r="B691" s="2">
        <v>44608.44027777778</v>
      </c>
      <c r="C691" s="2" t="str">
        <f t="shared" si="20"/>
        <v>Feb</v>
      </c>
      <c r="D691" s="2" t="str">
        <f t="shared" si="21"/>
        <v>2022</v>
      </c>
      <c r="E691" t="s">
        <v>44</v>
      </c>
      <c r="F691" t="s">
        <v>568</v>
      </c>
      <c r="G691" t="s">
        <v>46</v>
      </c>
      <c r="H691" t="s">
        <v>47</v>
      </c>
      <c r="I691" t="s">
        <v>48</v>
      </c>
      <c r="J691" t="s">
        <v>37</v>
      </c>
      <c r="K691" t="s">
        <v>38</v>
      </c>
      <c r="L691" t="s">
        <v>39</v>
      </c>
      <c r="M691" t="s">
        <v>40</v>
      </c>
      <c r="N691" t="s">
        <v>55</v>
      </c>
      <c r="O691" t="s">
        <v>42</v>
      </c>
      <c r="P691" t="s">
        <v>43</v>
      </c>
      <c r="Q691">
        <v>25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42.397199999999998</v>
      </c>
      <c r="AF691">
        <v>-71.104900000000001</v>
      </c>
      <c r="AG691">
        <v>5</v>
      </c>
      <c r="AH691" s="1">
        <v>250000000000000</v>
      </c>
    </row>
    <row r="692" spans="1:34" x14ac:dyDescent="0.35">
      <c r="A692">
        <v>22004311</v>
      </c>
      <c r="B692" s="2">
        <v>44588.992361111108</v>
      </c>
      <c r="C692" s="2" t="str">
        <f t="shared" si="20"/>
        <v>Jan</v>
      </c>
      <c r="D692" s="2" t="str">
        <f t="shared" si="21"/>
        <v>2022</v>
      </c>
      <c r="E692" t="s">
        <v>32</v>
      </c>
      <c r="F692" t="s">
        <v>568</v>
      </c>
      <c r="G692" t="s">
        <v>34</v>
      </c>
      <c r="H692" t="s">
        <v>47</v>
      </c>
      <c r="I692" t="s">
        <v>48</v>
      </c>
      <c r="J692" t="s">
        <v>63</v>
      </c>
      <c r="K692" t="s">
        <v>66</v>
      </c>
      <c r="L692" t="s">
        <v>298</v>
      </c>
      <c r="M692" t="s">
        <v>93</v>
      </c>
      <c r="N692" t="s">
        <v>41</v>
      </c>
      <c r="O692" t="s">
        <v>42</v>
      </c>
      <c r="P692" t="s">
        <v>43</v>
      </c>
      <c r="Q692">
        <v>25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42.397199999999998</v>
      </c>
      <c r="AF692">
        <v>-71.104900000000001</v>
      </c>
      <c r="AG692">
        <v>5</v>
      </c>
      <c r="AH692" s="1">
        <v>250000000000000</v>
      </c>
    </row>
    <row r="693" spans="1:34" x14ac:dyDescent="0.35">
      <c r="A693">
        <v>22001090</v>
      </c>
      <c r="B693" s="2">
        <v>44569.316666666666</v>
      </c>
      <c r="C693" s="2" t="str">
        <f t="shared" si="20"/>
        <v>Jan</v>
      </c>
      <c r="D693" s="2" t="str">
        <f t="shared" si="21"/>
        <v>2022</v>
      </c>
      <c r="E693" t="s">
        <v>58</v>
      </c>
      <c r="F693" t="s">
        <v>570</v>
      </c>
      <c r="G693" t="s">
        <v>34</v>
      </c>
      <c r="H693" t="s">
        <v>91</v>
      </c>
      <c r="I693" t="s">
        <v>155</v>
      </c>
      <c r="J693" t="s">
        <v>91</v>
      </c>
      <c r="K693" t="s">
        <v>38</v>
      </c>
      <c r="L693" t="s">
        <v>39</v>
      </c>
      <c r="M693" t="s">
        <v>40</v>
      </c>
      <c r="N693" t="s">
        <v>119</v>
      </c>
      <c r="O693" t="s">
        <v>56</v>
      </c>
      <c r="P693" t="s">
        <v>43</v>
      </c>
      <c r="Q693">
        <v>25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42.396599999999999</v>
      </c>
      <c r="AF693">
        <v>-71.105599999999995</v>
      </c>
      <c r="AG693">
        <v>5</v>
      </c>
      <c r="AH693" s="1">
        <v>250000000000000</v>
      </c>
    </row>
    <row r="694" spans="1:34" x14ac:dyDescent="0.35">
      <c r="A694">
        <v>21014617</v>
      </c>
      <c r="B694" s="2">
        <v>44277.811111111114</v>
      </c>
      <c r="C694" s="2" t="str">
        <f t="shared" si="20"/>
        <v>Mar</v>
      </c>
      <c r="D694" s="2" t="str">
        <f t="shared" si="21"/>
        <v>2021</v>
      </c>
      <c r="E694" t="s">
        <v>32</v>
      </c>
      <c r="F694" t="s">
        <v>571</v>
      </c>
      <c r="G694" t="s">
        <v>107</v>
      </c>
      <c r="H694" t="s">
        <v>47</v>
      </c>
      <c r="I694" t="s">
        <v>48</v>
      </c>
      <c r="J694" t="s">
        <v>37</v>
      </c>
      <c r="K694" t="s">
        <v>38</v>
      </c>
      <c r="L694" t="s">
        <v>54</v>
      </c>
      <c r="M694" t="s">
        <v>40</v>
      </c>
      <c r="N694" t="s">
        <v>49</v>
      </c>
      <c r="O694" t="s">
        <v>99</v>
      </c>
      <c r="P694" t="s">
        <v>43</v>
      </c>
      <c r="Q694">
        <v>5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42.395899999999997</v>
      </c>
      <c r="AF694">
        <v>-71.105199999999996</v>
      </c>
      <c r="AG694">
        <v>5</v>
      </c>
      <c r="AH694" s="1">
        <v>250000000000000</v>
      </c>
    </row>
    <row r="695" spans="1:34" x14ac:dyDescent="0.35">
      <c r="A695">
        <v>23048691</v>
      </c>
      <c r="B695" s="2">
        <v>45164.7</v>
      </c>
      <c r="C695" s="2" t="str">
        <f t="shared" si="20"/>
        <v>Aug</v>
      </c>
      <c r="D695" s="2" t="str">
        <f t="shared" si="21"/>
        <v>2023</v>
      </c>
      <c r="E695" t="s">
        <v>32</v>
      </c>
      <c r="F695" t="s">
        <v>572</v>
      </c>
      <c r="G695" t="s">
        <v>46</v>
      </c>
      <c r="H695" t="s">
        <v>47</v>
      </c>
      <c r="I695" t="s">
        <v>48</v>
      </c>
      <c r="J695" t="s">
        <v>37</v>
      </c>
      <c r="K695" t="s">
        <v>38</v>
      </c>
      <c r="L695" t="s">
        <v>39</v>
      </c>
      <c r="M695" t="s">
        <v>63</v>
      </c>
      <c r="N695" t="s">
        <v>63</v>
      </c>
      <c r="O695" t="s">
        <v>42</v>
      </c>
      <c r="P695" t="s">
        <v>89</v>
      </c>
      <c r="Q695">
        <v>25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5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42.396000000000001</v>
      </c>
      <c r="AF695">
        <v>-71.104500000000002</v>
      </c>
      <c r="AG695">
        <v>5</v>
      </c>
      <c r="AH695" s="1">
        <v>250000000000000</v>
      </c>
    </row>
    <row r="696" spans="1:34" x14ac:dyDescent="0.35">
      <c r="A696">
        <v>22009504</v>
      </c>
      <c r="B696" s="2">
        <v>44616.38958333333</v>
      </c>
      <c r="C696" s="2" t="str">
        <f t="shared" si="20"/>
        <v>Feb</v>
      </c>
      <c r="D696" s="2" t="str">
        <f t="shared" si="21"/>
        <v>2022</v>
      </c>
      <c r="E696" t="s">
        <v>44</v>
      </c>
      <c r="F696" t="s">
        <v>573</v>
      </c>
      <c r="G696" t="s">
        <v>46</v>
      </c>
      <c r="H696" t="s">
        <v>47</v>
      </c>
      <c r="I696" t="s">
        <v>48</v>
      </c>
      <c r="J696" t="s">
        <v>37</v>
      </c>
      <c r="K696" t="s">
        <v>53</v>
      </c>
      <c r="L696" t="s">
        <v>54</v>
      </c>
      <c r="M696" t="s">
        <v>40</v>
      </c>
      <c r="N696" t="s">
        <v>41</v>
      </c>
      <c r="O696" t="s">
        <v>42</v>
      </c>
      <c r="P696" t="s">
        <v>43</v>
      </c>
      <c r="Q696">
        <v>20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42.395899999999997</v>
      </c>
      <c r="AF696">
        <v>-71.105199999999996</v>
      </c>
      <c r="AG696">
        <v>5</v>
      </c>
      <c r="AH696" s="1">
        <v>250000000000000</v>
      </c>
    </row>
    <row r="697" spans="1:34" x14ac:dyDescent="0.35">
      <c r="A697">
        <v>23039396</v>
      </c>
      <c r="B697" s="2">
        <v>45121.543055555558</v>
      </c>
      <c r="C697" s="2" t="str">
        <f t="shared" si="20"/>
        <v>Jul</v>
      </c>
      <c r="D697" s="2" t="str">
        <f t="shared" si="21"/>
        <v>2023</v>
      </c>
      <c r="E697" t="s">
        <v>44</v>
      </c>
      <c r="F697" t="s">
        <v>574</v>
      </c>
      <c r="G697" t="s">
        <v>46</v>
      </c>
      <c r="H697" t="s">
        <v>52</v>
      </c>
      <c r="I697" t="s">
        <v>48</v>
      </c>
      <c r="J697" t="s">
        <v>37</v>
      </c>
      <c r="K697" t="s">
        <v>38</v>
      </c>
      <c r="L697" t="s">
        <v>54</v>
      </c>
      <c r="M697" t="s">
        <v>40</v>
      </c>
      <c r="N697" t="s">
        <v>41</v>
      </c>
      <c r="O697" t="s">
        <v>42</v>
      </c>
      <c r="P697" t="s">
        <v>43</v>
      </c>
      <c r="Q697">
        <v>25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2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42.395800000000001</v>
      </c>
      <c r="AF697">
        <v>-71.105400000000003</v>
      </c>
      <c r="AG697">
        <v>5</v>
      </c>
      <c r="AH697" s="1">
        <v>250000000000000</v>
      </c>
    </row>
    <row r="698" spans="1:34" x14ac:dyDescent="0.35">
      <c r="A698">
        <v>20013637</v>
      </c>
      <c r="B698" s="2">
        <v>43899.762499999997</v>
      </c>
      <c r="C698" s="2" t="str">
        <f t="shared" si="20"/>
        <v>Mar</v>
      </c>
      <c r="D698" s="2" t="str">
        <f t="shared" si="21"/>
        <v>2020</v>
      </c>
      <c r="E698" t="s">
        <v>32</v>
      </c>
      <c r="F698" t="s">
        <v>575</v>
      </c>
      <c r="G698" t="s">
        <v>46</v>
      </c>
      <c r="H698" t="s">
        <v>47</v>
      </c>
      <c r="I698" t="s">
        <v>48</v>
      </c>
      <c r="J698" t="s">
        <v>37</v>
      </c>
      <c r="K698" t="s">
        <v>53</v>
      </c>
      <c r="L698" t="s">
        <v>54</v>
      </c>
      <c r="M698" t="s">
        <v>40</v>
      </c>
      <c r="N698" t="s">
        <v>41</v>
      </c>
      <c r="O698" t="s">
        <v>42</v>
      </c>
      <c r="P698" t="s">
        <v>43</v>
      </c>
      <c r="Q698">
        <v>25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4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42.395699999999998</v>
      </c>
      <c r="AF698">
        <v>-71.105199999999996</v>
      </c>
      <c r="AG698">
        <v>5</v>
      </c>
      <c r="AH698" s="1">
        <v>250000000000000</v>
      </c>
    </row>
    <row r="699" spans="1:34" x14ac:dyDescent="0.35">
      <c r="A699">
        <v>23032593</v>
      </c>
      <c r="B699" s="2">
        <v>45088.997916666667</v>
      </c>
      <c r="C699" s="2" t="str">
        <f t="shared" si="20"/>
        <v>Jun</v>
      </c>
      <c r="D699" s="2" t="str">
        <f t="shared" si="21"/>
        <v>2023</v>
      </c>
      <c r="E699" t="s">
        <v>32</v>
      </c>
      <c r="F699" t="s">
        <v>576</v>
      </c>
      <c r="G699" t="s">
        <v>34</v>
      </c>
      <c r="H699" t="s">
        <v>47</v>
      </c>
      <c r="I699" t="s">
        <v>48</v>
      </c>
      <c r="J699" t="s">
        <v>37</v>
      </c>
      <c r="K699" t="s">
        <v>38</v>
      </c>
      <c r="L699" t="s">
        <v>39</v>
      </c>
      <c r="M699" t="s">
        <v>69</v>
      </c>
      <c r="N699" t="s">
        <v>70</v>
      </c>
      <c r="O699" t="s">
        <v>42</v>
      </c>
      <c r="P699" t="s">
        <v>43</v>
      </c>
      <c r="Q699">
        <v>25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42.396000000000001</v>
      </c>
      <c r="AF699">
        <v>-71.106300000000005</v>
      </c>
      <c r="AG699">
        <v>5</v>
      </c>
      <c r="AH699" s="1">
        <v>250000000000000</v>
      </c>
    </row>
    <row r="700" spans="1:34" x14ac:dyDescent="0.35">
      <c r="A700">
        <v>24004411</v>
      </c>
      <c r="B700" s="2">
        <v>45316.363888888889</v>
      </c>
      <c r="C700" s="2" t="str">
        <f t="shared" si="20"/>
        <v>Jan</v>
      </c>
      <c r="D700" s="2" t="str">
        <f t="shared" si="21"/>
        <v>2024</v>
      </c>
      <c r="E700" t="s">
        <v>44</v>
      </c>
      <c r="F700" t="s">
        <v>577</v>
      </c>
      <c r="G700" t="s">
        <v>46</v>
      </c>
      <c r="H700" t="s">
        <v>52</v>
      </c>
      <c r="I700" t="s">
        <v>48</v>
      </c>
      <c r="J700" t="s">
        <v>37</v>
      </c>
      <c r="K700" t="s">
        <v>53</v>
      </c>
      <c r="L700" t="s">
        <v>54</v>
      </c>
      <c r="M700" t="s">
        <v>69</v>
      </c>
      <c r="N700" t="s">
        <v>55</v>
      </c>
      <c r="O700" t="s">
        <v>99</v>
      </c>
      <c r="P700" t="s">
        <v>43</v>
      </c>
      <c r="Q700">
        <v>20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42.395000000000003</v>
      </c>
      <c r="AF700">
        <v>-71.106700000000004</v>
      </c>
      <c r="AG700">
        <v>5</v>
      </c>
      <c r="AH700" s="1">
        <v>250000000000000</v>
      </c>
    </row>
    <row r="701" spans="1:34" x14ac:dyDescent="0.35">
      <c r="A701">
        <v>23018569</v>
      </c>
      <c r="B701" s="2">
        <v>45024.134722222225</v>
      </c>
      <c r="C701" s="2" t="str">
        <f t="shared" si="20"/>
        <v>Apr</v>
      </c>
      <c r="D701" s="2" t="str">
        <f t="shared" si="21"/>
        <v>2023</v>
      </c>
      <c r="E701" t="s">
        <v>58</v>
      </c>
      <c r="F701" t="s">
        <v>578</v>
      </c>
      <c r="G701" t="s">
        <v>34</v>
      </c>
      <c r="H701" t="s">
        <v>47</v>
      </c>
      <c r="I701" t="s">
        <v>48</v>
      </c>
      <c r="J701" t="s">
        <v>37</v>
      </c>
      <c r="K701" t="s">
        <v>38</v>
      </c>
      <c r="L701" t="s">
        <v>39</v>
      </c>
      <c r="M701" t="s">
        <v>40</v>
      </c>
      <c r="N701" t="s">
        <v>55</v>
      </c>
      <c r="O701" t="s">
        <v>56</v>
      </c>
      <c r="P701" t="s">
        <v>43</v>
      </c>
      <c r="Q701">
        <v>25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42.396500000000003</v>
      </c>
      <c r="AF701">
        <v>-71.107600000000005</v>
      </c>
      <c r="AG701">
        <v>5</v>
      </c>
      <c r="AH701" s="1">
        <v>250000000000000</v>
      </c>
    </row>
    <row r="702" spans="1:34" x14ac:dyDescent="0.35">
      <c r="A702">
        <v>22007400</v>
      </c>
      <c r="B702" s="2">
        <v>44605.888194444444</v>
      </c>
      <c r="C702" s="2" t="str">
        <f t="shared" si="20"/>
        <v>Feb</v>
      </c>
      <c r="D702" s="2" t="str">
        <f t="shared" si="21"/>
        <v>2022</v>
      </c>
      <c r="E702" t="s">
        <v>32</v>
      </c>
      <c r="F702" t="s">
        <v>579</v>
      </c>
      <c r="G702" t="s">
        <v>34</v>
      </c>
      <c r="H702" t="s">
        <v>155</v>
      </c>
      <c r="I702" t="s">
        <v>171</v>
      </c>
      <c r="J702" t="s">
        <v>139</v>
      </c>
      <c r="K702" t="s">
        <v>38</v>
      </c>
      <c r="L702" t="s">
        <v>71</v>
      </c>
      <c r="M702" t="s">
        <v>69</v>
      </c>
      <c r="N702" t="s">
        <v>70</v>
      </c>
      <c r="O702" t="s">
        <v>42</v>
      </c>
      <c r="P702" t="s">
        <v>43</v>
      </c>
      <c r="Q702">
        <v>25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42.395200000000003</v>
      </c>
      <c r="AF702">
        <v>-71.106800000000007</v>
      </c>
      <c r="AG702">
        <v>5</v>
      </c>
      <c r="AH702" s="1">
        <v>250000000000000</v>
      </c>
    </row>
    <row r="703" spans="1:34" x14ac:dyDescent="0.35">
      <c r="A703">
        <v>19007825</v>
      </c>
      <c r="B703" s="2">
        <v>43508.491666666669</v>
      </c>
      <c r="C703" s="2" t="str">
        <f t="shared" si="20"/>
        <v>Feb</v>
      </c>
      <c r="D703" s="2" t="str">
        <f t="shared" si="21"/>
        <v>2019</v>
      </c>
      <c r="E703" t="s">
        <v>44</v>
      </c>
      <c r="F703" t="s">
        <v>578</v>
      </c>
      <c r="G703" t="s">
        <v>46</v>
      </c>
      <c r="H703" t="s">
        <v>52</v>
      </c>
      <c r="I703" t="s">
        <v>48</v>
      </c>
      <c r="J703" t="s">
        <v>37</v>
      </c>
      <c r="K703" t="s">
        <v>38</v>
      </c>
      <c r="L703" t="s">
        <v>39</v>
      </c>
      <c r="M703" t="s">
        <v>40</v>
      </c>
      <c r="N703" t="s">
        <v>41</v>
      </c>
      <c r="O703" t="s">
        <v>42</v>
      </c>
      <c r="P703" t="s">
        <v>89</v>
      </c>
      <c r="Q703">
        <v>30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42.396500000000003</v>
      </c>
      <c r="AF703">
        <v>-71.107600000000005</v>
      </c>
      <c r="AG703">
        <v>5</v>
      </c>
      <c r="AH703" s="1">
        <v>250000000000000</v>
      </c>
    </row>
    <row r="704" spans="1:34" x14ac:dyDescent="0.35">
      <c r="A704">
        <v>20055818</v>
      </c>
      <c r="B704" s="2">
        <v>44152.34652777778</v>
      </c>
      <c r="C704" s="2" t="str">
        <f t="shared" si="20"/>
        <v>Nov</v>
      </c>
      <c r="D704" s="2" t="str">
        <f t="shared" si="21"/>
        <v>2020</v>
      </c>
      <c r="E704" t="s">
        <v>44</v>
      </c>
      <c r="F704" t="s">
        <v>578</v>
      </c>
      <c r="G704" t="s">
        <v>46</v>
      </c>
      <c r="H704" t="s">
        <v>47</v>
      </c>
      <c r="I704" t="s">
        <v>48</v>
      </c>
      <c r="J704" t="s">
        <v>37</v>
      </c>
      <c r="K704" t="s">
        <v>38</v>
      </c>
      <c r="L704" t="s">
        <v>39</v>
      </c>
      <c r="M704" t="s">
        <v>40</v>
      </c>
      <c r="N704" t="s">
        <v>41</v>
      </c>
      <c r="O704" t="s">
        <v>42</v>
      </c>
      <c r="P704" t="s">
        <v>89</v>
      </c>
      <c r="Q704">
        <v>5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42.396500000000003</v>
      </c>
      <c r="AF704">
        <v>-71.107600000000005</v>
      </c>
      <c r="AG704">
        <v>5</v>
      </c>
      <c r="AH704" s="1">
        <v>250000000000000</v>
      </c>
    </row>
    <row r="705" spans="1:34" x14ac:dyDescent="0.35">
      <c r="A705">
        <v>23043319</v>
      </c>
      <c r="B705" s="2">
        <v>45139.413194444445</v>
      </c>
      <c r="C705" s="2" t="str">
        <f t="shared" si="20"/>
        <v>Aug</v>
      </c>
      <c r="D705" s="2" t="str">
        <f t="shared" si="21"/>
        <v>2023</v>
      </c>
      <c r="E705" t="s">
        <v>44</v>
      </c>
      <c r="F705" t="s">
        <v>578</v>
      </c>
      <c r="G705" t="s">
        <v>46</v>
      </c>
      <c r="H705" t="s">
        <v>47</v>
      </c>
      <c r="I705" t="s">
        <v>48</v>
      </c>
      <c r="J705" t="s">
        <v>63</v>
      </c>
      <c r="K705" t="s">
        <v>53</v>
      </c>
      <c r="L705" t="s">
        <v>39</v>
      </c>
      <c r="M705" t="s">
        <v>69</v>
      </c>
      <c r="N705" t="s">
        <v>70</v>
      </c>
      <c r="O705" t="s">
        <v>56</v>
      </c>
      <c r="P705" t="s">
        <v>43</v>
      </c>
      <c r="Q705">
        <v>20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42.396500000000003</v>
      </c>
      <c r="AF705">
        <v>-71.107600000000005</v>
      </c>
      <c r="AG705">
        <v>5</v>
      </c>
      <c r="AH705" s="1">
        <v>250000000000000</v>
      </c>
    </row>
    <row r="706" spans="1:34" x14ac:dyDescent="0.35">
      <c r="A706">
        <v>22010542</v>
      </c>
      <c r="B706" s="2">
        <v>44621.400694444441</v>
      </c>
      <c r="C706" s="2" t="str">
        <f t="shared" si="20"/>
        <v>Mar</v>
      </c>
      <c r="D706" s="2" t="str">
        <f t="shared" si="21"/>
        <v>2022</v>
      </c>
      <c r="E706" t="s">
        <v>44</v>
      </c>
      <c r="F706" t="s">
        <v>580</v>
      </c>
      <c r="G706" t="s">
        <v>46</v>
      </c>
      <c r="H706" t="s">
        <v>52</v>
      </c>
      <c r="I706" t="s">
        <v>155</v>
      </c>
      <c r="J706" t="s">
        <v>91</v>
      </c>
      <c r="K706" t="s">
        <v>38</v>
      </c>
      <c r="L706" t="s">
        <v>39</v>
      </c>
      <c r="M706" t="s">
        <v>69</v>
      </c>
      <c r="N706" t="s">
        <v>70</v>
      </c>
      <c r="O706" t="s">
        <v>56</v>
      </c>
      <c r="P706" t="s">
        <v>43</v>
      </c>
      <c r="Q706">
        <v>20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42.395400000000002</v>
      </c>
      <c r="AF706">
        <v>-71.106399999999994</v>
      </c>
      <c r="AG706">
        <v>5</v>
      </c>
      <c r="AH706" s="1">
        <v>250000000000000</v>
      </c>
    </row>
    <row r="707" spans="1:34" x14ac:dyDescent="0.35">
      <c r="A707">
        <v>21062678</v>
      </c>
      <c r="B707" s="2">
        <v>44533.580555555556</v>
      </c>
      <c r="C707" s="2" t="str">
        <f t="shared" ref="C707:C770" si="22">TEXT(B707,"mmm")</f>
        <v>Dec</v>
      </c>
      <c r="D707" s="2" t="str">
        <f t="shared" ref="D707:D770" si="23">TEXT(B707,"yyyy")</f>
        <v>2021</v>
      </c>
      <c r="E707" t="s">
        <v>44</v>
      </c>
      <c r="F707" t="s">
        <v>581</v>
      </c>
      <c r="G707" t="s">
        <v>46</v>
      </c>
      <c r="H707" t="s">
        <v>47</v>
      </c>
      <c r="I707" t="s">
        <v>48</v>
      </c>
      <c r="J707" t="s">
        <v>37</v>
      </c>
      <c r="K707" t="s">
        <v>38</v>
      </c>
      <c r="L707" t="s">
        <v>39</v>
      </c>
      <c r="M707" t="s">
        <v>40</v>
      </c>
      <c r="N707" t="s">
        <v>119</v>
      </c>
      <c r="O707" t="s">
        <v>42</v>
      </c>
      <c r="P707" t="s">
        <v>43</v>
      </c>
      <c r="Q707">
        <v>20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5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42.3949</v>
      </c>
      <c r="AF707">
        <v>-71.105000000000004</v>
      </c>
      <c r="AG707">
        <v>5</v>
      </c>
      <c r="AH707" s="1">
        <v>250000000000000</v>
      </c>
    </row>
    <row r="708" spans="1:34" x14ac:dyDescent="0.35">
      <c r="A708">
        <v>21031513</v>
      </c>
      <c r="B708" s="2">
        <v>44369.692361111112</v>
      </c>
      <c r="C708" s="2" t="str">
        <f t="shared" si="22"/>
        <v>Jun</v>
      </c>
      <c r="D708" s="2" t="str">
        <f t="shared" si="23"/>
        <v>2021</v>
      </c>
      <c r="E708" t="s">
        <v>32</v>
      </c>
      <c r="F708" t="s">
        <v>582</v>
      </c>
      <c r="G708" t="s">
        <v>46</v>
      </c>
      <c r="H708" t="s">
        <v>35</v>
      </c>
      <c r="I708" t="s">
        <v>36</v>
      </c>
      <c r="J708" t="s">
        <v>91</v>
      </c>
      <c r="K708" t="s">
        <v>38</v>
      </c>
      <c r="L708" t="s">
        <v>39</v>
      </c>
      <c r="M708" t="s">
        <v>93</v>
      </c>
      <c r="N708" t="s">
        <v>55</v>
      </c>
      <c r="O708" t="s">
        <v>42</v>
      </c>
      <c r="P708" t="s">
        <v>63</v>
      </c>
      <c r="Q708">
        <v>20</v>
      </c>
      <c r="R708">
        <v>0</v>
      </c>
      <c r="S708">
        <v>0</v>
      </c>
      <c r="T708">
        <v>0</v>
      </c>
      <c r="U708">
        <v>2</v>
      </c>
      <c r="V708">
        <v>1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42.394500000000001</v>
      </c>
      <c r="AF708">
        <v>-71.105199999999996</v>
      </c>
      <c r="AG708">
        <v>5</v>
      </c>
      <c r="AH708" s="1">
        <v>250000000000000</v>
      </c>
    </row>
    <row r="709" spans="1:34" x14ac:dyDescent="0.35">
      <c r="A709">
        <v>18050300</v>
      </c>
      <c r="B709" s="2">
        <v>43335.570833333331</v>
      </c>
      <c r="C709" s="2" t="str">
        <f t="shared" si="22"/>
        <v>Aug</v>
      </c>
      <c r="D709" s="2" t="str">
        <f t="shared" si="23"/>
        <v>2018</v>
      </c>
      <c r="E709" t="s">
        <v>44</v>
      </c>
      <c r="F709" t="s">
        <v>583</v>
      </c>
      <c r="G709" t="s">
        <v>46</v>
      </c>
      <c r="H709" t="s">
        <v>47</v>
      </c>
      <c r="I709" t="s">
        <v>48</v>
      </c>
      <c r="J709" t="s">
        <v>37</v>
      </c>
      <c r="K709" t="s">
        <v>53</v>
      </c>
      <c r="L709" t="s">
        <v>54</v>
      </c>
      <c r="M709" t="s">
        <v>69</v>
      </c>
      <c r="N709" t="s">
        <v>70</v>
      </c>
      <c r="O709" t="s">
        <v>56</v>
      </c>
      <c r="P709" t="s">
        <v>43</v>
      </c>
      <c r="Q709">
        <v>25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42.394799999999996</v>
      </c>
      <c r="AF709">
        <v>-71.106099999999998</v>
      </c>
      <c r="AG709">
        <v>5</v>
      </c>
      <c r="AH709" s="1">
        <v>250000000000000</v>
      </c>
    </row>
    <row r="710" spans="1:34" x14ac:dyDescent="0.35">
      <c r="A710">
        <v>19054161</v>
      </c>
      <c r="B710" s="2">
        <v>43728.651388888888</v>
      </c>
      <c r="C710" s="2" t="str">
        <f t="shared" si="22"/>
        <v>Sep</v>
      </c>
      <c r="D710" s="2" t="str">
        <f t="shared" si="23"/>
        <v>2019</v>
      </c>
      <c r="E710" t="s">
        <v>44</v>
      </c>
      <c r="F710" t="s">
        <v>584</v>
      </c>
      <c r="G710" t="s">
        <v>46</v>
      </c>
      <c r="H710" t="s">
        <v>47</v>
      </c>
      <c r="I710" t="s">
        <v>48</v>
      </c>
      <c r="J710" t="s">
        <v>37</v>
      </c>
      <c r="K710" t="s">
        <v>38</v>
      </c>
      <c r="L710" t="s">
        <v>39</v>
      </c>
      <c r="M710" t="s">
        <v>40</v>
      </c>
      <c r="N710" t="s">
        <v>70</v>
      </c>
      <c r="O710" t="s">
        <v>42</v>
      </c>
      <c r="P710" t="s">
        <v>43</v>
      </c>
      <c r="Q710">
        <v>20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3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42.405099999999997</v>
      </c>
      <c r="AF710">
        <v>-71.115799999999993</v>
      </c>
      <c r="AG710">
        <v>6</v>
      </c>
      <c r="AH710" s="1">
        <v>250000000000000</v>
      </c>
    </row>
    <row r="711" spans="1:34" x14ac:dyDescent="0.35">
      <c r="A711">
        <v>18026688</v>
      </c>
      <c r="B711" s="2">
        <v>43225.949305555558</v>
      </c>
      <c r="C711" s="2" t="str">
        <f t="shared" si="22"/>
        <v>May</v>
      </c>
      <c r="D711" s="2" t="str">
        <f t="shared" si="23"/>
        <v>2018</v>
      </c>
      <c r="E711" t="s">
        <v>32</v>
      </c>
      <c r="F711" t="s">
        <v>585</v>
      </c>
      <c r="G711" t="s">
        <v>34</v>
      </c>
      <c r="H711" t="s">
        <v>47</v>
      </c>
      <c r="I711" t="s">
        <v>48</v>
      </c>
      <c r="J711" t="s">
        <v>37</v>
      </c>
      <c r="K711" t="s">
        <v>38</v>
      </c>
      <c r="L711" t="s">
        <v>39</v>
      </c>
      <c r="M711" t="s">
        <v>40</v>
      </c>
      <c r="N711" t="s">
        <v>49</v>
      </c>
      <c r="O711" t="s">
        <v>99</v>
      </c>
      <c r="P711" t="s">
        <v>57</v>
      </c>
      <c r="Q711">
        <v>25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42.405000000000001</v>
      </c>
      <c r="AF711">
        <v>-71.117099999999994</v>
      </c>
      <c r="AG711">
        <v>6</v>
      </c>
      <c r="AH711" s="1">
        <v>250000000000000</v>
      </c>
    </row>
    <row r="712" spans="1:34" x14ac:dyDescent="0.35">
      <c r="A712">
        <v>20050391</v>
      </c>
      <c r="B712" s="2">
        <v>44121.988888888889</v>
      </c>
      <c r="C712" s="2" t="str">
        <f t="shared" si="22"/>
        <v>Oct</v>
      </c>
      <c r="D712" s="2" t="str">
        <f t="shared" si="23"/>
        <v>2020</v>
      </c>
      <c r="E712" t="s">
        <v>32</v>
      </c>
      <c r="F712" t="s">
        <v>586</v>
      </c>
      <c r="G712" t="s">
        <v>34</v>
      </c>
      <c r="H712" t="s">
        <v>47</v>
      </c>
      <c r="I712" t="s">
        <v>48</v>
      </c>
      <c r="J712" t="s">
        <v>37</v>
      </c>
      <c r="K712" t="s">
        <v>38</v>
      </c>
      <c r="L712" t="s">
        <v>39</v>
      </c>
      <c r="M712" t="s">
        <v>40</v>
      </c>
      <c r="N712" t="s">
        <v>41</v>
      </c>
      <c r="O712" t="s">
        <v>56</v>
      </c>
      <c r="P712" t="s">
        <v>57</v>
      </c>
      <c r="Q712">
        <v>25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42.402299999999997</v>
      </c>
      <c r="AF712">
        <v>-71.116699999999994</v>
      </c>
      <c r="AG712">
        <v>6</v>
      </c>
      <c r="AH712" s="1">
        <v>250000000000000</v>
      </c>
    </row>
    <row r="713" spans="1:34" x14ac:dyDescent="0.35">
      <c r="A713">
        <v>19026786</v>
      </c>
      <c r="B713" s="2">
        <v>43601.063888888886</v>
      </c>
      <c r="C713" s="2" t="str">
        <f t="shared" si="22"/>
        <v>May</v>
      </c>
      <c r="D713" s="2" t="str">
        <f t="shared" si="23"/>
        <v>2019</v>
      </c>
      <c r="E713" t="s">
        <v>58</v>
      </c>
      <c r="F713" t="s">
        <v>587</v>
      </c>
      <c r="G713" t="s">
        <v>34</v>
      </c>
      <c r="H713" t="s">
        <v>47</v>
      </c>
      <c r="I713" t="s">
        <v>36</v>
      </c>
      <c r="J713" t="s">
        <v>37</v>
      </c>
      <c r="K713" t="s">
        <v>38</v>
      </c>
      <c r="L713" t="s">
        <v>39</v>
      </c>
      <c r="M713" t="s">
        <v>40</v>
      </c>
      <c r="N713" t="s">
        <v>55</v>
      </c>
      <c r="O713" t="s">
        <v>56</v>
      </c>
      <c r="P713" t="s">
        <v>57</v>
      </c>
      <c r="Q713">
        <v>25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2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42.403599999999997</v>
      </c>
      <c r="AF713">
        <v>-71.116900000000001</v>
      </c>
      <c r="AG713">
        <v>6</v>
      </c>
      <c r="AH713" s="1">
        <v>250000000000000</v>
      </c>
    </row>
    <row r="714" spans="1:34" x14ac:dyDescent="0.35">
      <c r="A714">
        <v>22045635</v>
      </c>
      <c r="B714" s="2">
        <v>44789.502083333333</v>
      </c>
      <c r="C714" s="2" t="str">
        <f t="shared" si="22"/>
        <v>Aug</v>
      </c>
      <c r="D714" s="2" t="str">
        <f t="shared" si="23"/>
        <v>2022</v>
      </c>
      <c r="E714" t="s">
        <v>44</v>
      </c>
      <c r="F714" t="s">
        <v>588</v>
      </c>
      <c r="G714" t="s">
        <v>46</v>
      </c>
      <c r="H714" t="s">
        <v>47</v>
      </c>
      <c r="I714" t="s">
        <v>48</v>
      </c>
      <c r="J714" t="s">
        <v>37</v>
      </c>
      <c r="K714" t="s">
        <v>38</v>
      </c>
      <c r="L714" t="s">
        <v>39</v>
      </c>
      <c r="M714" t="s">
        <v>40</v>
      </c>
      <c r="N714" t="s">
        <v>70</v>
      </c>
      <c r="O714" t="s">
        <v>56</v>
      </c>
      <c r="P714" t="s">
        <v>43</v>
      </c>
      <c r="Q714">
        <v>20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42.403100000000002</v>
      </c>
      <c r="AF714">
        <v>-71.116799999999998</v>
      </c>
      <c r="AG714">
        <v>6</v>
      </c>
      <c r="AH714" s="1">
        <v>250000000000000</v>
      </c>
    </row>
    <row r="715" spans="1:34" x14ac:dyDescent="0.35">
      <c r="A715">
        <v>23033793</v>
      </c>
      <c r="B715" s="2">
        <v>45093.927083333336</v>
      </c>
      <c r="C715" s="2" t="str">
        <f t="shared" si="22"/>
        <v>Jun</v>
      </c>
      <c r="D715" s="2" t="str">
        <f t="shared" si="23"/>
        <v>2023</v>
      </c>
      <c r="E715" t="s">
        <v>32</v>
      </c>
      <c r="F715" t="s">
        <v>589</v>
      </c>
      <c r="G715" t="s">
        <v>429</v>
      </c>
      <c r="H715" t="s">
        <v>47</v>
      </c>
      <c r="I715" t="s">
        <v>36</v>
      </c>
      <c r="J715" t="s">
        <v>37</v>
      </c>
      <c r="K715" t="s">
        <v>38</v>
      </c>
      <c r="L715" t="s">
        <v>39</v>
      </c>
      <c r="M715" t="s">
        <v>93</v>
      </c>
      <c r="N715" t="s">
        <v>82</v>
      </c>
      <c r="O715" t="s">
        <v>56</v>
      </c>
      <c r="P715" t="s">
        <v>43</v>
      </c>
      <c r="Q715">
        <v>25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42.403399999999998</v>
      </c>
      <c r="AF715">
        <v>-71.116900000000001</v>
      </c>
      <c r="AG715">
        <v>6</v>
      </c>
      <c r="AH715" s="1">
        <v>250000000000000</v>
      </c>
    </row>
    <row r="716" spans="1:34" x14ac:dyDescent="0.35">
      <c r="A716">
        <v>21026974</v>
      </c>
      <c r="B716" s="2">
        <v>44345.134722222225</v>
      </c>
      <c r="C716" s="2" t="str">
        <f t="shared" si="22"/>
        <v>May</v>
      </c>
      <c r="D716" s="2" t="str">
        <f t="shared" si="23"/>
        <v>2021</v>
      </c>
      <c r="E716" t="s">
        <v>58</v>
      </c>
      <c r="F716" t="s">
        <v>587</v>
      </c>
      <c r="G716" t="s">
        <v>34</v>
      </c>
      <c r="H716" t="s">
        <v>35</v>
      </c>
      <c r="I716" t="s">
        <v>36</v>
      </c>
      <c r="J716" t="s">
        <v>63</v>
      </c>
      <c r="K716" t="s">
        <v>38</v>
      </c>
      <c r="L716" t="s">
        <v>39</v>
      </c>
      <c r="M716" t="s">
        <v>93</v>
      </c>
      <c r="N716" t="s">
        <v>41</v>
      </c>
      <c r="O716" t="s">
        <v>56</v>
      </c>
      <c r="P716" t="s">
        <v>204</v>
      </c>
      <c r="Q716">
        <v>25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3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42.403599999999997</v>
      </c>
      <c r="AF716">
        <v>-71.116900000000001</v>
      </c>
      <c r="AG716">
        <v>6</v>
      </c>
      <c r="AH716" s="1">
        <v>250000000000000</v>
      </c>
    </row>
    <row r="717" spans="1:34" x14ac:dyDescent="0.35">
      <c r="A717">
        <v>23027203</v>
      </c>
      <c r="B717" s="2">
        <v>45063.71597222222</v>
      </c>
      <c r="C717" s="2" t="str">
        <f t="shared" si="22"/>
        <v>May</v>
      </c>
      <c r="D717" s="2" t="str">
        <f t="shared" si="23"/>
        <v>2023</v>
      </c>
      <c r="E717" t="s">
        <v>32</v>
      </c>
      <c r="F717" t="s">
        <v>590</v>
      </c>
      <c r="G717" t="s">
        <v>46</v>
      </c>
      <c r="H717" t="s">
        <v>47</v>
      </c>
      <c r="I717" t="s">
        <v>48</v>
      </c>
      <c r="J717" t="s">
        <v>37</v>
      </c>
      <c r="K717" t="s">
        <v>38</v>
      </c>
      <c r="L717" t="s">
        <v>39</v>
      </c>
      <c r="M717" t="s">
        <v>40</v>
      </c>
      <c r="N717" t="s">
        <v>70</v>
      </c>
      <c r="O717" t="s">
        <v>42</v>
      </c>
      <c r="P717" t="s">
        <v>43</v>
      </c>
      <c r="Q717">
        <v>25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42.405000000000001</v>
      </c>
      <c r="AF717">
        <v>-71.117000000000004</v>
      </c>
      <c r="AG717">
        <v>6</v>
      </c>
      <c r="AH717" s="1">
        <v>250000000000000</v>
      </c>
    </row>
    <row r="718" spans="1:34" x14ac:dyDescent="0.35">
      <c r="A718">
        <v>20017221</v>
      </c>
      <c r="B718" s="2">
        <v>43921.527083333334</v>
      </c>
      <c r="C718" s="2" t="str">
        <f t="shared" si="22"/>
        <v>Mar</v>
      </c>
      <c r="D718" s="2" t="str">
        <f t="shared" si="23"/>
        <v>2020</v>
      </c>
      <c r="E718" t="s">
        <v>44</v>
      </c>
      <c r="F718" t="s">
        <v>591</v>
      </c>
      <c r="G718" t="s">
        <v>46</v>
      </c>
      <c r="H718" t="s">
        <v>47</v>
      </c>
      <c r="I718" t="s">
        <v>48</v>
      </c>
      <c r="J718" t="s">
        <v>37</v>
      </c>
      <c r="K718" t="s">
        <v>66</v>
      </c>
      <c r="L718" t="s">
        <v>122</v>
      </c>
      <c r="M718" t="s">
        <v>69</v>
      </c>
      <c r="N718" t="s">
        <v>55</v>
      </c>
      <c r="O718" t="s">
        <v>42</v>
      </c>
      <c r="P718" t="s">
        <v>43</v>
      </c>
      <c r="Q718">
        <v>25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4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42.401600000000002</v>
      </c>
      <c r="AF718">
        <v>-71.116500000000002</v>
      </c>
      <c r="AG718">
        <v>6</v>
      </c>
      <c r="AH718" s="1">
        <v>250000000000000</v>
      </c>
    </row>
    <row r="719" spans="1:34" x14ac:dyDescent="0.35">
      <c r="A719">
        <v>20049652</v>
      </c>
      <c r="B719" s="2">
        <v>44118.040972222225</v>
      </c>
      <c r="C719" s="2" t="str">
        <f t="shared" si="22"/>
        <v>Oct</v>
      </c>
      <c r="D719" s="2" t="str">
        <f t="shared" si="23"/>
        <v>2020</v>
      </c>
      <c r="E719" t="s">
        <v>58</v>
      </c>
      <c r="F719" t="s">
        <v>592</v>
      </c>
      <c r="G719" t="s">
        <v>34</v>
      </c>
      <c r="H719" t="s">
        <v>47</v>
      </c>
      <c r="I719" t="s">
        <v>36</v>
      </c>
      <c r="J719" t="s">
        <v>63</v>
      </c>
      <c r="K719" t="s">
        <v>53</v>
      </c>
      <c r="L719" t="s">
        <v>122</v>
      </c>
      <c r="M719" t="s">
        <v>40</v>
      </c>
      <c r="N719" t="s">
        <v>119</v>
      </c>
      <c r="O719" t="s">
        <v>56</v>
      </c>
      <c r="P719" t="s">
        <v>375</v>
      </c>
      <c r="Q719">
        <v>25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42.401499999999999</v>
      </c>
      <c r="AF719">
        <v>-71.116399999999999</v>
      </c>
      <c r="AG719">
        <v>6</v>
      </c>
      <c r="AH719" s="1">
        <v>250000000000000</v>
      </c>
    </row>
    <row r="720" spans="1:34" x14ac:dyDescent="0.35">
      <c r="A720">
        <v>22054055</v>
      </c>
      <c r="B720" s="2">
        <v>44826.704861111109</v>
      </c>
      <c r="C720" s="2" t="str">
        <f t="shared" si="22"/>
        <v>Sep</v>
      </c>
      <c r="D720" s="2" t="str">
        <f t="shared" si="23"/>
        <v>2022</v>
      </c>
      <c r="E720" t="s">
        <v>32</v>
      </c>
      <c r="F720" t="s">
        <v>593</v>
      </c>
      <c r="G720" t="s">
        <v>46</v>
      </c>
      <c r="H720" t="s">
        <v>47</v>
      </c>
      <c r="I720" t="s">
        <v>48</v>
      </c>
      <c r="J720" t="s">
        <v>37</v>
      </c>
      <c r="K720" t="s">
        <v>53</v>
      </c>
      <c r="L720" t="s">
        <v>54</v>
      </c>
      <c r="M720" t="s">
        <v>40</v>
      </c>
      <c r="N720" t="s">
        <v>41</v>
      </c>
      <c r="O720" t="s">
        <v>42</v>
      </c>
      <c r="P720" t="s">
        <v>43</v>
      </c>
      <c r="Q720">
        <v>25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3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42.404800000000002</v>
      </c>
      <c r="AF720">
        <v>-71.117099999999994</v>
      </c>
      <c r="AG720">
        <v>6</v>
      </c>
      <c r="AH720" s="1">
        <v>250000000000000</v>
      </c>
    </row>
    <row r="721" spans="1:34" x14ac:dyDescent="0.35">
      <c r="A721">
        <v>21044969</v>
      </c>
      <c r="B721" s="2">
        <v>44437.035416666666</v>
      </c>
      <c r="C721" s="2" t="str">
        <f t="shared" si="22"/>
        <v>Aug</v>
      </c>
      <c r="D721" s="2" t="str">
        <f t="shared" si="23"/>
        <v>2021</v>
      </c>
      <c r="E721" t="s">
        <v>58</v>
      </c>
      <c r="F721" t="s">
        <v>589</v>
      </c>
      <c r="G721" t="s">
        <v>34</v>
      </c>
      <c r="H721" t="s">
        <v>52</v>
      </c>
      <c r="I721" t="s">
        <v>36</v>
      </c>
      <c r="J721" t="s">
        <v>63</v>
      </c>
      <c r="K721" t="s">
        <v>38</v>
      </c>
      <c r="L721" t="s">
        <v>39</v>
      </c>
      <c r="M721" t="s">
        <v>93</v>
      </c>
      <c r="N721" t="s">
        <v>49</v>
      </c>
      <c r="O721" t="s">
        <v>56</v>
      </c>
      <c r="P721" t="s">
        <v>57</v>
      </c>
      <c r="Q721">
        <v>25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42.403399999999998</v>
      </c>
      <c r="AF721">
        <v>-71.116900000000001</v>
      </c>
      <c r="AG721">
        <v>6</v>
      </c>
      <c r="AH721" s="1">
        <v>250000000000000</v>
      </c>
    </row>
    <row r="722" spans="1:34" x14ac:dyDescent="0.35">
      <c r="A722">
        <v>24006158</v>
      </c>
      <c r="B722" s="2">
        <v>45324.775694444441</v>
      </c>
      <c r="C722" s="2" t="str">
        <f t="shared" si="22"/>
        <v>Feb</v>
      </c>
      <c r="D722" s="2" t="str">
        <f t="shared" si="23"/>
        <v>2024</v>
      </c>
      <c r="E722" t="s">
        <v>32</v>
      </c>
      <c r="F722" t="s">
        <v>594</v>
      </c>
      <c r="G722" t="s">
        <v>34</v>
      </c>
      <c r="H722" t="s">
        <v>47</v>
      </c>
      <c r="I722" t="s">
        <v>48</v>
      </c>
      <c r="J722" t="s">
        <v>37</v>
      </c>
      <c r="K722" t="s">
        <v>38</v>
      </c>
      <c r="L722" t="s">
        <v>54</v>
      </c>
      <c r="M722" t="s">
        <v>40</v>
      </c>
      <c r="N722" t="s">
        <v>41</v>
      </c>
      <c r="O722" t="s">
        <v>56</v>
      </c>
      <c r="P722" t="s">
        <v>43</v>
      </c>
      <c r="Q722">
        <v>20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42.404000000000003</v>
      </c>
      <c r="AF722">
        <v>-71.117000000000004</v>
      </c>
      <c r="AG722">
        <v>6</v>
      </c>
      <c r="AH722" s="1">
        <v>250000000000000</v>
      </c>
    </row>
    <row r="723" spans="1:34" x14ac:dyDescent="0.35">
      <c r="A723">
        <v>18066037</v>
      </c>
      <c r="B723" s="2">
        <v>43410.934027777781</v>
      </c>
      <c r="C723" s="2" t="str">
        <f t="shared" si="22"/>
        <v>Nov</v>
      </c>
      <c r="D723" s="2" t="str">
        <f t="shared" si="23"/>
        <v>2018</v>
      </c>
      <c r="E723" t="s">
        <v>32</v>
      </c>
      <c r="F723" t="s">
        <v>595</v>
      </c>
      <c r="G723" t="s">
        <v>34</v>
      </c>
      <c r="H723" t="s">
        <v>47</v>
      </c>
      <c r="I723" t="s">
        <v>36</v>
      </c>
      <c r="J723" t="s">
        <v>37</v>
      </c>
      <c r="K723" t="s">
        <v>38</v>
      </c>
      <c r="L723" t="s">
        <v>39</v>
      </c>
      <c r="M723" t="s">
        <v>93</v>
      </c>
      <c r="N723" t="s">
        <v>70</v>
      </c>
      <c r="O723" t="s">
        <v>42</v>
      </c>
      <c r="P723" t="s">
        <v>43</v>
      </c>
      <c r="Q723">
        <v>25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42.404699999999998</v>
      </c>
      <c r="AF723">
        <v>-71.117099999999994</v>
      </c>
      <c r="AG723">
        <v>6</v>
      </c>
      <c r="AH723" s="1">
        <v>250000000000000</v>
      </c>
    </row>
    <row r="724" spans="1:34" x14ac:dyDescent="0.35">
      <c r="A724">
        <v>20034847</v>
      </c>
      <c r="B724" s="2">
        <v>44027.012499999997</v>
      </c>
      <c r="C724" s="2" t="str">
        <f t="shared" si="22"/>
        <v>Jul</v>
      </c>
      <c r="D724" s="2" t="str">
        <f t="shared" si="23"/>
        <v>2020</v>
      </c>
      <c r="E724" t="s">
        <v>58</v>
      </c>
      <c r="F724" t="s">
        <v>596</v>
      </c>
      <c r="G724" t="s">
        <v>34</v>
      </c>
      <c r="H724" t="s">
        <v>47</v>
      </c>
      <c r="I724" t="s">
        <v>48</v>
      </c>
      <c r="J724" t="s">
        <v>37</v>
      </c>
      <c r="K724" t="s">
        <v>38</v>
      </c>
      <c r="L724" t="s">
        <v>39</v>
      </c>
      <c r="M724" t="s">
        <v>93</v>
      </c>
      <c r="N724" t="s">
        <v>70</v>
      </c>
      <c r="O724" t="s">
        <v>56</v>
      </c>
      <c r="P724" t="s">
        <v>43</v>
      </c>
      <c r="Q724">
        <v>25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42.404400000000003</v>
      </c>
      <c r="AF724">
        <v>-71.117000000000004</v>
      </c>
      <c r="AG724">
        <v>6</v>
      </c>
      <c r="AH724" s="1">
        <v>250000000000000</v>
      </c>
    </row>
    <row r="725" spans="1:34" x14ac:dyDescent="0.35">
      <c r="A725">
        <v>22002214</v>
      </c>
      <c r="B725" s="2">
        <v>44576.57708333333</v>
      </c>
      <c r="C725" s="2" t="str">
        <f t="shared" si="22"/>
        <v>Jan</v>
      </c>
      <c r="D725" s="2" t="str">
        <f t="shared" si="23"/>
        <v>2022</v>
      </c>
      <c r="E725" t="s">
        <v>44</v>
      </c>
      <c r="F725" t="s">
        <v>591</v>
      </c>
      <c r="G725" t="s">
        <v>46</v>
      </c>
      <c r="H725" t="s">
        <v>47</v>
      </c>
      <c r="I725" t="s">
        <v>48</v>
      </c>
      <c r="J725" t="s">
        <v>37</v>
      </c>
      <c r="K725" t="s">
        <v>121</v>
      </c>
      <c r="L725" t="s">
        <v>122</v>
      </c>
      <c r="M725" t="s">
        <v>69</v>
      </c>
      <c r="N725" t="s">
        <v>49</v>
      </c>
      <c r="O725" t="s">
        <v>91</v>
      </c>
      <c r="P725" t="s">
        <v>43</v>
      </c>
      <c r="Q725">
        <v>25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42.401600000000002</v>
      </c>
      <c r="AF725">
        <v>-71.116500000000002</v>
      </c>
      <c r="AG725">
        <v>6</v>
      </c>
      <c r="AH725" s="1">
        <v>250000000000000</v>
      </c>
    </row>
    <row r="726" spans="1:34" x14ac:dyDescent="0.35">
      <c r="A726">
        <v>21057374</v>
      </c>
      <c r="B726" s="2">
        <v>44500.638194444444</v>
      </c>
      <c r="C726" s="2" t="str">
        <f t="shared" si="22"/>
        <v>Oct</v>
      </c>
      <c r="D726" s="2" t="str">
        <f t="shared" si="23"/>
        <v>2021</v>
      </c>
      <c r="E726" t="s">
        <v>44</v>
      </c>
      <c r="F726" t="s">
        <v>587</v>
      </c>
      <c r="G726" t="s">
        <v>46</v>
      </c>
      <c r="H726" t="s">
        <v>52</v>
      </c>
      <c r="I726" t="s">
        <v>63</v>
      </c>
      <c r="J726" t="s">
        <v>63</v>
      </c>
      <c r="K726" t="s">
        <v>38</v>
      </c>
      <c r="L726" t="s">
        <v>39</v>
      </c>
      <c r="M726" t="s">
        <v>40</v>
      </c>
      <c r="N726" t="s">
        <v>70</v>
      </c>
      <c r="O726" t="s">
        <v>56</v>
      </c>
      <c r="P726" t="s">
        <v>43</v>
      </c>
      <c r="Q726">
        <v>20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42.403599999999997</v>
      </c>
      <c r="AF726">
        <v>-71.116900000000001</v>
      </c>
      <c r="AG726">
        <v>6</v>
      </c>
      <c r="AH726" s="1">
        <v>250000000000000</v>
      </c>
    </row>
    <row r="727" spans="1:34" x14ac:dyDescent="0.35">
      <c r="A727">
        <v>19024845</v>
      </c>
      <c r="B727" s="2">
        <v>43591.345138888886</v>
      </c>
      <c r="C727" s="2" t="str">
        <f t="shared" si="22"/>
        <v>May</v>
      </c>
      <c r="D727" s="2" t="str">
        <f t="shared" si="23"/>
        <v>2019</v>
      </c>
      <c r="E727" t="s">
        <v>44</v>
      </c>
      <c r="F727" t="s">
        <v>597</v>
      </c>
      <c r="G727" t="s">
        <v>46</v>
      </c>
      <c r="H727" t="s">
        <v>52</v>
      </c>
      <c r="I727" t="s">
        <v>48</v>
      </c>
      <c r="J727" t="s">
        <v>37</v>
      </c>
      <c r="K727" t="s">
        <v>53</v>
      </c>
      <c r="L727" t="s">
        <v>71</v>
      </c>
      <c r="M727" t="s">
        <v>40</v>
      </c>
      <c r="N727" t="s">
        <v>41</v>
      </c>
      <c r="O727" t="s">
        <v>42</v>
      </c>
      <c r="P727" t="s">
        <v>43</v>
      </c>
      <c r="Q727">
        <v>25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42.402099999999997</v>
      </c>
      <c r="AF727">
        <v>-71.115099999999998</v>
      </c>
      <c r="AG727">
        <v>6</v>
      </c>
      <c r="AH727" s="1">
        <v>250000000000000</v>
      </c>
    </row>
    <row r="728" spans="1:34" x14ac:dyDescent="0.35">
      <c r="A728">
        <v>19066013</v>
      </c>
      <c r="B728" s="2">
        <v>43787.896527777775</v>
      </c>
      <c r="C728" s="2" t="str">
        <f t="shared" si="22"/>
        <v>Nov</v>
      </c>
      <c r="D728" s="2" t="str">
        <f t="shared" si="23"/>
        <v>2019</v>
      </c>
      <c r="E728" t="s">
        <v>32</v>
      </c>
      <c r="F728" t="s">
        <v>597</v>
      </c>
      <c r="G728" t="s">
        <v>34</v>
      </c>
      <c r="H728" t="s">
        <v>35</v>
      </c>
      <c r="I728" t="s">
        <v>36</v>
      </c>
      <c r="J728" t="s">
        <v>37</v>
      </c>
      <c r="K728" t="s">
        <v>53</v>
      </c>
      <c r="L728" t="s">
        <v>54</v>
      </c>
      <c r="M728" t="s">
        <v>93</v>
      </c>
      <c r="N728" t="s">
        <v>41</v>
      </c>
      <c r="O728" t="s">
        <v>42</v>
      </c>
      <c r="P728" t="s">
        <v>43</v>
      </c>
      <c r="Q728">
        <v>25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2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42.402099999999997</v>
      </c>
      <c r="AF728">
        <v>-71.115099999999998</v>
      </c>
      <c r="AG728">
        <v>6</v>
      </c>
      <c r="AH728" s="1">
        <v>250000000000000</v>
      </c>
    </row>
    <row r="729" spans="1:34" x14ac:dyDescent="0.35">
      <c r="A729">
        <v>19054681</v>
      </c>
      <c r="B729" s="2">
        <v>43730.882638888892</v>
      </c>
      <c r="C729" s="2" t="str">
        <f t="shared" si="22"/>
        <v>Sep</v>
      </c>
      <c r="D729" s="2" t="str">
        <f t="shared" si="23"/>
        <v>2019</v>
      </c>
      <c r="E729" t="s">
        <v>32</v>
      </c>
      <c r="F729" t="s">
        <v>597</v>
      </c>
      <c r="G729" t="s">
        <v>34</v>
      </c>
      <c r="H729" t="s">
        <v>47</v>
      </c>
      <c r="I729" t="s">
        <v>48</v>
      </c>
      <c r="J729" t="s">
        <v>37</v>
      </c>
      <c r="K729" t="s">
        <v>53</v>
      </c>
      <c r="L729" t="s">
        <v>54</v>
      </c>
      <c r="M729" t="s">
        <v>40</v>
      </c>
      <c r="N729" t="s">
        <v>41</v>
      </c>
      <c r="O729" t="s">
        <v>42</v>
      </c>
      <c r="P729" t="s">
        <v>43</v>
      </c>
      <c r="Q729">
        <v>25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42.402099999999997</v>
      </c>
      <c r="AF729">
        <v>-71.115099999999998</v>
      </c>
      <c r="AG729">
        <v>6</v>
      </c>
      <c r="AH729" s="1">
        <v>250000000000000</v>
      </c>
    </row>
    <row r="730" spans="1:34" x14ac:dyDescent="0.35">
      <c r="A730">
        <v>21045253</v>
      </c>
      <c r="B730" s="2">
        <v>44438.663888888892</v>
      </c>
      <c r="C730" s="2" t="str">
        <f t="shared" si="22"/>
        <v>Aug</v>
      </c>
      <c r="D730" s="2" t="str">
        <f t="shared" si="23"/>
        <v>2021</v>
      </c>
      <c r="E730" t="s">
        <v>44</v>
      </c>
      <c r="F730" t="s">
        <v>598</v>
      </c>
      <c r="G730" t="s">
        <v>46</v>
      </c>
      <c r="H730" t="s">
        <v>47</v>
      </c>
      <c r="I730" t="s">
        <v>48</v>
      </c>
      <c r="J730" t="s">
        <v>37</v>
      </c>
      <c r="K730" t="s">
        <v>323</v>
      </c>
      <c r="L730" t="s">
        <v>122</v>
      </c>
      <c r="M730" t="s">
        <v>69</v>
      </c>
      <c r="N730" t="s">
        <v>70</v>
      </c>
      <c r="O730" t="s">
        <v>42</v>
      </c>
      <c r="P730" t="s">
        <v>43</v>
      </c>
      <c r="Q730">
        <v>25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1</v>
      </c>
      <c r="X730">
        <v>0</v>
      </c>
      <c r="Y730">
        <v>0</v>
      </c>
      <c r="Z730">
        <v>1</v>
      </c>
      <c r="AA730">
        <v>0</v>
      </c>
      <c r="AB730">
        <v>1</v>
      </c>
      <c r="AC730">
        <v>0</v>
      </c>
      <c r="AD730">
        <v>0</v>
      </c>
      <c r="AE730">
        <v>42.4011</v>
      </c>
      <c r="AF730">
        <v>-71.116100000000003</v>
      </c>
      <c r="AG730">
        <v>6</v>
      </c>
      <c r="AH730" s="1">
        <v>250000000000000</v>
      </c>
    </row>
    <row r="731" spans="1:34" x14ac:dyDescent="0.35">
      <c r="A731">
        <v>19002602</v>
      </c>
      <c r="B731" s="2">
        <v>43480.599305555559</v>
      </c>
      <c r="C731" s="2" t="str">
        <f t="shared" si="22"/>
        <v>Jan</v>
      </c>
      <c r="D731" s="2" t="str">
        <f t="shared" si="23"/>
        <v>2019</v>
      </c>
      <c r="E731" t="s">
        <v>44</v>
      </c>
      <c r="F731" t="s">
        <v>599</v>
      </c>
      <c r="G731" t="s">
        <v>46</v>
      </c>
      <c r="H731" t="s">
        <v>47</v>
      </c>
      <c r="I731" t="s">
        <v>48</v>
      </c>
      <c r="J731" t="s">
        <v>37</v>
      </c>
      <c r="K731" t="s">
        <v>323</v>
      </c>
      <c r="L731" t="s">
        <v>122</v>
      </c>
      <c r="M731" t="s">
        <v>40</v>
      </c>
      <c r="N731" t="s">
        <v>41</v>
      </c>
      <c r="O731" t="s">
        <v>42</v>
      </c>
      <c r="P731" t="s">
        <v>43</v>
      </c>
      <c r="Q731">
        <v>25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3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42.401299999999999</v>
      </c>
      <c r="AF731">
        <v>-71.116</v>
      </c>
      <c r="AG731">
        <v>6</v>
      </c>
      <c r="AH731" s="1">
        <v>250000000000000</v>
      </c>
    </row>
    <row r="732" spans="1:34" x14ac:dyDescent="0.35">
      <c r="A732">
        <v>21053187</v>
      </c>
      <c r="B732" s="2">
        <v>44478.376388888886</v>
      </c>
      <c r="C732" s="2" t="str">
        <f t="shared" si="22"/>
        <v>Oct</v>
      </c>
      <c r="D732" s="2" t="str">
        <f t="shared" si="23"/>
        <v>2021</v>
      </c>
      <c r="E732" t="s">
        <v>44</v>
      </c>
      <c r="F732" t="s">
        <v>599</v>
      </c>
      <c r="G732" t="s">
        <v>46</v>
      </c>
      <c r="H732" t="s">
        <v>47</v>
      </c>
      <c r="I732" t="s">
        <v>48</v>
      </c>
      <c r="J732" t="s">
        <v>37</v>
      </c>
      <c r="K732" t="s">
        <v>38</v>
      </c>
      <c r="L732" t="s">
        <v>39</v>
      </c>
      <c r="M732" t="s">
        <v>93</v>
      </c>
      <c r="N732" t="s">
        <v>41</v>
      </c>
      <c r="O732" t="s">
        <v>42</v>
      </c>
      <c r="P732" t="s">
        <v>43</v>
      </c>
      <c r="Q732">
        <v>25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42.401299999999999</v>
      </c>
      <c r="AF732">
        <v>-71.116</v>
      </c>
      <c r="AG732">
        <v>6</v>
      </c>
      <c r="AH732" s="1">
        <v>250000000000000</v>
      </c>
    </row>
    <row r="733" spans="1:34" x14ac:dyDescent="0.35">
      <c r="A733">
        <v>20012393</v>
      </c>
      <c r="B733" s="2">
        <v>43893.776388888888</v>
      </c>
      <c r="C733" s="2" t="str">
        <f t="shared" si="22"/>
        <v>Mar</v>
      </c>
      <c r="D733" s="2" t="str">
        <f t="shared" si="23"/>
        <v>2020</v>
      </c>
      <c r="E733" t="s">
        <v>32</v>
      </c>
      <c r="F733" t="s">
        <v>600</v>
      </c>
      <c r="G733" t="s">
        <v>34</v>
      </c>
      <c r="H733" t="s">
        <v>47</v>
      </c>
      <c r="I733" t="s">
        <v>48</v>
      </c>
      <c r="J733" t="s">
        <v>37</v>
      </c>
      <c r="K733" t="s">
        <v>38</v>
      </c>
      <c r="L733" t="s">
        <v>39</v>
      </c>
      <c r="M733" t="s">
        <v>61</v>
      </c>
      <c r="N733" t="s">
        <v>55</v>
      </c>
      <c r="O733" t="s">
        <v>42</v>
      </c>
      <c r="P733" t="s">
        <v>43</v>
      </c>
      <c r="Q733">
        <v>25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42.400300000000001</v>
      </c>
      <c r="AF733">
        <v>-71.113399999999999</v>
      </c>
      <c r="AG733">
        <v>6</v>
      </c>
      <c r="AH733" s="1">
        <v>250000000000000</v>
      </c>
    </row>
    <row r="734" spans="1:34" x14ac:dyDescent="0.35">
      <c r="A734">
        <v>20039628</v>
      </c>
      <c r="B734" s="2">
        <v>44058.618055555555</v>
      </c>
      <c r="C734" s="2" t="str">
        <f t="shared" si="22"/>
        <v>Aug</v>
      </c>
      <c r="D734" s="2" t="str">
        <f t="shared" si="23"/>
        <v>2020</v>
      </c>
      <c r="E734" t="s">
        <v>44</v>
      </c>
      <c r="F734" t="s">
        <v>601</v>
      </c>
      <c r="G734" t="s">
        <v>46</v>
      </c>
      <c r="H734" t="s">
        <v>47</v>
      </c>
      <c r="I734" t="s">
        <v>48</v>
      </c>
      <c r="J734" t="s">
        <v>37</v>
      </c>
      <c r="K734" t="s">
        <v>38</v>
      </c>
      <c r="L734" t="s">
        <v>39</v>
      </c>
      <c r="M734" t="s">
        <v>93</v>
      </c>
      <c r="N734" t="s">
        <v>70</v>
      </c>
      <c r="O734" t="s">
        <v>42</v>
      </c>
      <c r="P734" t="s">
        <v>43</v>
      </c>
      <c r="Q734">
        <v>25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5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42.400500000000001</v>
      </c>
      <c r="AF734">
        <v>-71.113500000000002</v>
      </c>
      <c r="AG734">
        <v>6</v>
      </c>
      <c r="AH734" s="1">
        <v>250000000000000</v>
      </c>
    </row>
    <row r="735" spans="1:34" x14ac:dyDescent="0.35">
      <c r="A735">
        <v>22002892</v>
      </c>
      <c r="B735" s="2">
        <v>44580.544444444444</v>
      </c>
      <c r="C735" s="2" t="str">
        <f t="shared" si="22"/>
        <v>Jan</v>
      </c>
      <c r="D735" s="2" t="str">
        <f t="shared" si="23"/>
        <v>2022</v>
      </c>
      <c r="E735" t="s">
        <v>44</v>
      </c>
      <c r="F735" t="s">
        <v>602</v>
      </c>
      <c r="G735" t="s">
        <v>46</v>
      </c>
      <c r="H735" t="s">
        <v>47</v>
      </c>
      <c r="I735" t="s">
        <v>48</v>
      </c>
      <c r="J735" t="s">
        <v>37</v>
      </c>
      <c r="K735" t="s">
        <v>66</v>
      </c>
      <c r="L735" t="s">
        <v>68</v>
      </c>
      <c r="M735" t="s">
        <v>40</v>
      </c>
      <c r="N735" t="s">
        <v>41</v>
      </c>
      <c r="O735" t="s">
        <v>42</v>
      </c>
      <c r="P735" t="s">
        <v>43</v>
      </c>
      <c r="Q735">
        <v>25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42.400100000000002</v>
      </c>
      <c r="AF735">
        <v>-71.112700000000004</v>
      </c>
      <c r="AG735">
        <v>6</v>
      </c>
      <c r="AH735" s="1">
        <v>250000000000000</v>
      </c>
    </row>
    <row r="736" spans="1:34" x14ac:dyDescent="0.35">
      <c r="A736">
        <v>19022276</v>
      </c>
      <c r="B736" s="2">
        <v>43578.773611111108</v>
      </c>
      <c r="C736" s="2" t="str">
        <f t="shared" si="22"/>
        <v>Apr</v>
      </c>
      <c r="D736" s="2" t="str">
        <f t="shared" si="23"/>
        <v>2019</v>
      </c>
      <c r="E736" t="s">
        <v>32</v>
      </c>
      <c r="F736" t="s">
        <v>600</v>
      </c>
      <c r="G736" t="s">
        <v>107</v>
      </c>
      <c r="H736" t="s">
        <v>47</v>
      </c>
      <c r="I736" t="s">
        <v>48</v>
      </c>
      <c r="J736" t="s">
        <v>37</v>
      </c>
      <c r="K736" t="s">
        <v>66</v>
      </c>
      <c r="L736" t="s">
        <v>39</v>
      </c>
      <c r="M736" t="s">
        <v>61</v>
      </c>
      <c r="N736" t="s">
        <v>82</v>
      </c>
      <c r="O736" t="s">
        <v>96</v>
      </c>
      <c r="P736" t="s">
        <v>43</v>
      </c>
      <c r="Q736">
        <v>30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1</v>
      </c>
      <c r="AC736">
        <v>0</v>
      </c>
      <c r="AD736">
        <v>1</v>
      </c>
      <c r="AE736">
        <v>42.400300000000001</v>
      </c>
      <c r="AF736">
        <v>-71.113399999999999</v>
      </c>
      <c r="AG736">
        <v>6</v>
      </c>
      <c r="AH736" s="1">
        <v>250000000000000</v>
      </c>
    </row>
    <row r="737" spans="1:34" x14ac:dyDescent="0.35">
      <c r="A737">
        <v>18060093</v>
      </c>
      <c r="B737" s="2">
        <v>43382.279861111114</v>
      </c>
      <c r="C737" s="2" t="str">
        <f t="shared" si="22"/>
        <v>Oct</v>
      </c>
      <c r="D737" s="2" t="str">
        <f t="shared" si="23"/>
        <v>2018</v>
      </c>
      <c r="E737" t="s">
        <v>58</v>
      </c>
      <c r="F737" t="s">
        <v>600</v>
      </c>
      <c r="G737" t="s">
        <v>46</v>
      </c>
      <c r="H737" t="s">
        <v>52</v>
      </c>
      <c r="I737" t="s">
        <v>48</v>
      </c>
      <c r="J737" t="s">
        <v>37</v>
      </c>
      <c r="K737" t="s">
        <v>66</v>
      </c>
      <c r="L737" t="s">
        <v>71</v>
      </c>
      <c r="M737" t="s">
        <v>40</v>
      </c>
      <c r="N737" t="s">
        <v>41</v>
      </c>
      <c r="O737" t="s">
        <v>42</v>
      </c>
      <c r="P737" t="s">
        <v>43</v>
      </c>
      <c r="Q737">
        <v>30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42.400300000000001</v>
      </c>
      <c r="AF737">
        <v>-71.113399999999999</v>
      </c>
      <c r="AG737">
        <v>6</v>
      </c>
      <c r="AH737" s="1">
        <v>250000000000000</v>
      </c>
    </row>
    <row r="738" spans="1:34" x14ac:dyDescent="0.35">
      <c r="A738">
        <v>21055431</v>
      </c>
      <c r="B738" s="2">
        <v>44490.380555555559</v>
      </c>
      <c r="C738" s="2" t="str">
        <f t="shared" si="22"/>
        <v>Oct</v>
      </c>
      <c r="D738" s="2" t="str">
        <f t="shared" si="23"/>
        <v>2021</v>
      </c>
      <c r="E738" t="s">
        <v>44</v>
      </c>
      <c r="F738" t="s">
        <v>603</v>
      </c>
      <c r="G738" t="s">
        <v>46</v>
      </c>
      <c r="H738" t="s">
        <v>47</v>
      </c>
      <c r="I738" t="s">
        <v>48</v>
      </c>
      <c r="J738" t="s">
        <v>37</v>
      </c>
      <c r="K738" t="s">
        <v>66</v>
      </c>
      <c r="L738" t="s">
        <v>71</v>
      </c>
      <c r="M738" t="s">
        <v>40</v>
      </c>
      <c r="N738" t="s">
        <v>41</v>
      </c>
      <c r="O738" t="s">
        <v>42</v>
      </c>
      <c r="P738" t="s">
        <v>43</v>
      </c>
      <c r="Q738">
        <v>25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42.400100000000002</v>
      </c>
      <c r="AF738">
        <v>-71.112799999999993</v>
      </c>
      <c r="AG738">
        <v>6</v>
      </c>
      <c r="AH738" s="1">
        <v>250000000000000</v>
      </c>
    </row>
    <row r="739" spans="1:34" x14ac:dyDescent="0.35">
      <c r="A739">
        <v>18052942</v>
      </c>
      <c r="B739" s="2">
        <v>43347.803472222222</v>
      </c>
      <c r="C739" s="2" t="str">
        <f t="shared" si="22"/>
        <v>Sep</v>
      </c>
      <c r="D739" s="2" t="str">
        <f t="shared" si="23"/>
        <v>2018</v>
      </c>
      <c r="E739" t="s">
        <v>32</v>
      </c>
      <c r="F739" t="s">
        <v>602</v>
      </c>
      <c r="G739" t="s">
        <v>46</v>
      </c>
      <c r="H739" t="s">
        <v>47</v>
      </c>
      <c r="I739" t="s">
        <v>48</v>
      </c>
      <c r="J739" t="s">
        <v>37</v>
      </c>
      <c r="K739" t="s">
        <v>66</v>
      </c>
      <c r="L739" t="s">
        <v>71</v>
      </c>
      <c r="M739" t="s">
        <v>40</v>
      </c>
      <c r="N739" t="s">
        <v>82</v>
      </c>
      <c r="O739" t="s">
        <v>42</v>
      </c>
      <c r="P739" t="s">
        <v>43</v>
      </c>
      <c r="Q739">
        <v>20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42.400100000000002</v>
      </c>
      <c r="AF739">
        <v>-71.112700000000004</v>
      </c>
      <c r="AG739">
        <v>6</v>
      </c>
      <c r="AH739" s="1">
        <v>250000000000000</v>
      </c>
    </row>
    <row r="740" spans="1:34" x14ac:dyDescent="0.35">
      <c r="A740">
        <v>21061894</v>
      </c>
      <c r="B740" s="2">
        <v>44528.746527777781</v>
      </c>
      <c r="C740" s="2" t="str">
        <f t="shared" si="22"/>
        <v>Nov</v>
      </c>
      <c r="D740" s="2" t="str">
        <f t="shared" si="23"/>
        <v>2021</v>
      </c>
      <c r="E740" t="s">
        <v>32</v>
      </c>
      <c r="F740" t="s">
        <v>604</v>
      </c>
      <c r="G740" t="s">
        <v>34</v>
      </c>
      <c r="H740" t="s">
        <v>47</v>
      </c>
      <c r="I740" t="s">
        <v>48</v>
      </c>
      <c r="J740" t="s">
        <v>37</v>
      </c>
      <c r="K740" t="s">
        <v>66</v>
      </c>
      <c r="L740" t="s">
        <v>71</v>
      </c>
      <c r="M740" t="s">
        <v>61</v>
      </c>
      <c r="N740" t="s">
        <v>41</v>
      </c>
      <c r="O740" t="s">
        <v>42</v>
      </c>
      <c r="P740" t="s">
        <v>43</v>
      </c>
      <c r="Q740">
        <v>25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42.400300000000001</v>
      </c>
      <c r="AF740">
        <v>-71.113399999999999</v>
      </c>
      <c r="AG740">
        <v>6</v>
      </c>
      <c r="AH740" s="1">
        <v>250000000000000</v>
      </c>
    </row>
    <row r="741" spans="1:34" x14ac:dyDescent="0.35">
      <c r="A741">
        <v>18053925</v>
      </c>
      <c r="B741" s="2">
        <v>43352.424305555556</v>
      </c>
      <c r="C741" s="2" t="str">
        <f t="shared" si="22"/>
        <v>Sep</v>
      </c>
      <c r="D741" s="2" t="str">
        <f t="shared" si="23"/>
        <v>2018</v>
      </c>
      <c r="E741" t="s">
        <v>44</v>
      </c>
      <c r="F741" t="s">
        <v>602</v>
      </c>
      <c r="G741" t="s">
        <v>46</v>
      </c>
      <c r="H741" t="s">
        <v>47</v>
      </c>
      <c r="I741" t="s">
        <v>48</v>
      </c>
      <c r="J741" t="s">
        <v>37</v>
      </c>
      <c r="K741" t="s">
        <v>66</v>
      </c>
      <c r="L741" t="s">
        <v>71</v>
      </c>
      <c r="M741" t="s">
        <v>40</v>
      </c>
      <c r="N741" t="s">
        <v>82</v>
      </c>
      <c r="O741" t="s">
        <v>42</v>
      </c>
      <c r="P741" t="s">
        <v>43</v>
      </c>
      <c r="Q741">
        <v>30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3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42.400100000000002</v>
      </c>
      <c r="AF741">
        <v>-71.112700000000004</v>
      </c>
      <c r="AG741">
        <v>6</v>
      </c>
      <c r="AH741" s="1">
        <v>250000000000000</v>
      </c>
    </row>
    <row r="742" spans="1:34" x14ac:dyDescent="0.35">
      <c r="A742">
        <v>19003444</v>
      </c>
      <c r="B742" s="2">
        <v>43484.602777777778</v>
      </c>
      <c r="C742" s="2" t="str">
        <f t="shared" si="22"/>
        <v>Jan</v>
      </c>
      <c r="D742" s="2" t="str">
        <f t="shared" si="23"/>
        <v>2019</v>
      </c>
      <c r="E742" t="s">
        <v>44</v>
      </c>
      <c r="F742" t="s">
        <v>605</v>
      </c>
      <c r="G742" t="s">
        <v>46</v>
      </c>
      <c r="H742" t="s">
        <v>47</v>
      </c>
      <c r="I742" t="s">
        <v>48</v>
      </c>
      <c r="J742" t="s">
        <v>37</v>
      </c>
      <c r="K742" t="s">
        <v>323</v>
      </c>
      <c r="L742" t="s">
        <v>71</v>
      </c>
      <c r="M742" t="s">
        <v>63</v>
      </c>
      <c r="N742" t="s">
        <v>41</v>
      </c>
      <c r="O742" t="s">
        <v>42</v>
      </c>
      <c r="P742" t="s">
        <v>43</v>
      </c>
      <c r="Q742">
        <v>20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42.400300000000001</v>
      </c>
      <c r="AF742">
        <v>-71.113399999999999</v>
      </c>
      <c r="AG742">
        <v>6</v>
      </c>
      <c r="AH742" s="1">
        <v>250000000000000</v>
      </c>
    </row>
    <row r="743" spans="1:34" x14ac:dyDescent="0.35">
      <c r="A743">
        <v>18051037</v>
      </c>
      <c r="B743" s="2">
        <v>43339.441666666666</v>
      </c>
      <c r="C743" s="2" t="str">
        <f t="shared" si="22"/>
        <v>Aug</v>
      </c>
      <c r="D743" s="2" t="str">
        <f t="shared" si="23"/>
        <v>2018</v>
      </c>
      <c r="E743" t="s">
        <v>44</v>
      </c>
      <c r="F743" t="s">
        <v>600</v>
      </c>
      <c r="G743" t="s">
        <v>46</v>
      </c>
      <c r="H743" t="s">
        <v>47</v>
      </c>
      <c r="I743" t="s">
        <v>48</v>
      </c>
      <c r="J743" t="s">
        <v>37</v>
      </c>
      <c r="K743" t="s">
        <v>38</v>
      </c>
      <c r="L743" t="s">
        <v>39</v>
      </c>
      <c r="M743" t="s">
        <v>69</v>
      </c>
      <c r="N743" t="s">
        <v>49</v>
      </c>
      <c r="O743" t="s">
        <v>56</v>
      </c>
      <c r="P743" t="s">
        <v>43</v>
      </c>
      <c r="Q743">
        <v>20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2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42.400300000000001</v>
      </c>
      <c r="AF743">
        <v>-71.113399999999999</v>
      </c>
      <c r="AG743">
        <v>6</v>
      </c>
      <c r="AH743" s="1">
        <v>250000000000000</v>
      </c>
    </row>
    <row r="744" spans="1:34" x14ac:dyDescent="0.35">
      <c r="A744">
        <v>19069671</v>
      </c>
      <c r="B744" s="2">
        <v>43807.742361111108</v>
      </c>
      <c r="C744" s="2" t="str">
        <f t="shared" si="22"/>
        <v>Dec</v>
      </c>
      <c r="D744" s="2" t="str">
        <f t="shared" si="23"/>
        <v>2019</v>
      </c>
      <c r="E744" t="s">
        <v>32</v>
      </c>
      <c r="F744" t="s">
        <v>602</v>
      </c>
      <c r="G744" t="s">
        <v>34</v>
      </c>
      <c r="H744" t="s">
        <v>47</v>
      </c>
      <c r="I744" t="s">
        <v>48</v>
      </c>
      <c r="J744" t="s">
        <v>37</v>
      </c>
      <c r="K744" t="s">
        <v>66</v>
      </c>
      <c r="L744" t="s">
        <v>71</v>
      </c>
      <c r="M744" t="s">
        <v>40</v>
      </c>
      <c r="N744" t="s">
        <v>41</v>
      </c>
      <c r="O744" t="s">
        <v>42</v>
      </c>
      <c r="P744" t="s">
        <v>43</v>
      </c>
      <c r="Q744">
        <v>30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42.400100000000002</v>
      </c>
      <c r="AF744">
        <v>-71.112700000000004</v>
      </c>
      <c r="AG744">
        <v>6</v>
      </c>
      <c r="AH744" s="1">
        <v>250000000000000</v>
      </c>
    </row>
    <row r="745" spans="1:34" x14ac:dyDescent="0.35">
      <c r="A745">
        <v>23017433</v>
      </c>
      <c r="B745" s="2">
        <v>45019.40902777778</v>
      </c>
      <c r="C745" s="2" t="str">
        <f t="shared" si="22"/>
        <v>Apr</v>
      </c>
      <c r="D745" s="2" t="str">
        <f t="shared" si="23"/>
        <v>2023</v>
      </c>
      <c r="E745" t="s">
        <v>44</v>
      </c>
      <c r="F745" t="s">
        <v>606</v>
      </c>
      <c r="G745" t="s">
        <v>46</v>
      </c>
      <c r="H745" t="s">
        <v>47</v>
      </c>
      <c r="I745" t="s">
        <v>48</v>
      </c>
      <c r="J745" t="s">
        <v>37</v>
      </c>
      <c r="K745" t="s">
        <v>53</v>
      </c>
      <c r="L745" t="s">
        <v>54</v>
      </c>
      <c r="M745" t="s">
        <v>61</v>
      </c>
      <c r="N745" t="s">
        <v>119</v>
      </c>
      <c r="O745" t="s">
        <v>56</v>
      </c>
      <c r="P745" t="s">
        <v>43</v>
      </c>
      <c r="Q745">
        <v>25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3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42.400300000000001</v>
      </c>
      <c r="AF745">
        <v>-71.113399999999999</v>
      </c>
      <c r="AG745">
        <v>6</v>
      </c>
      <c r="AH745" s="1">
        <v>250000000000000</v>
      </c>
    </row>
    <row r="746" spans="1:34" x14ac:dyDescent="0.35">
      <c r="A746">
        <v>19004102</v>
      </c>
      <c r="B746" s="2">
        <v>43488.436805555553</v>
      </c>
      <c r="C746" s="2" t="str">
        <f t="shared" si="22"/>
        <v>Jan</v>
      </c>
      <c r="D746" s="2" t="str">
        <f t="shared" si="23"/>
        <v>2019</v>
      </c>
      <c r="E746" t="s">
        <v>44</v>
      </c>
      <c r="F746" t="s">
        <v>602</v>
      </c>
      <c r="G746" t="s">
        <v>46</v>
      </c>
      <c r="H746" t="s">
        <v>52</v>
      </c>
      <c r="I746" t="s">
        <v>36</v>
      </c>
      <c r="J746" t="s">
        <v>63</v>
      </c>
      <c r="K746" t="s">
        <v>66</v>
      </c>
      <c r="L746" t="s">
        <v>71</v>
      </c>
      <c r="M746" t="s">
        <v>93</v>
      </c>
      <c r="N746" t="s">
        <v>63</v>
      </c>
      <c r="O746" t="s">
        <v>42</v>
      </c>
      <c r="P746" t="s">
        <v>43</v>
      </c>
      <c r="Q746">
        <v>25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3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42.400100000000002</v>
      </c>
      <c r="AF746">
        <v>-71.112700000000004</v>
      </c>
      <c r="AG746">
        <v>6</v>
      </c>
      <c r="AH746" s="1">
        <v>250000000000000</v>
      </c>
    </row>
    <row r="747" spans="1:34" x14ac:dyDescent="0.35">
      <c r="A747">
        <v>24002273</v>
      </c>
      <c r="B747" s="2">
        <v>45304.404861111114</v>
      </c>
      <c r="C747" s="2" t="str">
        <f t="shared" si="22"/>
        <v>Jan</v>
      </c>
      <c r="D747" s="2" t="str">
        <f t="shared" si="23"/>
        <v>2024</v>
      </c>
      <c r="E747" t="s">
        <v>44</v>
      </c>
      <c r="F747" t="s">
        <v>602</v>
      </c>
      <c r="G747" t="s">
        <v>46</v>
      </c>
      <c r="H747" t="s">
        <v>35</v>
      </c>
      <c r="I747" t="s">
        <v>36</v>
      </c>
      <c r="J747" t="s">
        <v>63</v>
      </c>
      <c r="K747" t="s">
        <v>66</v>
      </c>
      <c r="L747" t="s">
        <v>71</v>
      </c>
      <c r="M747" t="s">
        <v>40</v>
      </c>
      <c r="N747" t="s">
        <v>82</v>
      </c>
      <c r="O747" t="s">
        <v>42</v>
      </c>
      <c r="P747" t="s">
        <v>43</v>
      </c>
      <c r="Q747">
        <v>25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3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42.400100000000002</v>
      </c>
      <c r="AF747">
        <v>-71.112700000000004</v>
      </c>
      <c r="AG747">
        <v>6</v>
      </c>
      <c r="AH747" s="1">
        <v>250000000000000</v>
      </c>
    </row>
    <row r="748" spans="1:34" x14ac:dyDescent="0.35">
      <c r="A748">
        <v>21055681</v>
      </c>
      <c r="B748" s="2">
        <v>44491.791666666664</v>
      </c>
      <c r="C748" s="2" t="str">
        <f t="shared" si="22"/>
        <v>Oct</v>
      </c>
      <c r="D748" s="2" t="str">
        <f t="shared" si="23"/>
        <v>2021</v>
      </c>
      <c r="E748" t="s">
        <v>32</v>
      </c>
      <c r="F748" t="s">
        <v>607</v>
      </c>
      <c r="G748" t="s">
        <v>34</v>
      </c>
      <c r="H748" t="s">
        <v>47</v>
      </c>
      <c r="I748" t="s">
        <v>48</v>
      </c>
      <c r="J748" t="s">
        <v>37</v>
      </c>
      <c r="K748" t="s">
        <v>38</v>
      </c>
      <c r="L748" t="s">
        <v>39</v>
      </c>
      <c r="M748" t="s">
        <v>93</v>
      </c>
      <c r="N748" t="s">
        <v>49</v>
      </c>
      <c r="O748" t="s">
        <v>86</v>
      </c>
      <c r="P748" t="s">
        <v>43</v>
      </c>
      <c r="Q748">
        <v>25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0</v>
      </c>
      <c r="Y748">
        <v>0</v>
      </c>
      <c r="Z748">
        <v>1</v>
      </c>
      <c r="AA748">
        <v>1</v>
      </c>
      <c r="AB748">
        <v>0</v>
      </c>
      <c r="AC748">
        <v>0</v>
      </c>
      <c r="AD748">
        <v>0</v>
      </c>
      <c r="AE748">
        <v>42.400300000000001</v>
      </c>
      <c r="AF748">
        <v>-71.113399999999999</v>
      </c>
      <c r="AG748">
        <v>6</v>
      </c>
      <c r="AH748" s="1">
        <v>250000000000000</v>
      </c>
    </row>
    <row r="749" spans="1:34" x14ac:dyDescent="0.35">
      <c r="A749">
        <v>23011184</v>
      </c>
      <c r="B749" s="2">
        <v>44987.834722222222</v>
      </c>
      <c r="C749" s="2" t="str">
        <f t="shared" si="22"/>
        <v>Mar</v>
      </c>
      <c r="D749" s="2" t="str">
        <f t="shared" si="23"/>
        <v>2023</v>
      </c>
      <c r="E749" t="s">
        <v>32</v>
      </c>
      <c r="F749" t="s">
        <v>602</v>
      </c>
      <c r="G749" t="s">
        <v>34</v>
      </c>
      <c r="H749" t="s">
        <v>47</v>
      </c>
      <c r="I749" t="s">
        <v>48</v>
      </c>
      <c r="J749" t="s">
        <v>37</v>
      </c>
      <c r="K749" t="s">
        <v>66</v>
      </c>
      <c r="L749" t="s">
        <v>71</v>
      </c>
      <c r="M749" t="s">
        <v>40</v>
      </c>
      <c r="N749" t="s">
        <v>41</v>
      </c>
      <c r="O749" t="s">
        <v>42</v>
      </c>
      <c r="P749" t="s">
        <v>43</v>
      </c>
      <c r="Q749">
        <v>20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3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42.400100000000002</v>
      </c>
      <c r="AF749">
        <v>-71.112700000000004</v>
      </c>
      <c r="AG749">
        <v>6</v>
      </c>
      <c r="AH749" s="1">
        <v>250000000000000</v>
      </c>
    </row>
    <row r="750" spans="1:34" x14ac:dyDescent="0.35">
      <c r="A750">
        <v>22031179</v>
      </c>
      <c r="B750" s="2">
        <v>44716.417361111111</v>
      </c>
      <c r="C750" s="2" t="str">
        <f t="shared" si="22"/>
        <v>Jun</v>
      </c>
      <c r="D750" s="2" t="str">
        <f t="shared" si="23"/>
        <v>2022</v>
      </c>
      <c r="E750" t="s">
        <v>44</v>
      </c>
      <c r="F750" t="s">
        <v>608</v>
      </c>
      <c r="G750" t="s">
        <v>46</v>
      </c>
      <c r="H750" t="s">
        <v>47</v>
      </c>
      <c r="I750" t="s">
        <v>48</v>
      </c>
      <c r="J750" t="s">
        <v>37</v>
      </c>
      <c r="K750" t="s">
        <v>66</v>
      </c>
      <c r="L750" t="s">
        <v>71</v>
      </c>
      <c r="M750" t="s">
        <v>40</v>
      </c>
      <c r="N750" t="s">
        <v>119</v>
      </c>
      <c r="O750" t="s">
        <v>42</v>
      </c>
      <c r="P750" t="s">
        <v>43</v>
      </c>
      <c r="Q750">
        <v>20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2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42.400100000000002</v>
      </c>
      <c r="AF750">
        <v>-71.112799999999993</v>
      </c>
      <c r="AG750">
        <v>6</v>
      </c>
      <c r="AH750" s="1">
        <v>250000000000000</v>
      </c>
    </row>
    <row r="751" spans="1:34" x14ac:dyDescent="0.35">
      <c r="A751">
        <v>21015192</v>
      </c>
      <c r="B751" s="2">
        <v>44280.618055555555</v>
      </c>
      <c r="C751" s="2" t="str">
        <f t="shared" si="22"/>
        <v>Mar</v>
      </c>
      <c r="D751" s="2" t="str">
        <f t="shared" si="23"/>
        <v>2021</v>
      </c>
      <c r="E751" t="s">
        <v>44</v>
      </c>
      <c r="F751" t="s">
        <v>602</v>
      </c>
      <c r="G751" t="s">
        <v>46</v>
      </c>
      <c r="H751" t="s">
        <v>52</v>
      </c>
      <c r="I751" t="s">
        <v>48</v>
      </c>
      <c r="J751" t="s">
        <v>37</v>
      </c>
      <c r="K751" t="s">
        <v>66</v>
      </c>
      <c r="L751" t="s">
        <v>54</v>
      </c>
      <c r="M751" t="s">
        <v>69</v>
      </c>
      <c r="N751" t="s">
        <v>55</v>
      </c>
      <c r="O751" t="s">
        <v>42</v>
      </c>
      <c r="P751" t="s">
        <v>43</v>
      </c>
      <c r="Q751">
        <v>25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4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42.400100000000002</v>
      </c>
      <c r="AF751">
        <v>-71.112700000000004</v>
      </c>
      <c r="AG751">
        <v>6</v>
      </c>
      <c r="AH751" s="1">
        <v>250000000000000</v>
      </c>
    </row>
    <row r="752" spans="1:34" x14ac:dyDescent="0.35">
      <c r="A752">
        <v>23053410</v>
      </c>
      <c r="B752" s="2">
        <v>45186.397222222222</v>
      </c>
      <c r="C752" s="2" t="str">
        <f t="shared" si="22"/>
        <v>Sep</v>
      </c>
      <c r="D752" s="2" t="str">
        <f t="shared" si="23"/>
        <v>2023</v>
      </c>
      <c r="E752" t="s">
        <v>44</v>
      </c>
      <c r="F752" t="s">
        <v>602</v>
      </c>
      <c r="G752" t="s">
        <v>46</v>
      </c>
      <c r="H752" t="s">
        <v>47</v>
      </c>
      <c r="I752" t="s">
        <v>48</v>
      </c>
      <c r="J752" t="s">
        <v>37</v>
      </c>
      <c r="K752" t="s">
        <v>66</v>
      </c>
      <c r="L752" t="s">
        <v>71</v>
      </c>
      <c r="M752" t="s">
        <v>93</v>
      </c>
      <c r="N752" t="s">
        <v>41</v>
      </c>
      <c r="O752" t="s">
        <v>42</v>
      </c>
      <c r="P752" t="s">
        <v>43</v>
      </c>
      <c r="Q752">
        <v>25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2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42.400100000000002</v>
      </c>
      <c r="AF752">
        <v>-71.112700000000004</v>
      </c>
      <c r="AG752">
        <v>6</v>
      </c>
      <c r="AH752" s="1">
        <v>250000000000000</v>
      </c>
    </row>
    <row r="753" spans="1:34" x14ac:dyDescent="0.35">
      <c r="A753">
        <v>21054691</v>
      </c>
      <c r="B753" s="2">
        <v>44486.461111111108</v>
      </c>
      <c r="C753" s="2" t="str">
        <f t="shared" si="22"/>
        <v>Oct</v>
      </c>
      <c r="D753" s="2" t="str">
        <f t="shared" si="23"/>
        <v>2021</v>
      </c>
      <c r="E753" t="s">
        <v>44</v>
      </c>
      <c r="F753" t="s">
        <v>602</v>
      </c>
      <c r="G753" t="s">
        <v>46</v>
      </c>
      <c r="H753" t="s">
        <v>47</v>
      </c>
      <c r="I753" t="s">
        <v>48</v>
      </c>
      <c r="J753" t="s">
        <v>37</v>
      </c>
      <c r="K753" t="s">
        <v>66</v>
      </c>
      <c r="L753" t="s">
        <v>71</v>
      </c>
      <c r="M753" t="s">
        <v>40</v>
      </c>
      <c r="N753" t="s">
        <v>41</v>
      </c>
      <c r="O753" t="s">
        <v>42</v>
      </c>
      <c r="P753" t="s">
        <v>43</v>
      </c>
      <c r="Q753">
        <v>25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42.400100000000002</v>
      </c>
      <c r="AF753">
        <v>-71.112700000000004</v>
      </c>
      <c r="AG753">
        <v>6</v>
      </c>
      <c r="AH753" s="1">
        <v>250000000000000</v>
      </c>
    </row>
    <row r="754" spans="1:34" x14ac:dyDescent="0.35">
      <c r="A754">
        <v>24014539</v>
      </c>
      <c r="B754" s="2">
        <v>45365.912499999999</v>
      </c>
      <c r="C754" s="2" t="str">
        <f t="shared" si="22"/>
        <v>Mar</v>
      </c>
      <c r="D754" s="2" t="str">
        <f t="shared" si="23"/>
        <v>2024</v>
      </c>
      <c r="E754" t="s">
        <v>32</v>
      </c>
      <c r="F754" t="s">
        <v>600</v>
      </c>
      <c r="G754" t="s">
        <v>34</v>
      </c>
      <c r="H754" t="s">
        <v>47</v>
      </c>
      <c r="I754" t="s">
        <v>48</v>
      </c>
      <c r="J754" t="s">
        <v>37</v>
      </c>
      <c r="K754" t="s">
        <v>38</v>
      </c>
      <c r="L754" t="s">
        <v>298</v>
      </c>
      <c r="M754" t="s">
        <v>40</v>
      </c>
      <c r="N754" t="s">
        <v>82</v>
      </c>
      <c r="O754" t="s">
        <v>42</v>
      </c>
      <c r="P754" t="s">
        <v>43</v>
      </c>
      <c r="Q754">
        <v>20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42.400300000000001</v>
      </c>
      <c r="AF754">
        <v>-71.113399999999999</v>
      </c>
      <c r="AG754">
        <v>6</v>
      </c>
      <c r="AH754" s="1">
        <v>250000000000000</v>
      </c>
    </row>
    <row r="755" spans="1:34" x14ac:dyDescent="0.35">
      <c r="A755">
        <v>21018171</v>
      </c>
      <c r="B755" s="2">
        <v>44297.62777777778</v>
      </c>
      <c r="C755" s="2" t="str">
        <f t="shared" si="22"/>
        <v>Apr</v>
      </c>
      <c r="D755" s="2" t="str">
        <f t="shared" si="23"/>
        <v>2021</v>
      </c>
      <c r="E755" t="s">
        <v>44</v>
      </c>
      <c r="F755" t="s">
        <v>602</v>
      </c>
      <c r="G755" t="s">
        <v>46</v>
      </c>
      <c r="H755" t="s">
        <v>47</v>
      </c>
      <c r="I755" t="s">
        <v>48</v>
      </c>
      <c r="J755" t="s">
        <v>157</v>
      </c>
      <c r="K755" t="s">
        <v>66</v>
      </c>
      <c r="L755" t="s">
        <v>54</v>
      </c>
      <c r="M755" t="s">
        <v>93</v>
      </c>
      <c r="N755" t="s">
        <v>82</v>
      </c>
      <c r="O755" t="s">
        <v>42</v>
      </c>
      <c r="P755" t="s">
        <v>43</v>
      </c>
      <c r="Q755">
        <v>25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42.400100000000002</v>
      </c>
      <c r="AF755">
        <v>-71.112700000000004</v>
      </c>
      <c r="AG755">
        <v>6</v>
      </c>
      <c r="AH755" s="1">
        <v>250000000000000</v>
      </c>
    </row>
    <row r="756" spans="1:34" x14ac:dyDescent="0.35">
      <c r="A756">
        <v>22007682</v>
      </c>
      <c r="B756" s="2">
        <v>44607.459027777775</v>
      </c>
      <c r="C756" s="2" t="str">
        <f t="shared" si="22"/>
        <v>Feb</v>
      </c>
      <c r="D756" s="2" t="str">
        <f t="shared" si="23"/>
        <v>2022</v>
      </c>
      <c r="E756" t="s">
        <v>44</v>
      </c>
      <c r="F756" t="s">
        <v>602</v>
      </c>
      <c r="G756" t="s">
        <v>46</v>
      </c>
      <c r="H756" t="s">
        <v>47</v>
      </c>
      <c r="I756" t="s">
        <v>48</v>
      </c>
      <c r="J756" t="s">
        <v>37</v>
      </c>
      <c r="K756" t="s">
        <v>66</v>
      </c>
      <c r="L756" t="s">
        <v>68</v>
      </c>
      <c r="M756" t="s">
        <v>40</v>
      </c>
      <c r="N756" t="s">
        <v>41</v>
      </c>
      <c r="O756" t="s">
        <v>42</v>
      </c>
      <c r="P756" t="s">
        <v>43</v>
      </c>
      <c r="Q756">
        <v>25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42.400100000000002</v>
      </c>
      <c r="AF756">
        <v>-71.112700000000004</v>
      </c>
      <c r="AG756">
        <v>6</v>
      </c>
      <c r="AH756" s="1">
        <v>250000000000000</v>
      </c>
    </row>
    <row r="757" spans="1:34" x14ac:dyDescent="0.35">
      <c r="A757">
        <v>18060961</v>
      </c>
      <c r="B757" s="2">
        <v>43386.542361111111</v>
      </c>
      <c r="C757" s="2" t="str">
        <f t="shared" si="22"/>
        <v>Oct</v>
      </c>
      <c r="D757" s="2" t="str">
        <f t="shared" si="23"/>
        <v>2018</v>
      </c>
      <c r="E757" t="s">
        <v>44</v>
      </c>
      <c r="F757" t="s">
        <v>600</v>
      </c>
      <c r="G757" t="s">
        <v>46</v>
      </c>
      <c r="H757" t="s">
        <v>35</v>
      </c>
      <c r="I757" t="s">
        <v>36</v>
      </c>
      <c r="J757" t="s">
        <v>37</v>
      </c>
      <c r="K757" t="s">
        <v>66</v>
      </c>
      <c r="L757" t="s">
        <v>63</v>
      </c>
      <c r="M757" t="s">
        <v>93</v>
      </c>
      <c r="N757" t="s">
        <v>82</v>
      </c>
      <c r="O757" t="s">
        <v>42</v>
      </c>
      <c r="P757" t="s">
        <v>43</v>
      </c>
      <c r="Q757">
        <v>25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42.400300000000001</v>
      </c>
      <c r="AF757">
        <v>-71.113399999999999</v>
      </c>
      <c r="AG757">
        <v>6</v>
      </c>
      <c r="AH757" s="1">
        <v>250000000000000</v>
      </c>
    </row>
    <row r="758" spans="1:34" x14ac:dyDescent="0.35">
      <c r="A758">
        <v>22068051</v>
      </c>
      <c r="B758" s="2">
        <v>44896.747916666667</v>
      </c>
      <c r="C758" s="2" t="str">
        <f t="shared" si="22"/>
        <v>Dec</v>
      </c>
      <c r="D758" s="2" t="str">
        <f t="shared" si="23"/>
        <v>2022</v>
      </c>
      <c r="E758" t="s">
        <v>32</v>
      </c>
      <c r="F758" t="s">
        <v>602</v>
      </c>
      <c r="G758" t="s">
        <v>34</v>
      </c>
      <c r="H758" t="s">
        <v>47</v>
      </c>
      <c r="I758" t="s">
        <v>48</v>
      </c>
      <c r="J758" t="s">
        <v>37</v>
      </c>
      <c r="K758" t="s">
        <v>66</v>
      </c>
      <c r="L758" t="s">
        <v>71</v>
      </c>
      <c r="M758" t="s">
        <v>40</v>
      </c>
      <c r="N758" t="s">
        <v>119</v>
      </c>
      <c r="O758" t="s">
        <v>42</v>
      </c>
      <c r="P758" t="s">
        <v>43</v>
      </c>
      <c r="Q758">
        <v>20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3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42.400100000000002</v>
      </c>
      <c r="AF758">
        <v>-71.112700000000004</v>
      </c>
      <c r="AG758">
        <v>6</v>
      </c>
      <c r="AH758" s="1">
        <v>250000000000000</v>
      </c>
    </row>
    <row r="759" spans="1:34" x14ac:dyDescent="0.35">
      <c r="A759">
        <v>20046208</v>
      </c>
      <c r="B759" s="2">
        <v>44100.730555555558</v>
      </c>
      <c r="C759" s="2" t="str">
        <f t="shared" si="22"/>
        <v>Sep</v>
      </c>
      <c r="D759" s="2" t="str">
        <f t="shared" si="23"/>
        <v>2020</v>
      </c>
      <c r="E759" t="s">
        <v>32</v>
      </c>
      <c r="F759" t="s">
        <v>602</v>
      </c>
      <c r="G759" t="s">
        <v>107</v>
      </c>
      <c r="H759" t="s">
        <v>47</v>
      </c>
      <c r="I759" t="s">
        <v>48</v>
      </c>
      <c r="J759" t="s">
        <v>37</v>
      </c>
      <c r="K759" t="s">
        <v>66</v>
      </c>
      <c r="L759" t="s">
        <v>71</v>
      </c>
      <c r="M759" t="s">
        <v>63</v>
      </c>
      <c r="N759" t="s">
        <v>82</v>
      </c>
      <c r="O759" t="s">
        <v>42</v>
      </c>
      <c r="P759" t="s">
        <v>43</v>
      </c>
      <c r="Q759">
        <v>25</v>
      </c>
      <c r="R759">
        <v>0</v>
      </c>
      <c r="S759">
        <v>0</v>
      </c>
      <c r="T759">
        <v>0</v>
      </c>
      <c r="U759">
        <v>2</v>
      </c>
      <c r="V759">
        <v>0</v>
      </c>
      <c r="W759">
        <v>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42.400100000000002</v>
      </c>
      <c r="AF759">
        <v>-71.112700000000004</v>
      </c>
      <c r="AG759">
        <v>6</v>
      </c>
      <c r="AH759" s="1">
        <v>250000000000000</v>
      </c>
    </row>
    <row r="760" spans="1:34" x14ac:dyDescent="0.35">
      <c r="A760">
        <v>21037929</v>
      </c>
      <c r="B760" s="2">
        <v>44400.484722222223</v>
      </c>
      <c r="C760" s="2" t="str">
        <f t="shared" si="22"/>
        <v>Jul</v>
      </c>
      <c r="D760" s="2" t="str">
        <f t="shared" si="23"/>
        <v>2021</v>
      </c>
      <c r="E760" t="s">
        <v>44</v>
      </c>
      <c r="F760" t="s">
        <v>602</v>
      </c>
      <c r="G760" t="s">
        <v>46</v>
      </c>
      <c r="H760" t="s">
        <v>47</v>
      </c>
      <c r="I760" t="s">
        <v>48</v>
      </c>
      <c r="J760" t="s">
        <v>37</v>
      </c>
      <c r="K760" t="s">
        <v>66</v>
      </c>
      <c r="L760" t="s">
        <v>71</v>
      </c>
      <c r="M760" t="s">
        <v>40</v>
      </c>
      <c r="N760" t="s">
        <v>82</v>
      </c>
      <c r="O760" t="s">
        <v>42</v>
      </c>
      <c r="P760" t="s">
        <v>43</v>
      </c>
      <c r="Q760">
        <v>25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42.400100000000002</v>
      </c>
      <c r="AF760">
        <v>-71.112700000000004</v>
      </c>
      <c r="AG760">
        <v>6</v>
      </c>
      <c r="AH760" s="1">
        <v>250000000000000</v>
      </c>
    </row>
    <row r="761" spans="1:34" x14ac:dyDescent="0.35">
      <c r="A761">
        <v>21006829</v>
      </c>
      <c r="B761" s="2">
        <v>44233.433333333334</v>
      </c>
      <c r="C761" s="2" t="str">
        <f t="shared" si="22"/>
        <v>Feb</v>
      </c>
      <c r="D761" s="2" t="str">
        <f t="shared" si="23"/>
        <v>2021</v>
      </c>
      <c r="E761" t="s">
        <v>44</v>
      </c>
      <c r="F761" t="s">
        <v>609</v>
      </c>
      <c r="G761" t="s">
        <v>46</v>
      </c>
      <c r="H761" t="s">
        <v>47</v>
      </c>
      <c r="I761" t="s">
        <v>48</v>
      </c>
      <c r="J761" t="s">
        <v>37</v>
      </c>
      <c r="K761" t="s">
        <v>66</v>
      </c>
      <c r="L761" t="s">
        <v>39</v>
      </c>
      <c r="M761" t="s">
        <v>40</v>
      </c>
      <c r="N761" t="s">
        <v>55</v>
      </c>
      <c r="O761" t="s">
        <v>42</v>
      </c>
      <c r="P761" t="s">
        <v>43</v>
      </c>
      <c r="Q761">
        <v>25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3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42.400100000000002</v>
      </c>
      <c r="AF761">
        <v>-71.112300000000005</v>
      </c>
      <c r="AG761">
        <v>6</v>
      </c>
      <c r="AH761" s="1">
        <v>250000000000000</v>
      </c>
    </row>
    <row r="762" spans="1:34" x14ac:dyDescent="0.35">
      <c r="A762">
        <v>21029556</v>
      </c>
      <c r="B762" s="2">
        <v>44358.995833333334</v>
      </c>
      <c r="C762" s="2" t="str">
        <f t="shared" si="22"/>
        <v>Jun</v>
      </c>
      <c r="D762" s="2" t="str">
        <f t="shared" si="23"/>
        <v>2021</v>
      </c>
      <c r="E762" t="s">
        <v>32</v>
      </c>
      <c r="F762" t="s">
        <v>610</v>
      </c>
      <c r="G762" t="s">
        <v>34</v>
      </c>
      <c r="H762" t="s">
        <v>35</v>
      </c>
      <c r="I762" t="s">
        <v>36</v>
      </c>
      <c r="J762" t="s">
        <v>37</v>
      </c>
      <c r="K762" t="s">
        <v>53</v>
      </c>
      <c r="L762" t="s">
        <v>122</v>
      </c>
      <c r="M762" t="s">
        <v>63</v>
      </c>
      <c r="N762" t="s">
        <v>41</v>
      </c>
      <c r="O762" t="s">
        <v>42</v>
      </c>
      <c r="P762" t="s">
        <v>43</v>
      </c>
      <c r="Q762">
        <v>25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42.401000000000003</v>
      </c>
      <c r="AF762">
        <v>-71.117099999999994</v>
      </c>
      <c r="AG762">
        <v>6</v>
      </c>
      <c r="AH762" s="1">
        <v>250000000000000</v>
      </c>
    </row>
    <row r="763" spans="1:34" x14ac:dyDescent="0.35">
      <c r="A763">
        <v>21064260</v>
      </c>
      <c r="B763" s="2">
        <v>44543.594444444447</v>
      </c>
      <c r="C763" s="2" t="str">
        <f t="shared" si="22"/>
        <v>Dec</v>
      </c>
      <c r="D763" s="2" t="str">
        <f t="shared" si="23"/>
        <v>2021</v>
      </c>
      <c r="E763" t="s">
        <v>44</v>
      </c>
      <c r="F763" t="s">
        <v>611</v>
      </c>
      <c r="G763" t="s">
        <v>46</v>
      </c>
      <c r="H763" t="s">
        <v>47</v>
      </c>
      <c r="I763" t="s">
        <v>48</v>
      </c>
      <c r="J763" t="s">
        <v>37</v>
      </c>
      <c r="K763" t="s">
        <v>323</v>
      </c>
      <c r="L763" t="s">
        <v>122</v>
      </c>
      <c r="M763" t="s">
        <v>40</v>
      </c>
      <c r="N763" t="s">
        <v>41</v>
      </c>
      <c r="O763" t="s">
        <v>42</v>
      </c>
      <c r="P763" t="s">
        <v>43</v>
      </c>
      <c r="Q763">
        <v>25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4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42.401200000000003</v>
      </c>
      <c r="AF763">
        <v>-71.116399999999999</v>
      </c>
      <c r="AG763">
        <v>6</v>
      </c>
      <c r="AH763" s="1">
        <v>250000000000000</v>
      </c>
    </row>
    <row r="764" spans="1:34" x14ac:dyDescent="0.35">
      <c r="A764">
        <v>23048523</v>
      </c>
      <c r="B764" s="2">
        <v>45163.893055555556</v>
      </c>
      <c r="C764" s="2" t="str">
        <f t="shared" si="22"/>
        <v>Aug</v>
      </c>
      <c r="D764" s="2" t="str">
        <f t="shared" si="23"/>
        <v>2023</v>
      </c>
      <c r="E764" t="s">
        <v>32</v>
      </c>
      <c r="F764" t="s">
        <v>611</v>
      </c>
      <c r="G764" t="s">
        <v>34</v>
      </c>
      <c r="H764" t="s">
        <v>63</v>
      </c>
      <c r="I764" t="s">
        <v>48</v>
      </c>
      <c r="J764" t="s">
        <v>37</v>
      </c>
      <c r="K764" t="s">
        <v>121</v>
      </c>
      <c r="L764" t="s">
        <v>54</v>
      </c>
      <c r="M764" t="s">
        <v>69</v>
      </c>
      <c r="N764" t="s">
        <v>55</v>
      </c>
      <c r="O764" t="s">
        <v>42</v>
      </c>
      <c r="P764" t="s">
        <v>43</v>
      </c>
      <c r="Q764">
        <v>20</v>
      </c>
      <c r="R764">
        <v>0</v>
      </c>
      <c r="S764">
        <v>0</v>
      </c>
      <c r="T764">
        <v>0</v>
      </c>
      <c r="U764">
        <v>2</v>
      </c>
      <c r="V764">
        <v>0</v>
      </c>
      <c r="W764">
        <v>5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42.401200000000003</v>
      </c>
      <c r="AF764">
        <v>-71.116399999999999</v>
      </c>
      <c r="AG764">
        <v>6</v>
      </c>
      <c r="AH764" s="1">
        <v>250000000000000</v>
      </c>
    </row>
    <row r="765" spans="1:34" x14ac:dyDescent="0.35">
      <c r="A765">
        <v>22070336</v>
      </c>
      <c r="B765" s="2">
        <v>44909.260416666664</v>
      </c>
      <c r="C765" s="2" t="str">
        <f t="shared" si="22"/>
        <v>Dec</v>
      </c>
      <c r="D765" s="2" t="str">
        <f t="shared" si="23"/>
        <v>2022</v>
      </c>
      <c r="E765" t="s">
        <v>58</v>
      </c>
      <c r="F765" t="s">
        <v>611</v>
      </c>
      <c r="G765" t="s">
        <v>34</v>
      </c>
      <c r="H765" t="s">
        <v>47</v>
      </c>
      <c r="I765" t="s">
        <v>48</v>
      </c>
      <c r="J765" t="s">
        <v>37</v>
      </c>
      <c r="K765" t="s">
        <v>121</v>
      </c>
      <c r="L765" t="s">
        <v>298</v>
      </c>
      <c r="M765" t="s">
        <v>69</v>
      </c>
      <c r="N765" t="s">
        <v>41</v>
      </c>
      <c r="O765" t="s">
        <v>42</v>
      </c>
      <c r="P765" t="s">
        <v>43</v>
      </c>
      <c r="Q765">
        <v>20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3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42.401200000000003</v>
      </c>
      <c r="AF765">
        <v>-71.116399999999999</v>
      </c>
      <c r="AG765">
        <v>6</v>
      </c>
      <c r="AH765" s="1">
        <v>250000000000000</v>
      </c>
    </row>
    <row r="766" spans="1:34" x14ac:dyDescent="0.35">
      <c r="A766">
        <v>18028136</v>
      </c>
      <c r="B766" s="2">
        <v>43232.607638888891</v>
      </c>
      <c r="C766" s="2" t="str">
        <f t="shared" si="22"/>
        <v>May</v>
      </c>
      <c r="D766" s="2" t="str">
        <f t="shared" si="23"/>
        <v>2018</v>
      </c>
      <c r="E766" t="s">
        <v>44</v>
      </c>
      <c r="F766" t="s">
        <v>611</v>
      </c>
      <c r="G766" t="s">
        <v>46</v>
      </c>
      <c r="H766" t="s">
        <v>52</v>
      </c>
      <c r="I766" t="s">
        <v>36</v>
      </c>
      <c r="J766" t="s">
        <v>37</v>
      </c>
      <c r="K766" t="s">
        <v>66</v>
      </c>
      <c r="L766" t="s">
        <v>122</v>
      </c>
      <c r="M766" t="s">
        <v>69</v>
      </c>
      <c r="N766" t="s">
        <v>41</v>
      </c>
      <c r="O766" t="s">
        <v>42</v>
      </c>
      <c r="P766" t="s">
        <v>43</v>
      </c>
      <c r="Q766">
        <v>30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5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42.401200000000003</v>
      </c>
      <c r="AF766">
        <v>-71.116399999999999</v>
      </c>
      <c r="AG766">
        <v>6</v>
      </c>
      <c r="AH766" s="1">
        <v>250000000000000</v>
      </c>
    </row>
    <row r="767" spans="1:34" x14ac:dyDescent="0.35">
      <c r="A767">
        <v>22056163</v>
      </c>
      <c r="B767" s="2">
        <v>44836.086111111108</v>
      </c>
      <c r="C767" s="2" t="str">
        <f t="shared" si="22"/>
        <v>Oct</v>
      </c>
      <c r="D767" s="2" t="str">
        <f t="shared" si="23"/>
        <v>2022</v>
      </c>
      <c r="E767" t="s">
        <v>58</v>
      </c>
      <c r="F767" t="s">
        <v>612</v>
      </c>
      <c r="G767" t="s">
        <v>34</v>
      </c>
      <c r="H767" t="s">
        <v>47</v>
      </c>
      <c r="I767" t="s">
        <v>48</v>
      </c>
      <c r="J767" t="s">
        <v>37</v>
      </c>
      <c r="K767" t="s">
        <v>121</v>
      </c>
      <c r="L767" t="s">
        <v>122</v>
      </c>
      <c r="M767" t="s">
        <v>61</v>
      </c>
      <c r="N767" t="s">
        <v>49</v>
      </c>
      <c r="O767" t="s">
        <v>50</v>
      </c>
      <c r="P767" t="s">
        <v>109</v>
      </c>
      <c r="Q767">
        <v>20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42.401000000000003</v>
      </c>
      <c r="AF767">
        <v>-71.116600000000005</v>
      </c>
      <c r="AG767">
        <v>6</v>
      </c>
      <c r="AH767" s="1">
        <v>250000000000000</v>
      </c>
    </row>
    <row r="768" spans="1:34" x14ac:dyDescent="0.35">
      <c r="A768">
        <v>20060428</v>
      </c>
      <c r="B768" s="2">
        <v>44180.415972222225</v>
      </c>
      <c r="C768" s="2" t="str">
        <f t="shared" si="22"/>
        <v>Dec</v>
      </c>
      <c r="D768" s="2" t="str">
        <f t="shared" si="23"/>
        <v>2020</v>
      </c>
      <c r="E768" t="s">
        <v>44</v>
      </c>
      <c r="F768" t="s">
        <v>613</v>
      </c>
      <c r="G768" t="s">
        <v>46</v>
      </c>
      <c r="H768" t="s">
        <v>47</v>
      </c>
      <c r="I768" t="s">
        <v>48</v>
      </c>
      <c r="J768" t="s">
        <v>37</v>
      </c>
      <c r="K768" t="s">
        <v>66</v>
      </c>
      <c r="L768" t="s">
        <v>71</v>
      </c>
      <c r="M768" t="s">
        <v>40</v>
      </c>
      <c r="N768" t="s">
        <v>55</v>
      </c>
      <c r="O768" t="s">
        <v>42</v>
      </c>
      <c r="P768" t="s">
        <v>43</v>
      </c>
      <c r="Q768">
        <v>25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3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42.3996</v>
      </c>
      <c r="AF768">
        <v>-71.111400000000003</v>
      </c>
      <c r="AG768">
        <v>5</v>
      </c>
      <c r="AH768" s="1">
        <v>250000000000000</v>
      </c>
    </row>
    <row r="769" spans="1:34" x14ac:dyDescent="0.35">
      <c r="A769">
        <v>22005920</v>
      </c>
      <c r="B769" s="2">
        <v>44598.675000000003</v>
      </c>
      <c r="C769" s="2" t="str">
        <f t="shared" si="22"/>
        <v>Feb</v>
      </c>
      <c r="D769" s="2" t="str">
        <f t="shared" si="23"/>
        <v>2022</v>
      </c>
      <c r="E769" t="s">
        <v>32</v>
      </c>
      <c r="F769" t="s">
        <v>614</v>
      </c>
      <c r="G769" t="s">
        <v>46</v>
      </c>
      <c r="H769" t="s">
        <v>47</v>
      </c>
      <c r="I769" t="s">
        <v>171</v>
      </c>
      <c r="J769" t="s">
        <v>139</v>
      </c>
      <c r="K769" t="s">
        <v>38</v>
      </c>
      <c r="L769" t="s">
        <v>39</v>
      </c>
      <c r="M769" t="s">
        <v>69</v>
      </c>
      <c r="N769" t="s">
        <v>70</v>
      </c>
      <c r="O769" t="s">
        <v>56</v>
      </c>
      <c r="P769" t="s">
        <v>43</v>
      </c>
      <c r="Q769">
        <v>25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42.395000000000003</v>
      </c>
      <c r="AF769">
        <v>-71.110900000000001</v>
      </c>
      <c r="AG769">
        <v>5</v>
      </c>
      <c r="AH769" s="1">
        <v>250000000000000</v>
      </c>
    </row>
    <row r="770" spans="1:34" x14ac:dyDescent="0.35">
      <c r="A770">
        <v>19006801</v>
      </c>
      <c r="B770" s="2">
        <v>43502.942361111112</v>
      </c>
      <c r="C770" s="2" t="str">
        <f t="shared" si="22"/>
        <v>Feb</v>
      </c>
      <c r="D770" s="2" t="str">
        <f t="shared" si="23"/>
        <v>2019</v>
      </c>
      <c r="E770" t="s">
        <v>32</v>
      </c>
      <c r="F770" t="s">
        <v>615</v>
      </c>
      <c r="G770" t="s">
        <v>34</v>
      </c>
      <c r="H770" t="s">
        <v>35</v>
      </c>
      <c r="I770" t="s">
        <v>36</v>
      </c>
      <c r="J770" t="s">
        <v>175</v>
      </c>
      <c r="K770" t="s">
        <v>38</v>
      </c>
      <c r="L770" t="s">
        <v>39</v>
      </c>
      <c r="M770" t="s">
        <v>69</v>
      </c>
      <c r="N770" t="s">
        <v>49</v>
      </c>
      <c r="O770" t="s">
        <v>153</v>
      </c>
      <c r="P770" t="s">
        <v>43</v>
      </c>
      <c r="Q770">
        <v>25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42.395499999999998</v>
      </c>
      <c r="AF770">
        <v>-71.110600000000005</v>
      </c>
      <c r="AG770">
        <v>5</v>
      </c>
      <c r="AH770" s="1">
        <v>250000000000000</v>
      </c>
    </row>
    <row r="771" spans="1:34" x14ac:dyDescent="0.35">
      <c r="A771">
        <v>18033538</v>
      </c>
      <c r="B771" s="2">
        <v>43256.632638888892</v>
      </c>
      <c r="C771" s="2" t="str">
        <f t="shared" ref="C771:C834" si="24">TEXT(B771,"mmm")</f>
        <v>Jun</v>
      </c>
      <c r="D771" s="2" t="str">
        <f t="shared" ref="D771:D834" si="25">TEXT(B771,"yyyy")</f>
        <v>2018</v>
      </c>
      <c r="E771" t="s">
        <v>44</v>
      </c>
      <c r="F771" t="s">
        <v>616</v>
      </c>
      <c r="G771" t="s">
        <v>46</v>
      </c>
      <c r="H771" t="s">
        <v>35</v>
      </c>
      <c r="I771" t="s">
        <v>36</v>
      </c>
      <c r="J771" t="s">
        <v>37</v>
      </c>
      <c r="K771" t="s">
        <v>66</v>
      </c>
      <c r="L771" t="s">
        <v>71</v>
      </c>
      <c r="M771" t="s">
        <v>40</v>
      </c>
      <c r="N771" t="s">
        <v>55</v>
      </c>
      <c r="O771" t="s">
        <v>42</v>
      </c>
      <c r="P771" t="s">
        <v>43</v>
      </c>
      <c r="Q771">
        <v>30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42.3996</v>
      </c>
      <c r="AF771">
        <v>-71.111400000000003</v>
      </c>
      <c r="AG771">
        <v>5</v>
      </c>
      <c r="AH771" s="1">
        <v>250000000000000</v>
      </c>
    </row>
    <row r="772" spans="1:34" x14ac:dyDescent="0.35">
      <c r="A772">
        <v>22023349</v>
      </c>
      <c r="B772" s="2">
        <v>44681.11041666667</v>
      </c>
      <c r="C772" s="2" t="str">
        <f t="shared" si="24"/>
        <v>Apr</v>
      </c>
      <c r="D772" s="2" t="str">
        <f t="shared" si="25"/>
        <v>2022</v>
      </c>
      <c r="E772" t="s">
        <v>58</v>
      </c>
      <c r="F772" t="s">
        <v>617</v>
      </c>
      <c r="G772" t="s">
        <v>34</v>
      </c>
      <c r="H772" t="s">
        <v>47</v>
      </c>
      <c r="I772" t="s">
        <v>48</v>
      </c>
      <c r="J772" t="s">
        <v>37</v>
      </c>
      <c r="K772" t="s">
        <v>53</v>
      </c>
      <c r="L772" t="s">
        <v>54</v>
      </c>
      <c r="M772" t="s">
        <v>69</v>
      </c>
      <c r="N772" t="s">
        <v>55</v>
      </c>
      <c r="O772" t="s">
        <v>50</v>
      </c>
      <c r="P772" t="s">
        <v>89</v>
      </c>
      <c r="Q772">
        <v>25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42.3962</v>
      </c>
      <c r="AF772">
        <v>-71.110299999999995</v>
      </c>
      <c r="AG772">
        <v>5</v>
      </c>
      <c r="AH772" s="1">
        <v>250000000000000</v>
      </c>
    </row>
    <row r="773" spans="1:34" x14ac:dyDescent="0.35">
      <c r="A773">
        <v>20039813</v>
      </c>
      <c r="B773" s="2">
        <v>44059.85833333333</v>
      </c>
      <c r="C773" s="2" t="str">
        <f t="shared" si="24"/>
        <v>Aug</v>
      </c>
      <c r="D773" s="2" t="str">
        <f t="shared" si="25"/>
        <v>2020</v>
      </c>
      <c r="E773" t="s">
        <v>32</v>
      </c>
      <c r="F773" t="s">
        <v>616</v>
      </c>
      <c r="G773" t="s">
        <v>34</v>
      </c>
      <c r="H773" t="s">
        <v>35</v>
      </c>
      <c r="I773" t="s">
        <v>36</v>
      </c>
      <c r="J773" t="s">
        <v>144</v>
      </c>
      <c r="K773" t="s">
        <v>66</v>
      </c>
      <c r="L773" t="s">
        <v>54</v>
      </c>
      <c r="M773" t="s">
        <v>40</v>
      </c>
      <c r="N773" t="s">
        <v>49</v>
      </c>
      <c r="O773" t="s">
        <v>618</v>
      </c>
      <c r="P773" t="s">
        <v>43</v>
      </c>
      <c r="Q773">
        <v>25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2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42.3996</v>
      </c>
      <c r="AF773">
        <v>-71.111400000000003</v>
      </c>
      <c r="AG773">
        <v>5</v>
      </c>
      <c r="AH773" s="1">
        <v>250000000000000</v>
      </c>
    </row>
    <row r="774" spans="1:34" x14ac:dyDescent="0.35">
      <c r="A774">
        <v>1800000059</v>
      </c>
      <c r="B774" s="2">
        <v>43290.370138888888</v>
      </c>
      <c r="C774" s="2" t="str">
        <f t="shared" si="24"/>
        <v>Jul</v>
      </c>
      <c r="D774" s="2" t="str">
        <f t="shared" si="25"/>
        <v>2018</v>
      </c>
      <c r="E774" t="s">
        <v>44</v>
      </c>
      <c r="F774" t="s">
        <v>616</v>
      </c>
      <c r="G774" t="s">
        <v>46</v>
      </c>
      <c r="H774" t="s">
        <v>47</v>
      </c>
      <c r="I774" t="s">
        <v>48</v>
      </c>
      <c r="J774" t="s">
        <v>37</v>
      </c>
      <c r="K774" t="s">
        <v>66</v>
      </c>
      <c r="L774" t="s">
        <v>71</v>
      </c>
      <c r="M774" t="s">
        <v>40</v>
      </c>
      <c r="N774" t="s">
        <v>41</v>
      </c>
      <c r="O774" t="s">
        <v>42</v>
      </c>
      <c r="P774" t="s">
        <v>43</v>
      </c>
      <c r="Q774">
        <v>30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42.3996</v>
      </c>
      <c r="AF774">
        <v>-71.111400000000003</v>
      </c>
      <c r="AG774">
        <v>5</v>
      </c>
      <c r="AH774" s="1">
        <v>250000000000000</v>
      </c>
    </row>
    <row r="775" spans="1:34" x14ac:dyDescent="0.35">
      <c r="A775">
        <v>23001179</v>
      </c>
      <c r="B775" s="2">
        <v>44934.09375</v>
      </c>
      <c r="C775" s="2" t="str">
        <f t="shared" si="24"/>
        <v>Jan</v>
      </c>
      <c r="D775" s="2" t="str">
        <f t="shared" si="25"/>
        <v>2023</v>
      </c>
      <c r="E775" t="s">
        <v>58</v>
      </c>
      <c r="F775" t="s">
        <v>619</v>
      </c>
      <c r="G775" t="s">
        <v>34</v>
      </c>
      <c r="H775" t="s">
        <v>47</v>
      </c>
      <c r="I775" t="s">
        <v>48</v>
      </c>
      <c r="J775" t="s">
        <v>91</v>
      </c>
      <c r="K775" t="s">
        <v>38</v>
      </c>
      <c r="L775" t="s">
        <v>39</v>
      </c>
      <c r="M775" t="s">
        <v>69</v>
      </c>
      <c r="N775" t="s">
        <v>70</v>
      </c>
      <c r="O775" t="s">
        <v>56</v>
      </c>
      <c r="P775" t="s">
        <v>43</v>
      </c>
      <c r="Q775">
        <v>25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42.3962</v>
      </c>
      <c r="AF775">
        <v>-71.110100000000003</v>
      </c>
      <c r="AG775">
        <v>5</v>
      </c>
      <c r="AH775" s="1">
        <v>250000000000000</v>
      </c>
    </row>
    <row r="776" spans="1:34" x14ac:dyDescent="0.35">
      <c r="A776">
        <v>19027386</v>
      </c>
      <c r="B776" s="2">
        <v>43603.713888888888</v>
      </c>
      <c r="C776" s="2" t="str">
        <f t="shared" si="24"/>
        <v>May</v>
      </c>
      <c r="D776" s="2" t="str">
        <f t="shared" si="25"/>
        <v>2019</v>
      </c>
      <c r="E776" t="s">
        <v>32</v>
      </c>
      <c r="F776" t="s">
        <v>620</v>
      </c>
      <c r="G776" t="s">
        <v>46</v>
      </c>
      <c r="H776" t="s">
        <v>47</v>
      </c>
      <c r="I776" t="s">
        <v>48</v>
      </c>
      <c r="J776" t="s">
        <v>37</v>
      </c>
      <c r="K776" t="s">
        <v>38</v>
      </c>
      <c r="L776" t="s">
        <v>39</v>
      </c>
      <c r="M776" t="s">
        <v>69</v>
      </c>
      <c r="N776" t="s">
        <v>70</v>
      </c>
      <c r="O776" t="s">
        <v>56</v>
      </c>
      <c r="P776" t="s">
        <v>57</v>
      </c>
      <c r="Q776">
        <v>25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3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42.396700000000003</v>
      </c>
      <c r="AF776">
        <v>-71.110200000000006</v>
      </c>
      <c r="AG776">
        <v>5</v>
      </c>
      <c r="AH776" s="1">
        <v>250000000000000</v>
      </c>
    </row>
    <row r="777" spans="1:34" x14ac:dyDescent="0.35">
      <c r="A777">
        <v>19022399</v>
      </c>
      <c r="B777" s="2">
        <v>43579.377083333333</v>
      </c>
      <c r="C777" s="2" t="str">
        <f t="shared" si="24"/>
        <v>Apr</v>
      </c>
      <c r="D777" s="2" t="str">
        <f t="shared" si="25"/>
        <v>2019</v>
      </c>
      <c r="E777" t="s">
        <v>44</v>
      </c>
      <c r="F777" t="s">
        <v>621</v>
      </c>
      <c r="G777" t="s">
        <v>46</v>
      </c>
      <c r="H777" t="s">
        <v>47</v>
      </c>
      <c r="I777" t="s">
        <v>48</v>
      </c>
      <c r="J777" t="s">
        <v>37</v>
      </c>
      <c r="K777" t="s">
        <v>38</v>
      </c>
      <c r="L777" t="s">
        <v>39</v>
      </c>
      <c r="M777" t="s">
        <v>93</v>
      </c>
      <c r="N777" t="s">
        <v>49</v>
      </c>
      <c r="O777" t="s">
        <v>140</v>
      </c>
      <c r="P777" t="s">
        <v>43</v>
      </c>
      <c r="Q777">
        <v>20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2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42.395600000000002</v>
      </c>
      <c r="AF777">
        <v>-71.110200000000006</v>
      </c>
      <c r="AG777">
        <v>5</v>
      </c>
      <c r="AH777" s="1">
        <v>250000000000000</v>
      </c>
    </row>
    <row r="778" spans="1:34" x14ac:dyDescent="0.35">
      <c r="A778">
        <v>19059735</v>
      </c>
      <c r="B778" s="2">
        <v>43755.618055555555</v>
      </c>
      <c r="C778" s="2" t="str">
        <f t="shared" si="24"/>
        <v>Oct</v>
      </c>
      <c r="D778" s="2" t="str">
        <f t="shared" si="25"/>
        <v>2019</v>
      </c>
      <c r="E778" t="s">
        <v>44</v>
      </c>
      <c r="F778" t="s">
        <v>622</v>
      </c>
      <c r="G778" t="s">
        <v>46</v>
      </c>
      <c r="H778" t="s">
        <v>52</v>
      </c>
      <c r="I778" t="s">
        <v>36</v>
      </c>
      <c r="J778" t="s">
        <v>37</v>
      </c>
      <c r="K778" t="s">
        <v>38</v>
      </c>
      <c r="L778" t="s">
        <v>39</v>
      </c>
      <c r="M778" t="s">
        <v>40</v>
      </c>
      <c r="N778" t="s">
        <v>70</v>
      </c>
      <c r="O778" t="s">
        <v>42</v>
      </c>
      <c r="P778" t="s">
        <v>43</v>
      </c>
      <c r="Q778">
        <v>25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5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42.394799999999996</v>
      </c>
      <c r="AF778">
        <v>-71.110799999999998</v>
      </c>
      <c r="AG778">
        <v>5</v>
      </c>
      <c r="AH778" s="1">
        <v>250000000000000</v>
      </c>
    </row>
    <row r="779" spans="1:34" x14ac:dyDescent="0.35">
      <c r="A779">
        <v>19072913</v>
      </c>
      <c r="B779" s="2">
        <v>43826.013888888891</v>
      </c>
      <c r="C779" s="2" t="str">
        <f t="shared" si="24"/>
        <v>Dec</v>
      </c>
      <c r="D779" s="2" t="str">
        <f t="shared" si="25"/>
        <v>2019</v>
      </c>
      <c r="E779" t="s">
        <v>58</v>
      </c>
      <c r="F779" t="s">
        <v>623</v>
      </c>
      <c r="G779" t="s">
        <v>34</v>
      </c>
      <c r="H779" t="s">
        <v>47</v>
      </c>
      <c r="I779" t="s">
        <v>48</v>
      </c>
      <c r="J779" t="s">
        <v>37</v>
      </c>
      <c r="K779" t="s">
        <v>38</v>
      </c>
      <c r="L779" t="s">
        <v>39</v>
      </c>
      <c r="M779" t="s">
        <v>69</v>
      </c>
      <c r="N779" t="s">
        <v>49</v>
      </c>
      <c r="O779" t="s">
        <v>56</v>
      </c>
      <c r="P779" t="s">
        <v>43</v>
      </c>
      <c r="Q779">
        <v>25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42.398499999999999</v>
      </c>
      <c r="AF779">
        <v>-71.112399999999994</v>
      </c>
      <c r="AG779">
        <v>5</v>
      </c>
      <c r="AH779" s="1">
        <v>250000000000000</v>
      </c>
    </row>
    <row r="780" spans="1:34" x14ac:dyDescent="0.35">
      <c r="A780">
        <v>19042453</v>
      </c>
      <c r="B780" s="2">
        <v>43672.542361111111</v>
      </c>
      <c r="C780" s="2" t="str">
        <f t="shared" si="24"/>
        <v>Jul</v>
      </c>
      <c r="D780" s="2" t="str">
        <f t="shared" si="25"/>
        <v>2019</v>
      </c>
      <c r="E780" t="s">
        <v>44</v>
      </c>
      <c r="F780" t="s">
        <v>624</v>
      </c>
      <c r="G780" t="s">
        <v>46</v>
      </c>
      <c r="H780" t="s">
        <v>47</v>
      </c>
      <c r="I780" t="s">
        <v>48</v>
      </c>
      <c r="J780" t="s">
        <v>37</v>
      </c>
      <c r="K780" t="s">
        <v>38</v>
      </c>
      <c r="L780" t="s">
        <v>54</v>
      </c>
      <c r="M780" t="s">
        <v>40</v>
      </c>
      <c r="N780" t="s">
        <v>70</v>
      </c>
      <c r="O780" t="s">
        <v>56</v>
      </c>
      <c r="P780" t="s">
        <v>43</v>
      </c>
      <c r="Q780">
        <v>20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3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42.3996</v>
      </c>
      <c r="AF780">
        <v>-71.111900000000006</v>
      </c>
      <c r="AG780">
        <v>5</v>
      </c>
      <c r="AH780" s="1">
        <v>250000000000000</v>
      </c>
    </row>
    <row r="781" spans="1:34" x14ac:dyDescent="0.35">
      <c r="A781">
        <v>20062404</v>
      </c>
      <c r="B781" s="2">
        <v>44192.547222222223</v>
      </c>
      <c r="C781" s="2" t="str">
        <f t="shared" si="24"/>
        <v>Dec</v>
      </c>
      <c r="D781" s="2" t="str">
        <f t="shared" si="25"/>
        <v>2020</v>
      </c>
      <c r="E781" t="s">
        <v>44</v>
      </c>
      <c r="F781" t="s">
        <v>625</v>
      </c>
      <c r="G781" t="s">
        <v>46</v>
      </c>
      <c r="H781" t="s">
        <v>47</v>
      </c>
      <c r="I781" t="s">
        <v>48</v>
      </c>
      <c r="J781" t="s">
        <v>37</v>
      </c>
      <c r="K781" t="s">
        <v>38</v>
      </c>
      <c r="L781" t="s">
        <v>39</v>
      </c>
      <c r="M781" t="s">
        <v>69</v>
      </c>
      <c r="N781" t="s">
        <v>70</v>
      </c>
      <c r="O781" t="s">
        <v>56</v>
      </c>
      <c r="P781" t="s">
        <v>43</v>
      </c>
      <c r="Q781">
        <v>25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3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42.399500000000003</v>
      </c>
      <c r="AF781">
        <v>-71.112099999999998</v>
      </c>
      <c r="AG781">
        <v>5</v>
      </c>
      <c r="AH781" s="1">
        <v>250000000000000</v>
      </c>
    </row>
    <row r="782" spans="1:34" x14ac:dyDescent="0.35">
      <c r="A782">
        <v>23067267</v>
      </c>
      <c r="B782" s="2">
        <v>45250.8</v>
      </c>
      <c r="C782" s="2" t="str">
        <f t="shared" si="24"/>
        <v>Nov</v>
      </c>
      <c r="D782" s="2" t="str">
        <f t="shared" si="25"/>
        <v>2023</v>
      </c>
      <c r="E782" t="s">
        <v>32</v>
      </c>
      <c r="F782" t="s">
        <v>626</v>
      </c>
      <c r="G782" t="s">
        <v>34</v>
      </c>
      <c r="H782" t="s">
        <v>47</v>
      </c>
      <c r="I782" t="s">
        <v>48</v>
      </c>
      <c r="J782" t="s">
        <v>37</v>
      </c>
      <c r="K782" t="s">
        <v>38</v>
      </c>
      <c r="L782" t="s">
        <v>39</v>
      </c>
      <c r="M782" t="s">
        <v>40</v>
      </c>
      <c r="N782" t="s">
        <v>70</v>
      </c>
      <c r="O782" t="s">
        <v>56</v>
      </c>
      <c r="P782" t="s">
        <v>43</v>
      </c>
      <c r="Q782">
        <v>20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3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42.398299999999999</v>
      </c>
      <c r="AF782">
        <v>-71.113799999999998</v>
      </c>
      <c r="AG782">
        <v>6</v>
      </c>
      <c r="AH782" s="1">
        <v>250000000000000</v>
      </c>
    </row>
    <row r="783" spans="1:34" x14ac:dyDescent="0.35">
      <c r="A783">
        <v>19006962</v>
      </c>
      <c r="B783" s="2">
        <v>43503.691666666666</v>
      </c>
      <c r="C783" s="2" t="str">
        <f t="shared" si="24"/>
        <v>Feb</v>
      </c>
      <c r="D783" s="2" t="str">
        <f t="shared" si="25"/>
        <v>2019</v>
      </c>
      <c r="E783" t="s">
        <v>32</v>
      </c>
      <c r="F783" t="s">
        <v>627</v>
      </c>
      <c r="G783" t="s">
        <v>46</v>
      </c>
      <c r="H783" t="s">
        <v>35</v>
      </c>
      <c r="I783" t="s">
        <v>36</v>
      </c>
      <c r="J783" t="s">
        <v>37</v>
      </c>
      <c r="K783" t="s">
        <v>38</v>
      </c>
      <c r="L783" t="s">
        <v>54</v>
      </c>
      <c r="M783" t="s">
        <v>40</v>
      </c>
      <c r="N783" t="s">
        <v>55</v>
      </c>
      <c r="O783" t="s">
        <v>42</v>
      </c>
      <c r="P783" t="s">
        <v>43</v>
      </c>
      <c r="Q783">
        <v>30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3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42.399900000000002</v>
      </c>
      <c r="AF783">
        <v>-71.111999999999995</v>
      </c>
      <c r="AG783">
        <v>6</v>
      </c>
      <c r="AH783" s="1">
        <v>250000000000000</v>
      </c>
    </row>
    <row r="784" spans="1:34" x14ac:dyDescent="0.35">
      <c r="A784">
        <v>19003353</v>
      </c>
      <c r="B784" s="2">
        <v>43484.101388888892</v>
      </c>
      <c r="C784" s="2" t="str">
        <f t="shared" si="24"/>
        <v>Jan</v>
      </c>
      <c r="D784" s="2" t="str">
        <f t="shared" si="25"/>
        <v>2019</v>
      </c>
      <c r="E784" t="s">
        <v>58</v>
      </c>
      <c r="F784" t="s">
        <v>628</v>
      </c>
      <c r="G784" t="s">
        <v>34</v>
      </c>
      <c r="H784" t="s">
        <v>47</v>
      </c>
      <c r="I784" t="s">
        <v>48</v>
      </c>
      <c r="J784" t="s">
        <v>37</v>
      </c>
      <c r="K784" t="s">
        <v>66</v>
      </c>
      <c r="L784" t="s">
        <v>39</v>
      </c>
      <c r="M784" t="s">
        <v>40</v>
      </c>
      <c r="N784" t="s">
        <v>49</v>
      </c>
      <c r="O784" t="s">
        <v>99</v>
      </c>
      <c r="P784" t="s">
        <v>57</v>
      </c>
      <c r="Q784">
        <v>30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42.399799999999999</v>
      </c>
      <c r="AF784">
        <v>-71.112399999999994</v>
      </c>
      <c r="AG784">
        <v>6</v>
      </c>
      <c r="AH784" s="1">
        <v>250000000000000</v>
      </c>
    </row>
    <row r="785" spans="1:34" x14ac:dyDescent="0.35">
      <c r="A785">
        <v>23068587</v>
      </c>
      <c r="B785" s="2">
        <v>45259.325694444444</v>
      </c>
      <c r="C785" s="2" t="str">
        <f t="shared" si="24"/>
        <v>Nov</v>
      </c>
      <c r="D785" s="2" t="str">
        <f t="shared" si="25"/>
        <v>2023</v>
      </c>
      <c r="E785" t="s">
        <v>58</v>
      </c>
      <c r="F785" t="s">
        <v>627</v>
      </c>
      <c r="G785" t="s">
        <v>46</v>
      </c>
      <c r="H785" t="s">
        <v>47</v>
      </c>
      <c r="I785" t="s">
        <v>48</v>
      </c>
      <c r="J785" t="s">
        <v>37</v>
      </c>
      <c r="K785" t="s">
        <v>121</v>
      </c>
      <c r="L785" t="s">
        <v>54</v>
      </c>
      <c r="M785" t="s">
        <v>40</v>
      </c>
      <c r="N785" t="s">
        <v>49</v>
      </c>
      <c r="O785" t="s">
        <v>86</v>
      </c>
      <c r="P785" t="s">
        <v>43</v>
      </c>
      <c r="Q785">
        <v>30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1</v>
      </c>
      <c r="Y785">
        <v>0</v>
      </c>
      <c r="Z785">
        <v>1</v>
      </c>
      <c r="AA785">
        <v>1</v>
      </c>
      <c r="AB785">
        <v>0</v>
      </c>
      <c r="AC785">
        <v>0</v>
      </c>
      <c r="AD785">
        <v>1</v>
      </c>
      <c r="AE785">
        <v>42.399900000000002</v>
      </c>
      <c r="AF785">
        <v>-71.111999999999995</v>
      </c>
      <c r="AG785">
        <v>6</v>
      </c>
      <c r="AH785" s="1">
        <v>250000000000000</v>
      </c>
    </row>
    <row r="786" spans="1:34" x14ac:dyDescent="0.35">
      <c r="A786">
        <v>19058744</v>
      </c>
      <c r="B786" s="2">
        <v>43751.024305555555</v>
      </c>
      <c r="C786" s="2" t="str">
        <f t="shared" si="24"/>
        <v>Oct</v>
      </c>
      <c r="D786" s="2" t="str">
        <f t="shared" si="25"/>
        <v>2019</v>
      </c>
      <c r="E786" t="s">
        <v>58</v>
      </c>
      <c r="F786" t="s">
        <v>629</v>
      </c>
      <c r="G786" t="s">
        <v>34</v>
      </c>
      <c r="H786" t="s">
        <v>47</v>
      </c>
      <c r="I786" t="s">
        <v>48</v>
      </c>
      <c r="J786" t="s">
        <v>37</v>
      </c>
      <c r="K786" t="s">
        <v>323</v>
      </c>
      <c r="L786" t="s">
        <v>71</v>
      </c>
      <c r="M786" t="s">
        <v>40</v>
      </c>
      <c r="N786" t="s">
        <v>82</v>
      </c>
      <c r="O786" t="s">
        <v>86</v>
      </c>
      <c r="P786" t="s">
        <v>43</v>
      </c>
      <c r="Q786">
        <v>25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1</v>
      </c>
      <c r="AB786">
        <v>0</v>
      </c>
      <c r="AC786">
        <v>0</v>
      </c>
      <c r="AD786">
        <v>1</v>
      </c>
      <c r="AE786">
        <v>42.3979</v>
      </c>
      <c r="AF786">
        <v>-71.114000000000004</v>
      </c>
      <c r="AG786">
        <v>6</v>
      </c>
      <c r="AH786" s="1">
        <v>250000000000000</v>
      </c>
    </row>
    <row r="787" spans="1:34" x14ac:dyDescent="0.35">
      <c r="A787">
        <v>19005516</v>
      </c>
      <c r="B787" s="2">
        <v>43495.756944444445</v>
      </c>
      <c r="C787" s="2" t="str">
        <f t="shared" si="24"/>
        <v>Jan</v>
      </c>
      <c r="D787" s="2" t="str">
        <f t="shared" si="25"/>
        <v>2019</v>
      </c>
      <c r="E787" t="s">
        <v>32</v>
      </c>
      <c r="F787" t="s">
        <v>630</v>
      </c>
      <c r="G787" t="s">
        <v>34</v>
      </c>
      <c r="H787" t="s">
        <v>155</v>
      </c>
      <c r="I787" t="s">
        <v>36</v>
      </c>
      <c r="J787" t="s">
        <v>37</v>
      </c>
      <c r="K787" t="s">
        <v>53</v>
      </c>
      <c r="L787" t="s">
        <v>39</v>
      </c>
      <c r="M787" t="s">
        <v>69</v>
      </c>
      <c r="N787" t="s">
        <v>41</v>
      </c>
      <c r="O787" t="s">
        <v>42</v>
      </c>
      <c r="P787" t="s">
        <v>43</v>
      </c>
      <c r="Q787">
        <v>25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3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42.399900000000002</v>
      </c>
      <c r="AF787">
        <v>-71.112300000000005</v>
      </c>
      <c r="AG787">
        <v>6</v>
      </c>
      <c r="AH787" s="1">
        <v>250000000000000</v>
      </c>
    </row>
    <row r="788" spans="1:34" x14ac:dyDescent="0.35">
      <c r="A788">
        <v>21065530</v>
      </c>
      <c r="B788" s="2">
        <v>44551.734722222223</v>
      </c>
      <c r="C788" s="2" t="str">
        <f t="shared" si="24"/>
        <v>Dec</v>
      </c>
      <c r="D788" s="2" t="str">
        <f t="shared" si="25"/>
        <v>2021</v>
      </c>
      <c r="E788" t="s">
        <v>32</v>
      </c>
      <c r="F788" t="s">
        <v>631</v>
      </c>
      <c r="G788" t="s">
        <v>34</v>
      </c>
      <c r="H788" t="s">
        <v>47</v>
      </c>
      <c r="I788" t="s">
        <v>48</v>
      </c>
      <c r="J788" t="s">
        <v>37</v>
      </c>
      <c r="K788" t="s">
        <v>38</v>
      </c>
      <c r="L788" t="s">
        <v>39</v>
      </c>
      <c r="M788" t="s">
        <v>69</v>
      </c>
      <c r="N788" t="s">
        <v>82</v>
      </c>
      <c r="O788" t="s">
        <v>50</v>
      </c>
      <c r="P788" t="s">
        <v>89</v>
      </c>
      <c r="Q788">
        <v>25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42.397399999999998</v>
      </c>
      <c r="AF788">
        <v>-71.110500000000002</v>
      </c>
      <c r="AG788">
        <v>5</v>
      </c>
      <c r="AH788" s="1">
        <v>250000000000000</v>
      </c>
    </row>
    <row r="789" spans="1:34" x14ac:dyDescent="0.35">
      <c r="A789">
        <v>18025004</v>
      </c>
      <c r="B789" s="2">
        <v>43218.53402777778</v>
      </c>
      <c r="C789" s="2" t="str">
        <f t="shared" si="24"/>
        <v>Apr</v>
      </c>
      <c r="D789" s="2" t="str">
        <f t="shared" si="25"/>
        <v>2018</v>
      </c>
      <c r="E789" t="s">
        <v>44</v>
      </c>
      <c r="F789" t="s">
        <v>632</v>
      </c>
      <c r="G789" t="s">
        <v>46</v>
      </c>
      <c r="H789" t="s">
        <v>47</v>
      </c>
      <c r="I789" t="s">
        <v>48</v>
      </c>
      <c r="J789" t="s">
        <v>37</v>
      </c>
      <c r="K789" t="s">
        <v>38</v>
      </c>
      <c r="L789" t="s">
        <v>39</v>
      </c>
      <c r="M789" t="s">
        <v>69</v>
      </c>
      <c r="N789" t="s">
        <v>55</v>
      </c>
      <c r="O789" t="s">
        <v>56</v>
      </c>
      <c r="P789" t="s">
        <v>43</v>
      </c>
      <c r="Q789">
        <v>25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2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42.396099999999997</v>
      </c>
      <c r="AF789">
        <v>-71.110900000000001</v>
      </c>
      <c r="AG789">
        <v>5</v>
      </c>
      <c r="AH789" s="1">
        <v>250000000000000</v>
      </c>
    </row>
    <row r="790" spans="1:34" x14ac:dyDescent="0.35">
      <c r="A790">
        <v>19021464</v>
      </c>
      <c r="B790" s="2">
        <v>43574.649305555555</v>
      </c>
      <c r="C790" s="2" t="str">
        <f t="shared" si="24"/>
        <v>Apr</v>
      </c>
      <c r="D790" s="2" t="str">
        <f t="shared" si="25"/>
        <v>2019</v>
      </c>
      <c r="E790" t="s">
        <v>44</v>
      </c>
      <c r="F790" t="s">
        <v>633</v>
      </c>
      <c r="G790" t="s">
        <v>46</v>
      </c>
      <c r="H790" t="s">
        <v>47</v>
      </c>
      <c r="I790" t="s">
        <v>48</v>
      </c>
      <c r="J790" t="s">
        <v>37</v>
      </c>
      <c r="K790" t="s">
        <v>53</v>
      </c>
      <c r="L790" t="s">
        <v>71</v>
      </c>
      <c r="M790" t="s">
        <v>40</v>
      </c>
      <c r="N790" t="s">
        <v>49</v>
      </c>
      <c r="O790" t="s">
        <v>140</v>
      </c>
      <c r="P790" t="s">
        <v>57</v>
      </c>
      <c r="Q790">
        <v>20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4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42.3964</v>
      </c>
      <c r="AF790">
        <v>-71.110900000000001</v>
      </c>
      <c r="AG790">
        <v>5</v>
      </c>
      <c r="AH790" s="1">
        <v>250000000000000</v>
      </c>
    </row>
    <row r="791" spans="1:34" x14ac:dyDescent="0.35">
      <c r="A791">
        <v>20004002</v>
      </c>
      <c r="B791" s="2">
        <v>43853.509722222225</v>
      </c>
      <c r="C791" s="2" t="str">
        <f t="shared" si="24"/>
        <v>Jan</v>
      </c>
      <c r="D791" s="2" t="str">
        <f t="shared" si="25"/>
        <v>2020</v>
      </c>
      <c r="E791" t="s">
        <v>44</v>
      </c>
      <c r="F791" t="s">
        <v>634</v>
      </c>
      <c r="G791" t="s">
        <v>46</v>
      </c>
      <c r="H791" t="s">
        <v>47</v>
      </c>
      <c r="I791" t="s">
        <v>48</v>
      </c>
      <c r="J791" t="s">
        <v>37</v>
      </c>
      <c r="K791" t="s">
        <v>38</v>
      </c>
      <c r="L791" t="s">
        <v>39</v>
      </c>
      <c r="M791" t="s">
        <v>40</v>
      </c>
      <c r="N791" t="s">
        <v>49</v>
      </c>
      <c r="O791" t="s">
        <v>56</v>
      </c>
      <c r="P791" t="s">
        <v>43</v>
      </c>
      <c r="Q791">
        <v>20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42.396700000000003</v>
      </c>
      <c r="AF791">
        <v>-71.112700000000004</v>
      </c>
      <c r="AG791">
        <v>5</v>
      </c>
      <c r="AH791" s="1">
        <v>250000000000000</v>
      </c>
    </row>
    <row r="792" spans="1:34" x14ac:dyDescent="0.35">
      <c r="A792">
        <v>21051185</v>
      </c>
      <c r="B792" s="2">
        <v>44467.772916666669</v>
      </c>
      <c r="C792" s="2" t="str">
        <f t="shared" si="24"/>
        <v>Sep</v>
      </c>
      <c r="D792" s="2" t="str">
        <f t="shared" si="25"/>
        <v>2021</v>
      </c>
      <c r="E792" t="s">
        <v>32</v>
      </c>
      <c r="F792" t="s">
        <v>635</v>
      </c>
      <c r="G792" t="s">
        <v>107</v>
      </c>
      <c r="H792" t="s">
        <v>35</v>
      </c>
      <c r="I792" t="s">
        <v>36</v>
      </c>
      <c r="J792" t="s">
        <v>63</v>
      </c>
      <c r="K792" t="s">
        <v>38</v>
      </c>
      <c r="L792" t="s">
        <v>39</v>
      </c>
      <c r="M792" t="s">
        <v>40</v>
      </c>
      <c r="N792" t="s">
        <v>70</v>
      </c>
      <c r="O792" t="s">
        <v>56</v>
      </c>
      <c r="P792" t="s">
        <v>43</v>
      </c>
      <c r="Q792">
        <v>20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3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42.3962</v>
      </c>
      <c r="AF792">
        <v>-71.115200000000002</v>
      </c>
      <c r="AG792">
        <v>6</v>
      </c>
      <c r="AH792" s="1">
        <v>250000000000000</v>
      </c>
    </row>
    <row r="793" spans="1:34" x14ac:dyDescent="0.35">
      <c r="A793">
        <v>21019999</v>
      </c>
      <c r="B793" s="2">
        <v>44308.65347222222</v>
      </c>
      <c r="C793" s="2" t="str">
        <f t="shared" si="24"/>
        <v>Apr</v>
      </c>
      <c r="D793" s="2" t="str">
        <f t="shared" si="25"/>
        <v>2021</v>
      </c>
      <c r="E793" t="s">
        <v>44</v>
      </c>
      <c r="F793" t="s">
        <v>636</v>
      </c>
      <c r="G793" t="s">
        <v>46</v>
      </c>
      <c r="H793" t="s">
        <v>47</v>
      </c>
      <c r="I793" t="s">
        <v>48</v>
      </c>
      <c r="J793" t="s">
        <v>37</v>
      </c>
      <c r="K793" t="s">
        <v>38</v>
      </c>
      <c r="L793" t="s">
        <v>54</v>
      </c>
      <c r="M793" t="s">
        <v>40</v>
      </c>
      <c r="N793" t="s">
        <v>70</v>
      </c>
      <c r="O793" t="s">
        <v>96</v>
      </c>
      <c r="P793" t="s">
        <v>89</v>
      </c>
      <c r="Q793">
        <v>25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2</v>
      </c>
      <c r="X793">
        <v>0</v>
      </c>
      <c r="Y793">
        <v>0</v>
      </c>
      <c r="Z793">
        <v>1</v>
      </c>
      <c r="AA793">
        <v>0</v>
      </c>
      <c r="AB793">
        <v>1</v>
      </c>
      <c r="AC793">
        <v>0</v>
      </c>
      <c r="AD793">
        <v>0</v>
      </c>
      <c r="AE793">
        <v>42.395099999999999</v>
      </c>
      <c r="AF793">
        <v>-71.113500000000002</v>
      </c>
      <c r="AG793">
        <v>6</v>
      </c>
      <c r="AH793" s="1">
        <v>250000000000000</v>
      </c>
    </row>
    <row r="794" spans="1:34" x14ac:dyDescent="0.35">
      <c r="A794">
        <v>18034713</v>
      </c>
      <c r="B794" s="2">
        <v>43262.173611111109</v>
      </c>
      <c r="C794" s="2" t="str">
        <f t="shared" si="24"/>
        <v>Jun</v>
      </c>
      <c r="D794" s="2" t="str">
        <f t="shared" si="25"/>
        <v>2018</v>
      </c>
      <c r="E794" t="s">
        <v>58</v>
      </c>
      <c r="F794" t="s">
        <v>637</v>
      </c>
      <c r="G794" t="s">
        <v>291</v>
      </c>
      <c r="H794" t="s">
        <v>47</v>
      </c>
      <c r="I794" t="s">
        <v>48</v>
      </c>
      <c r="J794" t="s">
        <v>37</v>
      </c>
      <c r="K794" t="s">
        <v>38</v>
      </c>
      <c r="L794" t="s">
        <v>39</v>
      </c>
      <c r="M794" t="s">
        <v>40</v>
      </c>
      <c r="N794" t="s">
        <v>55</v>
      </c>
      <c r="O794" t="s">
        <v>56</v>
      </c>
      <c r="P794" t="s">
        <v>43</v>
      </c>
      <c r="Q794">
        <v>25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3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42.394500000000001</v>
      </c>
      <c r="AF794">
        <v>-71.111900000000006</v>
      </c>
      <c r="AG794">
        <v>6</v>
      </c>
      <c r="AH794" s="1">
        <v>250000000000000</v>
      </c>
    </row>
    <row r="795" spans="1:34" x14ac:dyDescent="0.35">
      <c r="A795">
        <v>18032697</v>
      </c>
      <c r="B795" s="2">
        <v>43252.552777777775</v>
      </c>
      <c r="C795" s="2" t="str">
        <f t="shared" si="24"/>
        <v>Jun</v>
      </c>
      <c r="D795" s="2" t="str">
        <f t="shared" si="25"/>
        <v>2018</v>
      </c>
      <c r="E795" t="s">
        <v>44</v>
      </c>
      <c r="F795" t="s">
        <v>638</v>
      </c>
      <c r="G795" t="s">
        <v>46</v>
      </c>
      <c r="H795" t="s">
        <v>52</v>
      </c>
      <c r="I795" t="s">
        <v>48</v>
      </c>
      <c r="J795" t="s">
        <v>37</v>
      </c>
      <c r="K795" t="s">
        <v>53</v>
      </c>
      <c r="L795" t="s">
        <v>54</v>
      </c>
      <c r="M795" t="s">
        <v>40</v>
      </c>
      <c r="N795" t="s">
        <v>41</v>
      </c>
      <c r="O795" t="s">
        <v>42</v>
      </c>
      <c r="P795" t="s">
        <v>43</v>
      </c>
      <c r="Q795">
        <v>25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4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42.394599999999997</v>
      </c>
      <c r="AF795">
        <v>-71.111400000000003</v>
      </c>
      <c r="AG795">
        <v>6</v>
      </c>
      <c r="AH795" s="1">
        <v>250000000000000</v>
      </c>
    </row>
    <row r="796" spans="1:34" x14ac:dyDescent="0.35">
      <c r="A796">
        <v>19030521</v>
      </c>
      <c r="B796" s="2">
        <v>43617.447916666664</v>
      </c>
      <c r="C796" s="2" t="str">
        <f t="shared" si="24"/>
        <v>Jun</v>
      </c>
      <c r="D796" s="2" t="str">
        <f t="shared" si="25"/>
        <v>2019</v>
      </c>
      <c r="E796" t="s">
        <v>44</v>
      </c>
      <c r="F796" t="s">
        <v>639</v>
      </c>
      <c r="G796" t="s">
        <v>46</v>
      </c>
      <c r="H796" t="s">
        <v>47</v>
      </c>
      <c r="I796" t="s">
        <v>48</v>
      </c>
      <c r="J796" t="s">
        <v>37</v>
      </c>
      <c r="K796" t="s">
        <v>38</v>
      </c>
      <c r="L796" t="s">
        <v>39</v>
      </c>
      <c r="M796" t="s">
        <v>40</v>
      </c>
      <c r="N796" t="s">
        <v>70</v>
      </c>
      <c r="O796" t="s">
        <v>42</v>
      </c>
      <c r="P796" t="s">
        <v>43</v>
      </c>
      <c r="Q796">
        <v>25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42.3947</v>
      </c>
      <c r="AF796">
        <v>-71.1126</v>
      </c>
      <c r="AG796">
        <v>6</v>
      </c>
      <c r="AH796" s="1">
        <v>250000000000000</v>
      </c>
    </row>
    <row r="797" spans="1:34" x14ac:dyDescent="0.35">
      <c r="A797">
        <v>19044584</v>
      </c>
      <c r="B797" s="2">
        <v>43682.362500000003</v>
      </c>
      <c r="C797" s="2" t="str">
        <f t="shared" si="24"/>
        <v>Aug</v>
      </c>
      <c r="D797" s="2" t="str">
        <f t="shared" si="25"/>
        <v>2019</v>
      </c>
      <c r="E797" t="s">
        <v>44</v>
      </c>
      <c r="F797" t="s">
        <v>638</v>
      </c>
      <c r="G797" t="s">
        <v>46</v>
      </c>
      <c r="H797" t="s">
        <v>47</v>
      </c>
      <c r="I797" t="s">
        <v>48</v>
      </c>
      <c r="J797" t="s">
        <v>37</v>
      </c>
      <c r="K797" t="s">
        <v>53</v>
      </c>
      <c r="L797" t="s">
        <v>54</v>
      </c>
      <c r="M797" t="s">
        <v>40</v>
      </c>
      <c r="N797" t="s">
        <v>41</v>
      </c>
      <c r="O797" t="s">
        <v>42</v>
      </c>
      <c r="P797" t="s">
        <v>43</v>
      </c>
      <c r="Q797">
        <v>25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2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42.394599999999997</v>
      </c>
      <c r="AF797">
        <v>-71.111400000000003</v>
      </c>
      <c r="AG797">
        <v>6</v>
      </c>
      <c r="AH797" s="1">
        <v>250000000000000</v>
      </c>
    </row>
    <row r="798" spans="1:34" x14ac:dyDescent="0.35">
      <c r="A798">
        <v>24017180</v>
      </c>
      <c r="B798" s="2">
        <v>45379.111805555556</v>
      </c>
      <c r="C798" s="2" t="str">
        <f t="shared" si="24"/>
        <v>Mar</v>
      </c>
      <c r="D798" s="2" t="str">
        <f t="shared" si="25"/>
        <v>2024</v>
      </c>
      <c r="E798" t="s">
        <v>58</v>
      </c>
      <c r="F798" t="s">
        <v>640</v>
      </c>
      <c r="G798" t="s">
        <v>34</v>
      </c>
      <c r="H798" t="s">
        <v>47</v>
      </c>
      <c r="I798" t="s">
        <v>48</v>
      </c>
      <c r="J798" t="s">
        <v>63</v>
      </c>
      <c r="K798" t="s">
        <v>53</v>
      </c>
      <c r="L798" t="s">
        <v>71</v>
      </c>
      <c r="M798" t="s">
        <v>40</v>
      </c>
      <c r="N798" t="s">
        <v>63</v>
      </c>
      <c r="O798" t="s">
        <v>63</v>
      </c>
      <c r="P798" t="s">
        <v>63</v>
      </c>
      <c r="Q798">
        <v>25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42.3977</v>
      </c>
      <c r="AF798">
        <v>-71.1143</v>
      </c>
      <c r="AG798">
        <v>6</v>
      </c>
      <c r="AH798" s="1">
        <v>250000000000000</v>
      </c>
    </row>
    <row r="799" spans="1:34" x14ac:dyDescent="0.35">
      <c r="A799">
        <v>21063573</v>
      </c>
      <c r="B799" s="2">
        <v>44538.996527777781</v>
      </c>
      <c r="C799" s="2" t="str">
        <f t="shared" si="24"/>
        <v>Dec</v>
      </c>
      <c r="D799" s="2" t="str">
        <f t="shared" si="25"/>
        <v>2021</v>
      </c>
      <c r="E799" t="s">
        <v>32</v>
      </c>
      <c r="F799" t="s">
        <v>640</v>
      </c>
      <c r="G799" t="s">
        <v>34</v>
      </c>
      <c r="H799" t="s">
        <v>35</v>
      </c>
      <c r="I799" t="s">
        <v>36</v>
      </c>
      <c r="J799" t="s">
        <v>37</v>
      </c>
      <c r="K799" t="s">
        <v>53</v>
      </c>
      <c r="L799" t="s">
        <v>71</v>
      </c>
      <c r="M799" t="s">
        <v>93</v>
      </c>
      <c r="N799" t="s">
        <v>55</v>
      </c>
      <c r="O799" t="s">
        <v>42</v>
      </c>
      <c r="P799" t="s">
        <v>43</v>
      </c>
      <c r="Q799">
        <v>20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42.3977</v>
      </c>
      <c r="AF799">
        <v>-71.1143</v>
      </c>
      <c r="AG799">
        <v>6</v>
      </c>
      <c r="AH799" s="1">
        <v>250000000000000</v>
      </c>
    </row>
    <row r="800" spans="1:34" x14ac:dyDescent="0.35">
      <c r="A800">
        <v>19036899</v>
      </c>
      <c r="B800" s="2">
        <v>43646.365277777775</v>
      </c>
      <c r="C800" s="2" t="str">
        <f t="shared" si="24"/>
        <v>Jun</v>
      </c>
      <c r="D800" s="2" t="str">
        <f t="shared" si="25"/>
        <v>2019</v>
      </c>
      <c r="E800" t="s">
        <v>44</v>
      </c>
      <c r="F800" t="s">
        <v>641</v>
      </c>
      <c r="G800" t="s">
        <v>46</v>
      </c>
      <c r="H800" t="s">
        <v>47</v>
      </c>
      <c r="I800" t="s">
        <v>48</v>
      </c>
      <c r="J800" t="s">
        <v>37</v>
      </c>
      <c r="K800" t="s">
        <v>38</v>
      </c>
      <c r="L800" t="s">
        <v>39</v>
      </c>
      <c r="M800" t="s">
        <v>40</v>
      </c>
      <c r="N800" t="s">
        <v>55</v>
      </c>
      <c r="O800" t="s">
        <v>56</v>
      </c>
      <c r="P800" t="s">
        <v>109</v>
      </c>
      <c r="Q800">
        <v>25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42.397500000000001</v>
      </c>
      <c r="AF800">
        <v>-71.114699999999999</v>
      </c>
      <c r="AG800">
        <v>6</v>
      </c>
      <c r="AH800" s="1">
        <v>250000000000000</v>
      </c>
    </row>
    <row r="801" spans="1:34" x14ac:dyDescent="0.35">
      <c r="A801">
        <v>22056415</v>
      </c>
      <c r="B801" s="2">
        <v>44837.378472222219</v>
      </c>
      <c r="C801" s="2" t="str">
        <f t="shared" si="24"/>
        <v>Oct</v>
      </c>
      <c r="D801" s="2" t="str">
        <f t="shared" si="25"/>
        <v>2022</v>
      </c>
      <c r="E801" t="s">
        <v>44</v>
      </c>
      <c r="F801" t="s">
        <v>642</v>
      </c>
      <c r="G801" t="s">
        <v>46</v>
      </c>
      <c r="H801" t="s">
        <v>52</v>
      </c>
      <c r="I801" t="s">
        <v>48</v>
      </c>
      <c r="J801" t="s">
        <v>37</v>
      </c>
      <c r="K801" t="s">
        <v>38</v>
      </c>
      <c r="L801" t="s">
        <v>39</v>
      </c>
      <c r="M801" t="s">
        <v>69</v>
      </c>
      <c r="N801" t="s">
        <v>70</v>
      </c>
      <c r="O801" t="s">
        <v>56</v>
      </c>
      <c r="P801" t="s">
        <v>43</v>
      </c>
      <c r="Q801">
        <v>20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3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42.398600000000002</v>
      </c>
      <c r="AF801">
        <v>-71.118099999999998</v>
      </c>
      <c r="AG801">
        <v>6</v>
      </c>
      <c r="AH801" s="1">
        <v>250000000000000</v>
      </c>
    </row>
    <row r="802" spans="1:34" x14ac:dyDescent="0.35">
      <c r="A802">
        <v>22031526</v>
      </c>
      <c r="B802" s="2">
        <v>44717.943749999999</v>
      </c>
      <c r="C802" s="2" t="str">
        <f t="shared" si="24"/>
        <v>Jun</v>
      </c>
      <c r="D802" s="2" t="str">
        <f t="shared" si="25"/>
        <v>2022</v>
      </c>
      <c r="E802" t="s">
        <v>32</v>
      </c>
      <c r="F802" t="s">
        <v>643</v>
      </c>
      <c r="G802" t="s">
        <v>34</v>
      </c>
      <c r="H802" t="s">
        <v>47</v>
      </c>
      <c r="I802" t="s">
        <v>91</v>
      </c>
      <c r="J802" t="s">
        <v>139</v>
      </c>
      <c r="K802" t="s">
        <v>38</v>
      </c>
      <c r="L802" t="s">
        <v>39</v>
      </c>
      <c r="M802" t="s">
        <v>40</v>
      </c>
      <c r="N802" t="s">
        <v>119</v>
      </c>
      <c r="O802" t="s">
        <v>42</v>
      </c>
      <c r="P802" t="s">
        <v>43</v>
      </c>
      <c r="Q802">
        <v>20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4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42.398800000000001</v>
      </c>
      <c r="AF802">
        <v>-71.119699999999995</v>
      </c>
      <c r="AG802">
        <v>6</v>
      </c>
      <c r="AH802" s="1">
        <v>250000000000000</v>
      </c>
    </row>
    <row r="803" spans="1:34" x14ac:dyDescent="0.35">
      <c r="A803">
        <v>21030687</v>
      </c>
      <c r="B803" s="2">
        <v>44365.068055555559</v>
      </c>
      <c r="C803" s="2" t="str">
        <f t="shared" si="24"/>
        <v>Jun</v>
      </c>
      <c r="D803" s="2" t="str">
        <f t="shared" si="25"/>
        <v>2021</v>
      </c>
      <c r="E803" t="s">
        <v>58</v>
      </c>
      <c r="F803" t="s">
        <v>644</v>
      </c>
      <c r="G803" t="s">
        <v>34</v>
      </c>
      <c r="H803" t="s">
        <v>47</v>
      </c>
      <c r="I803" t="s">
        <v>48</v>
      </c>
      <c r="J803" t="s">
        <v>63</v>
      </c>
      <c r="K803" t="s">
        <v>63</v>
      </c>
      <c r="L803" t="s">
        <v>63</v>
      </c>
      <c r="M803" t="s">
        <v>93</v>
      </c>
      <c r="N803" t="s">
        <v>70</v>
      </c>
      <c r="O803" t="s">
        <v>42</v>
      </c>
      <c r="P803" t="s">
        <v>43</v>
      </c>
      <c r="Q803">
        <v>25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42.398800000000001</v>
      </c>
      <c r="AF803">
        <v>-71.119900000000001</v>
      </c>
      <c r="AG803">
        <v>6</v>
      </c>
      <c r="AH803" s="1">
        <v>250000000000000</v>
      </c>
    </row>
    <row r="804" spans="1:34" x14ac:dyDescent="0.35">
      <c r="A804">
        <v>19062398</v>
      </c>
      <c r="B804" s="2">
        <v>43769.385416666664</v>
      </c>
      <c r="C804" s="2" t="str">
        <f t="shared" si="24"/>
        <v>Oct</v>
      </c>
      <c r="D804" s="2" t="str">
        <f t="shared" si="25"/>
        <v>2019</v>
      </c>
      <c r="E804" t="s">
        <v>44</v>
      </c>
      <c r="F804" t="s">
        <v>645</v>
      </c>
      <c r="G804" t="s">
        <v>46</v>
      </c>
      <c r="H804" t="s">
        <v>35</v>
      </c>
      <c r="I804" t="s">
        <v>36</v>
      </c>
      <c r="J804" t="s">
        <v>37</v>
      </c>
      <c r="K804" t="s">
        <v>38</v>
      </c>
      <c r="L804" t="s">
        <v>39</v>
      </c>
      <c r="M804" t="s">
        <v>93</v>
      </c>
      <c r="N804" t="s">
        <v>70</v>
      </c>
      <c r="O804" t="s">
        <v>42</v>
      </c>
      <c r="P804" t="s">
        <v>63</v>
      </c>
      <c r="Q804">
        <v>20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2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42.398800000000001</v>
      </c>
      <c r="AF804">
        <v>-71.119699999999995</v>
      </c>
      <c r="AG804">
        <v>6</v>
      </c>
      <c r="AH804" s="1">
        <v>250000000000000</v>
      </c>
    </row>
    <row r="805" spans="1:34" x14ac:dyDescent="0.35">
      <c r="A805">
        <v>21043653</v>
      </c>
      <c r="B805" s="2">
        <v>44429.886111111111</v>
      </c>
      <c r="C805" s="2" t="str">
        <f t="shared" si="24"/>
        <v>Aug</v>
      </c>
      <c r="D805" s="2" t="str">
        <f t="shared" si="25"/>
        <v>2021</v>
      </c>
      <c r="E805" t="s">
        <v>32</v>
      </c>
      <c r="F805" t="s">
        <v>646</v>
      </c>
      <c r="G805" t="s">
        <v>34</v>
      </c>
      <c r="H805" t="s">
        <v>47</v>
      </c>
      <c r="I805" t="s">
        <v>48</v>
      </c>
      <c r="J805" t="s">
        <v>91</v>
      </c>
      <c r="K805" t="s">
        <v>38</v>
      </c>
      <c r="L805" t="s">
        <v>39</v>
      </c>
      <c r="M805" t="s">
        <v>93</v>
      </c>
      <c r="N805" t="s">
        <v>49</v>
      </c>
      <c r="O805" t="s">
        <v>91</v>
      </c>
      <c r="P805" t="s">
        <v>43</v>
      </c>
      <c r="Q805">
        <v>20</v>
      </c>
      <c r="R805">
        <v>0</v>
      </c>
      <c r="S805">
        <v>0</v>
      </c>
      <c r="T805">
        <v>0</v>
      </c>
      <c r="U805">
        <v>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42.398299999999999</v>
      </c>
      <c r="AF805">
        <v>-71.120800000000003</v>
      </c>
      <c r="AG805">
        <v>6</v>
      </c>
      <c r="AH805" s="1">
        <v>250000000000000</v>
      </c>
    </row>
    <row r="806" spans="1:34" x14ac:dyDescent="0.35">
      <c r="A806">
        <v>19021866</v>
      </c>
      <c r="B806" s="2">
        <v>43576.591666666667</v>
      </c>
      <c r="C806" s="2" t="str">
        <f t="shared" si="24"/>
        <v>Apr</v>
      </c>
      <c r="D806" s="2" t="str">
        <f t="shared" si="25"/>
        <v>2019</v>
      </c>
      <c r="E806" t="s">
        <v>44</v>
      </c>
      <c r="F806" t="s">
        <v>647</v>
      </c>
      <c r="G806" t="s">
        <v>46</v>
      </c>
      <c r="H806" t="s">
        <v>47</v>
      </c>
      <c r="I806" t="s">
        <v>48</v>
      </c>
      <c r="J806" t="s">
        <v>37</v>
      </c>
      <c r="K806" t="s">
        <v>38</v>
      </c>
      <c r="L806" t="s">
        <v>39</v>
      </c>
      <c r="M806" t="s">
        <v>40</v>
      </c>
      <c r="N806" t="s">
        <v>55</v>
      </c>
      <c r="O806" t="s">
        <v>42</v>
      </c>
      <c r="P806" t="s">
        <v>43</v>
      </c>
      <c r="Q806">
        <v>25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3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42.396900000000002</v>
      </c>
      <c r="AF806">
        <v>-71.118200000000002</v>
      </c>
      <c r="AG806">
        <v>6</v>
      </c>
      <c r="AH806" s="1">
        <v>250000000000000</v>
      </c>
    </row>
    <row r="807" spans="1:34" x14ac:dyDescent="0.35">
      <c r="A807">
        <v>21024663</v>
      </c>
      <c r="B807" s="2">
        <v>44333.7</v>
      </c>
      <c r="C807" s="2" t="str">
        <f t="shared" si="24"/>
        <v>May</v>
      </c>
      <c r="D807" s="2" t="str">
        <f t="shared" si="25"/>
        <v>2021</v>
      </c>
      <c r="E807" t="s">
        <v>32</v>
      </c>
      <c r="F807" t="s">
        <v>648</v>
      </c>
      <c r="G807" t="s">
        <v>46</v>
      </c>
      <c r="H807" t="s">
        <v>47</v>
      </c>
      <c r="I807" t="s">
        <v>48</v>
      </c>
      <c r="J807" t="s">
        <v>63</v>
      </c>
      <c r="K807" t="s">
        <v>63</v>
      </c>
      <c r="L807" t="s">
        <v>39</v>
      </c>
      <c r="M807" t="s">
        <v>40</v>
      </c>
      <c r="N807" t="s">
        <v>82</v>
      </c>
      <c r="O807" t="s">
        <v>86</v>
      </c>
      <c r="P807" t="s">
        <v>43</v>
      </c>
      <c r="Q807">
        <v>35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1</v>
      </c>
      <c r="X807">
        <v>0</v>
      </c>
      <c r="Y807">
        <v>0</v>
      </c>
      <c r="Z807">
        <v>1</v>
      </c>
      <c r="AA807">
        <v>1</v>
      </c>
      <c r="AB807">
        <v>0</v>
      </c>
      <c r="AC807">
        <v>0</v>
      </c>
      <c r="AD807">
        <v>0</v>
      </c>
      <c r="AE807">
        <v>42.397300000000001</v>
      </c>
      <c r="AF807">
        <v>-71.119399999999999</v>
      </c>
      <c r="AG807">
        <v>6</v>
      </c>
      <c r="AH807" s="1">
        <v>250000000000000</v>
      </c>
    </row>
    <row r="808" spans="1:34" x14ac:dyDescent="0.35">
      <c r="A808">
        <v>23048320</v>
      </c>
      <c r="B808" s="2">
        <v>45162.976388888892</v>
      </c>
      <c r="C808" s="2" t="str">
        <f t="shared" si="24"/>
        <v>Aug</v>
      </c>
      <c r="D808" s="2" t="str">
        <f t="shared" si="25"/>
        <v>2023</v>
      </c>
      <c r="E808" t="s">
        <v>32</v>
      </c>
      <c r="F808" t="s">
        <v>649</v>
      </c>
      <c r="G808" t="s">
        <v>34</v>
      </c>
      <c r="H808" t="s">
        <v>35</v>
      </c>
      <c r="I808" t="s">
        <v>36</v>
      </c>
      <c r="J808" t="s">
        <v>37</v>
      </c>
      <c r="K808" t="s">
        <v>38</v>
      </c>
      <c r="L808" t="s">
        <v>39</v>
      </c>
      <c r="M808" t="s">
        <v>69</v>
      </c>
      <c r="N808" t="s">
        <v>70</v>
      </c>
      <c r="O808" t="s">
        <v>56</v>
      </c>
      <c r="P808" t="s">
        <v>43</v>
      </c>
      <c r="Q808">
        <v>20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42.398400000000002</v>
      </c>
      <c r="AF808">
        <v>-71.1203</v>
      </c>
      <c r="AG808">
        <v>6</v>
      </c>
      <c r="AH808" s="1">
        <v>250000000000000</v>
      </c>
    </row>
    <row r="809" spans="1:34" x14ac:dyDescent="0.35">
      <c r="A809">
        <v>21046080</v>
      </c>
      <c r="B809" s="2">
        <v>44442.440972222219</v>
      </c>
      <c r="C809" s="2" t="str">
        <f t="shared" si="24"/>
        <v>Sep</v>
      </c>
      <c r="D809" s="2" t="str">
        <f t="shared" si="25"/>
        <v>2021</v>
      </c>
      <c r="E809" t="s">
        <v>44</v>
      </c>
      <c r="F809" t="s">
        <v>650</v>
      </c>
      <c r="G809" t="s">
        <v>46</v>
      </c>
      <c r="H809" t="s">
        <v>52</v>
      </c>
      <c r="I809" t="s">
        <v>48</v>
      </c>
      <c r="J809" t="s">
        <v>37</v>
      </c>
      <c r="K809" t="s">
        <v>38</v>
      </c>
      <c r="L809" t="s">
        <v>54</v>
      </c>
      <c r="M809" t="s">
        <v>69</v>
      </c>
      <c r="N809" t="s">
        <v>55</v>
      </c>
      <c r="O809" t="s">
        <v>91</v>
      </c>
      <c r="P809" t="s">
        <v>89</v>
      </c>
      <c r="Q809">
        <v>20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2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42.397100000000002</v>
      </c>
      <c r="AF809">
        <v>-71.117599999999996</v>
      </c>
      <c r="AG809">
        <v>6</v>
      </c>
      <c r="AH809" s="1">
        <v>250000000000000</v>
      </c>
    </row>
    <row r="810" spans="1:34" x14ac:dyDescent="0.35">
      <c r="A810">
        <v>18052582</v>
      </c>
      <c r="B810" s="2">
        <v>43346.368750000001</v>
      </c>
      <c r="C810" s="2" t="str">
        <f t="shared" si="24"/>
        <v>Sep</v>
      </c>
      <c r="D810" s="2" t="str">
        <f t="shared" si="25"/>
        <v>2018</v>
      </c>
      <c r="E810" t="s">
        <v>44</v>
      </c>
      <c r="F810" t="s">
        <v>651</v>
      </c>
      <c r="G810" t="s">
        <v>46</v>
      </c>
      <c r="H810" t="s">
        <v>47</v>
      </c>
      <c r="I810" t="s">
        <v>48</v>
      </c>
      <c r="J810" t="s">
        <v>37</v>
      </c>
      <c r="K810" t="s">
        <v>38</v>
      </c>
      <c r="L810" t="s">
        <v>39</v>
      </c>
      <c r="M810" t="s">
        <v>69</v>
      </c>
      <c r="N810" t="s">
        <v>55</v>
      </c>
      <c r="O810" t="s">
        <v>56</v>
      </c>
      <c r="P810" t="s">
        <v>43</v>
      </c>
      <c r="Q810">
        <v>25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42.397100000000002</v>
      </c>
      <c r="AF810">
        <v>-71.120400000000004</v>
      </c>
      <c r="AG810">
        <v>6</v>
      </c>
      <c r="AH810" s="1">
        <v>250000000000000</v>
      </c>
    </row>
    <row r="811" spans="1:34" x14ac:dyDescent="0.35">
      <c r="A811">
        <v>20034744</v>
      </c>
      <c r="B811" s="2">
        <v>44026.49722222222</v>
      </c>
      <c r="C811" s="2" t="str">
        <f t="shared" si="24"/>
        <v>Jul</v>
      </c>
      <c r="D811" s="2" t="str">
        <f t="shared" si="25"/>
        <v>2020</v>
      </c>
      <c r="E811" t="s">
        <v>44</v>
      </c>
      <c r="F811" t="s">
        <v>652</v>
      </c>
      <c r="G811" t="s">
        <v>46</v>
      </c>
      <c r="H811" t="s">
        <v>47</v>
      </c>
      <c r="I811" t="s">
        <v>48</v>
      </c>
      <c r="J811" t="s">
        <v>37</v>
      </c>
      <c r="K811" t="s">
        <v>38</v>
      </c>
      <c r="L811" t="s">
        <v>39</v>
      </c>
      <c r="M811" t="s">
        <v>69</v>
      </c>
      <c r="N811" t="s">
        <v>41</v>
      </c>
      <c r="O811" t="s">
        <v>56</v>
      </c>
      <c r="P811" t="s">
        <v>43</v>
      </c>
      <c r="Q811">
        <v>20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2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42.397199999999998</v>
      </c>
      <c r="AF811">
        <v>-71.120500000000007</v>
      </c>
      <c r="AG811">
        <v>6</v>
      </c>
      <c r="AH811" s="1">
        <v>250000000000000</v>
      </c>
    </row>
    <row r="812" spans="1:34" x14ac:dyDescent="0.35">
      <c r="A812">
        <v>19065404</v>
      </c>
      <c r="B812" s="2">
        <v>43784.579861111109</v>
      </c>
      <c r="C812" s="2" t="str">
        <f t="shared" si="24"/>
        <v>Nov</v>
      </c>
      <c r="D812" s="2" t="str">
        <f t="shared" si="25"/>
        <v>2019</v>
      </c>
      <c r="E812" t="s">
        <v>44</v>
      </c>
      <c r="F812" t="s">
        <v>653</v>
      </c>
      <c r="G812" t="s">
        <v>46</v>
      </c>
      <c r="H812" t="s">
        <v>47</v>
      </c>
      <c r="I812" t="s">
        <v>48</v>
      </c>
      <c r="J812" t="s">
        <v>37</v>
      </c>
      <c r="K812" t="s">
        <v>38</v>
      </c>
      <c r="L812" t="s">
        <v>39</v>
      </c>
      <c r="M812" t="s">
        <v>40</v>
      </c>
      <c r="N812" t="s">
        <v>49</v>
      </c>
      <c r="O812" t="s">
        <v>86</v>
      </c>
      <c r="P812" t="s">
        <v>43</v>
      </c>
      <c r="Q812">
        <v>25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3</v>
      </c>
      <c r="X812">
        <v>0</v>
      </c>
      <c r="Y812">
        <v>0</v>
      </c>
      <c r="Z812">
        <v>1</v>
      </c>
      <c r="AA812">
        <v>1</v>
      </c>
      <c r="AB812">
        <v>0</v>
      </c>
      <c r="AC812">
        <v>0</v>
      </c>
      <c r="AD812">
        <v>0</v>
      </c>
      <c r="AE812">
        <v>42.397199999999998</v>
      </c>
      <c r="AF812">
        <v>-71.121499999999997</v>
      </c>
      <c r="AG812">
        <v>6</v>
      </c>
      <c r="AH812" s="1">
        <v>250000000000000</v>
      </c>
    </row>
    <row r="813" spans="1:34" x14ac:dyDescent="0.35">
      <c r="A813">
        <v>21061534</v>
      </c>
      <c r="B813" s="2">
        <v>44525.675000000003</v>
      </c>
      <c r="C813" s="2" t="str">
        <f t="shared" si="24"/>
        <v>Nov</v>
      </c>
      <c r="D813" s="2" t="str">
        <f t="shared" si="25"/>
        <v>2021</v>
      </c>
      <c r="E813" t="s">
        <v>32</v>
      </c>
      <c r="F813" t="s">
        <v>654</v>
      </c>
      <c r="G813" t="s">
        <v>107</v>
      </c>
      <c r="H813" t="s">
        <v>52</v>
      </c>
      <c r="I813" t="s">
        <v>48</v>
      </c>
      <c r="J813" t="s">
        <v>37</v>
      </c>
      <c r="K813" t="s">
        <v>38</v>
      </c>
      <c r="L813" t="s">
        <v>39</v>
      </c>
      <c r="M813" t="s">
        <v>40</v>
      </c>
      <c r="N813" t="s">
        <v>55</v>
      </c>
      <c r="O813" t="s">
        <v>42</v>
      </c>
      <c r="P813" t="s">
        <v>43</v>
      </c>
      <c r="Q813">
        <v>25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42.396700000000003</v>
      </c>
      <c r="AF813">
        <v>-71.122100000000003</v>
      </c>
      <c r="AG813">
        <v>6</v>
      </c>
      <c r="AH813" s="1">
        <v>250000000000000</v>
      </c>
    </row>
    <row r="814" spans="1:34" x14ac:dyDescent="0.35">
      <c r="A814">
        <v>18060039</v>
      </c>
      <c r="B814" s="2">
        <v>43381.898611111108</v>
      </c>
      <c r="C814" s="2" t="str">
        <f t="shared" si="24"/>
        <v>Oct</v>
      </c>
      <c r="D814" s="2" t="str">
        <f t="shared" si="25"/>
        <v>2018</v>
      </c>
      <c r="E814" t="s">
        <v>32</v>
      </c>
      <c r="F814" t="s">
        <v>654</v>
      </c>
      <c r="G814" t="s">
        <v>34</v>
      </c>
      <c r="H814" t="s">
        <v>52</v>
      </c>
      <c r="I814" t="s">
        <v>36</v>
      </c>
      <c r="J814" t="s">
        <v>37</v>
      </c>
      <c r="K814" t="s">
        <v>38</v>
      </c>
      <c r="L814" t="s">
        <v>39</v>
      </c>
      <c r="M814" t="s">
        <v>40</v>
      </c>
      <c r="N814" t="s">
        <v>70</v>
      </c>
      <c r="O814" t="s">
        <v>56</v>
      </c>
      <c r="P814" t="s">
        <v>57</v>
      </c>
      <c r="Q814">
        <v>30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6</v>
      </c>
      <c r="X814">
        <v>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42.396700000000003</v>
      </c>
      <c r="AF814">
        <v>-71.122100000000003</v>
      </c>
      <c r="AG814">
        <v>6</v>
      </c>
      <c r="AH814" s="1">
        <v>250000000000000</v>
      </c>
    </row>
    <row r="815" spans="1:34" x14ac:dyDescent="0.35">
      <c r="A815">
        <v>22013286</v>
      </c>
      <c r="B815" s="2">
        <v>44633.854166666664</v>
      </c>
      <c r="C815" s="2" t="str">
        <f t="shared" si="24"/>
        <v>Mar</v>
      </c>
      <c r="D815" s="2" t="str">
        <f t="shared" si="25"/>
        <v>2022</v>
      </c>
      <c r="E815" t="s">
        <v>32</v>
      </c>
      <c r="F815" t="s">
        <v>653</v>
      </c>
      <c r="G815" t="s">
        <v>34</v>
      </c>
      <c r="H815" t="s">
        <v>47</v>
      </c>
      <c r="I815" t="s">
        <v>48</v>
      </c>
      <c r="J815" t="s">
        <v>37</v>
      </c>
      <c r="K815" t="s">
        <v>38</v>
      </c>
      <c r="L815" t="s">
        <v>54</v>
      </c>
      <c r="M815" t="s">
        <v>93</v>
      </c>
      <c r="N815" t="s">
        <v>70</v>
      </c>
      <c r="O815" t="s">
        <v>56</v>
      </c>
      <c r="P815" t="s">
        <v>63</v>
      </c>
      <c r="Q815">
        <v>25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3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42.397199999999998</v>
      </c>
      <c r="AF815">
        <v>-71.121499999999997</v>
      </c>
      <c r="AG815">
        <v>6</v>
      </c>
      <c r="AH815" s="1">
        <v>250000000000000</v>
      </c>
    </row>
    <row r="816" spans="1:34" x14ac:dyDescent="0.35">
      <c r="A816">
        <v>20060122</v>
      </c>
      <c r="B816" s="2">
        <v>44178.587500000001</v>
      </c>
      <c r="C816" s="2" t="str">
        <f t="shared" si="24"/>
        <v>Dec</v>
      </c>
      <c r="D816" s="2" t="str">
        <f t="shared" si="25"/>
        <v>2020</v>
      </c>
      <c r="E816" t="s">
        <v>44</v>
      </c>
      <c r="F816" t="s">
        <v>655</v>
      </c>
      <c r="G816" t="s">
        <v>46</v>
      </c>
      <c r="H816" t="s">
        <v>47</v>
      </c>
      <c r="I816" t="s">
        <v>48</v>
      </c>
      <c r="J816" t="s">
        <v>37</v>
      </c>
      <c r="K816" t="s">
        <v>53</v>
      </c>
      <c r="L816" t="s">
        <v>71</v>
      </c>
      <c r="M816" t="s">
        <v>40</v>
      </c>
      <c r="N816" t="s">
        <v>49</v>
      </c>
      <c r="O816" t="s">
        <v>86</v>
      </c>
      <c r="P816" t="s">
        <v>43</v>
      </c>
      <c r="Q816">
        <v>25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2</v>
      </c>
      <c r="X816">
        <v>0</v>
      </c>
      <c r="Y816">
        <v>0</v>
      </c>
      <c r="Z816">
        <v>1</v>
      </c>
      <c r="AA816">
        <v>1</v>
      </c>
      <c r="AB816">
        <v>0</v>
      </c>
      <c r="AC816">
        <v>0</v>
      </c>
      <c r="AD816">
        <v>0</v>
      </c>
      <c r="AE816">
        <v>42.395699999999998</v>
      </c>
      <c r="AF816">
        <v>-71.116</v>
      </c>
      <c r="AG816">
        <v>6</v>
      </c>
      <c r="AH816" s="1">
        <v>250000000000000</v>
      </c>
    </row>
    <row r="817" spans="1:34" x14ac:dyDescent="0.35">
      <c r="A817">
        <v>21007020</v>
      </c>
      <c r="B817" s="2">
        <v>44234.918055555558</v>
      </c>
      <c r="C817" s="2" t="str">
        <f t="shared" si="24"/>
        <v>Feb</v>
      </c>
      <c r="D817" s="2" t="str">
        <f t="shared" si="25"/>
        <v>2021</v>
      </c>
      <c r="E817" t="s">
        <v>32</v>
      </c>
      <c r="F817" t="s">
        <v>656</v>
      </c>
      <c r="G817" t="s">
        <v>34</v>
      </c>
      <c r="H817" t="s">
        <v>155</v>
      </c>
      <c r="I817" t="s">
        <v>155</v>
      </c>
      <c r="J817" t="s">
        <v>139</v>
      </c>
      <c r="K817" t="s">
        <v>38</v>
      </c>
      <c r="L817" t="s">
        <v>39</v>
      </c>
      <c r="M817" t="s">
        <v>40</v>
      </c>
      <c r="N817" t="s">
        <v>41</v>
      </c>
      <c r="O817" t="s">
        <v>56</v>
      </c>
      <c r="P817" t="s">
        <v>43</v>
      </c>
      <c r="Q817">
        <v>5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3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42.396700000000003</v>
      </c>
      <c r="AF817">
        <v>-71.115799999999993</v>
      </c>
      <c r="AG817">
        <v>6</v>
      </c>
      <c r="AH817" s="1">
        <v>250000000000000</v>
      </c>
    </row>
    <row r="818" spans="1:34" x14ac:dyDescent="0.35">
      <c r="A818">
        <v>23009839</v>
      </c>
      <c r="B818" s="2">
        <v>44980.331250000003</v>
      </c>
      <c r="C818" s="2" t="str">
        <f t="shared" si="24"/>
        <v>Feb</v>
      </c>
      <c r="D818" s="2" t="str">
        <f t="shared" si="25"/>
        <v>2023</v>
      </c>
      <c r="E818" t="s">
        <v>58</v>
      </c>
      <c r="F818" t="s">
        <v>657</v>
      </c>
      <c r="G818" t="s">
        <v>46</v>
      </c>
      <c r="H818" t="s">
        <v>52</v>
      </c>
      <c r="I818" t="s">
        <v>155</v>
      </c>
      <c r="J818" t="s">
        <v>37</v>
      </c>
      <c r="K818" t="s">
        <v>38</v>
      </c>
      <c r="L818" t="s">
        <v>39</v>
      </c>
      <c r="M818" t="s">
        <v>69</v>
      </c>
      <c r="N818" t="s">
        <v>70</v>
      </c>
      <c r="O818" t="s">
        <v>56</v>
      </c>
      <c r="P818" t="s">
        <v>43</v>
      </c>
      <c r="Q818">
        <v>20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4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1</v>
      </c>
      <c r="AD818">
        <v>0</v>
      </c>
      <c r="AE818">
        <v>42.396599999999999</v>
      </c>
      <c r="AF818">
        <v>-71.116600000000005</v>
      </c>
      <c r="AG818">
        <v>6</v>
      </c>
      <c r="AH818" s="1">
        <v>250000000000000</v>
      </c>
    </row>
    <row r="819" spans="1:34" x14ac:dyDescent="0.35">
      <c r="A819">
        <v>23003005</v>
      </c>
      <c r="B819" s="2">
        <v>44944.584027777775</v>
      </c>
      <c r="C819" s="2" t="str">
        <f t="shared" si="24"/>
        <v>Jan</v>
      </c>
      <c r="D819" s="2" t="str">
        <f t="shared" si="25"/>
        <v>2023</v>
      </c>
      <c r="E819" t="s">
        <v>44</v>
      </c>
      <c r="F819" t="s">
        <v>658</v>
      </c>
      <c r="G819" t="s">
        <v>46</v>
      </c>
      <c r="H819" t="s">
        <v>52</v>
      </c>
      <c r="I819" t="s">
        <v>48</v>
      </c>
      <c r="J819" t="s">
        <v>37</v>
      </c>
      <c r="K819" t="s">
        <v>38</v>
      </c>
      <c r="L819" t="s">
        <v>39</v>
      </c>
      <c r="M819" t="s">
        <v>40</v>
      </c>
      <c r="N819" t="s">
        <v>119</v>
      </c>
      <c r="O819" t="s">
        <v>56</v>
      </c>
      <c r="P819" t="s">
        <v>43</v>
      </c>
      <c r="Q819">
        <v>20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3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42.396700000000003</v>
      </c>
      <c r="AF819">
        <v>-71.117000000000004</v>
      </c>
      <c r="AG819">
        <v>6</v>
      </c>
      <c r="AH819" s="1">
        <v>250000000000000</v>
      </c>
    </row>
    <row r="820" spans="1:34" x14ac:dyDescent="0.35">
      <c r="A820">
        <v>19061263</v>
      </c>
      <c r="B820" s="2">
        <v>43763.365277777775</v>
      </c>
      <c r="C820" s="2" t="str">
        <f t="shared" si="24"/>
        <v>Oct</v>
      </c>
      <c r="D820" s="2" t="str">
        <f t="shared" si="25"/>
        <v>2019</v>
      </c>
      <c r="E820" t="s">
        <v>44</v>
      </c>
      <c r="F820" t="s">
        <v>659</v>
      </c>
      <c r="G820" t="s">
        <v>46</v>
      </c>
      <c r="H820" t="s">
        <v>47</v>
      </c>
      <c r="I820" t="s">
        <v>48</v>
      </c>
      <c r="J820" t="s">
        <v>37</v>
      </c>
      <c r="K820" t="s">
        <v>38</v>
      </c>
      <c r="L820" t="s">
        <v>39</v>
      </c>
      <c r="M820" t="s">
        <v>40</v>
      </c>
      <c r="N820" t="s">
        <v>70</v>
      </c>
      <c r="O820" t="s">
        <v>56</v>
      </c>
      <c r="P820" t="s">
        <v>43</v>
      </c>
      <c r="Q820">
        <v>15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2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42.396000000000001</v>
      </c>
      <c r="AF820">
        <v>-71.116200000000006</v>
      </c>
      <c r="AG820">
        <v>6</v>
      </c>
      <c r="AH820" s="1">
        <v>250000000000000</v>
      </c>
    </row>
    <row r="821" spans="1:34" x14ac:dyDescent="0.35">
      <c r="A821">
        <v>23007136</v>
      </c>
      <c r="B821" s="2">
        <v>44965.520138888889</v>
      </c>
      <c r="C821" s="2" t="str">
        <f t="shared" si="24"/>
        <v>Feb</v>
      </c>
      <c r="D821" s="2" t="str">
        <f t="shared" si="25"/>
        <v>2023</v>
      </c>
      <c r="E821" t="s">
        <v>44</v>
      </c>
      <c r="F821" t="s">
        <v>660</v>
      </c>
      <c r="G821" t="s">
        <v>46</v>
      </c>
      <c r="H821" t="s">
        <v>52</v>
      </c>
      <c r="I821" t="s">
        <v>48</v>
      </c>
      <c r="J821" t="s">
        <v>37</v>
      </c>
      <c r="K821" t="s">
        <v>38</v>
      </c>
      <c r="L821" t="s">
        <v>39</v>
      </c>
      <c r="M821" t="s">
        <v>40</v>
      </c>
      <c r="N821" t="s">
        <v>49</v>
      </c>
      <c r="O821" t="s">
        <v>91</v>
      </c>
      <c r="P821" t="s">
        <v>89</v>
      </c>
      <c r="Q821">
        <v>20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42.399700000000003</v>
      </c>
      <c r="AF821">
        <v>-71.113299999999995</v>
      </c>
      <c r="AG821">
        <v>6</v>
      </c>
      <c r="AH821" s="1">
        <v>250000000000000</v>
      </c>
    </row>
    <row r="822" spans="1:34" x14ac:dyDescent="0.35">
      <c r="A822">
        <v>19018481</v>
      </c>
      <c r="B822" s="2">
        <v>43559.657638888886</v>
      </c>
      <c r="C822" s="2" t="str">
        <f t="shared" si="24"/>
        <v>Apr</v>
      </c>
      <c r="D822" s="2" t="str">
        <f t="shared" si="25"/>
        <v>2019</v>
      </c>
      <c r="E822" t="s">
        <v>44</v>
      </c>
      <c r="F822" t="s">
        <v>661</v>
      </c>
      <c r="G822" t="s">
        <v>46</v>
      </c>
      <c r="H822" t="s">
        <v>47</v>
      </c>
      <c r="I822" t="s">
        <v>48</v>
      </c>
      <c r="J822" t="s">
        <v>37</v>
      </c>
      <c r="K822" t="s">
        <v>38</v>
      </c>
      <c r="L822" t="s">
        <v>39</v>
      </c>
      <c r="M822" t="s">
        <v>40</v>
      </c>
      <c r="N822" t="s">
        <v>41</v>
      </c>
      <c r="O822" t="s">
        <v>56</v>
      </c>
      <c r="P822" t="s">
        <v>43</v>
      </c>
      <c r="Q822">
        <v>25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2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42.4</v>
      </c>
      <c r="AF822">
        <v>-71.113</v>
      </c>
      <c r="AG822">
        <v>6</v>
      </c>
      <c r="AH822" s="1">
        <v>250000000000000</v>
      </c>
    </row>
    <row r="823" spans="1:34" x14ac:dyDescent="0.35">
      <c r="A823">
        <v>20053261</v>
      </c>
      <c r="B823" s="2">
        <v>44137.830555555556</v>
      </c>
      <c r="C823" s="2" t="str">
        <f t="shared" si="24"/>
        <v>Nov</v>
      </c>
      <c r="D823" s="2" t="str">
        <f t="shared" si="25"/>
        <v>2020</v>
      </c>
      <c r="E823" t="s">
        <v>32</v>
      </c>
      <c r="F823" t="s">
        <v>662</v>
      </c>
      <c r="G823" t="s">
        <v>34</v>
      </c>
      <c r="H823" t="s">
        <v>47</v>
      </c>
      <c r="I823" t="s">
        <v>48</v>
      </c>
      <c r="J823" t="s">
        <v>37</v>
      </c>
      <c r="K823" t="s">
        <v>53</v>
      </c>
      <c r="L823" t="s">
        <v>54</v>
      </c>
      <c r="M823" t="s">
        <v>40</v>
      </c>
      <c r="N823" t="s">
        <v>41</v>
      </c>
      <c r="O823" t="s">
        <v>42</v>
      </c>
      <c r="P823" t="s">
        <v>43</v>
      </c>
      <c r="Q823">
        <v>25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5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42.399000000000001</v>
      </c>
      <c r="AF823">
        <v>-71.113500000000002</v>
      </c>
      <c r="AG823">
        <v>6</v>
      </c>
      <c r="AH823" s="1">
        <v>250000000000000</v>
      </c>
    </row>
    <row r="824" spans="1:34" x14ac:dyDescent="0.35">
      <c r="A824">
        <v>23001220</v>
      </c>
      <c r="B824" s="2">
        <v>44934.434027777781</v>
      </c>
      <c r="C824" s="2" t="str">
        <f t="shared" si="24"/>
        <v>Jan</v>
      </c>
      <c r="D824" s="2" t="str">
        <f t="shared" si="25"/>
        <v>2023</v>
      </c>
      <c r="E824" t="s">
        <v>44</v>
      </c>
      <c r="F824" t="s">
        <v>663</v>
      </c>
      <c r="G824" t="s">
        <v>46</v>
      </c>
      <c r="H824" t="s">
        <v>47</v>
      </c>
      <c r="I824" t="s">
        <v>48</v>
      </c>
      <c r="J824" t="s">
        <v>37</v>
      </c>
      <c r="K824" t="s">
        <v>38</v>
      </c>
      <c r="L824" t="s">
        <v>54</v>
      </c>
      <c r="M824" t="s">
        <v>40</v>
      </c>
      <c r="N824" t="s">
        <v>41</v>
      </c>
      <c r="O824" t="s">
        <v>42</v>
      </c>
      <c r="P824" t="s">
        <v>43</v>
      </c>
      <c r="Q824">
        <v>25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2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42.399000000000001</v>
      </c>
      <c r="AF824">
        <v>-71.113500000000002</v>
      </c>
      <c r="AG824">
        <v>6</v>
      </c>
      <c r="AH824" s="1">
        <v>250000000000000</v>
      </c>
    </row>
    <row r="825" spans="1:34" x14ac:dyDescent="0.35">
      <c r="A825">
        <v>21003896</v>
      </c>
      <c r="B825" s="2">
        <v>44216.829861111109</v>
      </c>
      <c r="C825" s="2" t="str">
        <f t="shared" si="24"/>
        <v>Jan</v>
      </c>
      <c r="D825" s="2" t="str">
        <f t="shared" si="25"/>
        <v>2021</v>
      </c>
      <c r="E825" t="s">
        <v>32</v>
      </c>
      <c r="F825" t="s">
        <v>661</v>
      </c>
      <c r="G825" t="s">
        <v>34</v>
      </c>
      <c r="H825" t="s">
        <v>47</v>
      </c>
      <c r="I825" t="s">
        <v>48</v>
      </c>
      <c r="J825" t="s">
        <v>37</v>
      </c>
      <c r="K825" t="s">
        <v>66</v>
      </c>
      <c r="L825" t="s">
        <v>71</v>
      </c>
      <c r="M825" t="s">
        <v>40</v>
      </c>
      <c r="N825" t="s">
        <v>41</v>
      </c>
      <c r="O825" t="s">
        <v>42</v>
      </c>
      <c r="P825" t="s">
        <v>43</v>
      </c>
      <c r="Q825">
        <v>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2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42.4</v>
      </c>
      <c r="AF825">
        <v>-71.113</v>
      </c>
      <c r="AG825">
        <v>6</v>
      </c>
      <c r="AH825" s="1">
        <v>250000000000000</v>
      </c>
    </row>
    <row r="826" spans="1:34" x14ac:dyDescent="0.35">
      <c r="A826">
        <v>21051148</v>
      </c>
      <c r="B826" s="2">
        <v>44467.604861111111</v>
      </c>
      <c r="C826" s="2" t="str">
        <f t="shared" si="24"/>
        <v>Sep</v>
      </c>
      <c r="D826" s="2" t="str">
        <f t="shared" si="25"/>
        <v>2021</v>
      </c>
      <c r="E826" t="s">
        <v>44</v>
      </c>
      <c r="F826" t="s">
        <v>662</v>
      </c>
      <c r="G826" t="s">
        <v>46</v>
      </c>
      <c r="H826" t="s">
        <v>47</v>
      </c>
      <c r="I826" t="s">
        <v>48</v>
      </c>
      <c r="J826" t="s">
        <v>37</v>
      </c>
      <c r="K826" t="s">
        <v>53</v>
      </c>
      <c r="L826" t="s">
        <v>54</v>
      </c>
      <c r="M826" t="s">
        <v>69</v>
      </c>
      <c r="N826" t="s">
        <v>70</v>
      </c>
      <c r="O826" t="s">
        <v>56</v>
      </c>
      <c r="P826" t="s">
        <v>43</v>
      </c>
      <c r="Q826">
        <v>25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42.399000000000001</v>
      </c>
      <c r="AF826">
        <v>-71.113500000000002</v>
      </c>
      <c r="AG826">
        <v>6</v>
      </c>
      <c r="AH826" s="1">
        <v>250000000000000</v>
      </c>
    </row>
    <row r="827" spans="1:34" x14ac:dyDescent="0.35">
      <c r="A827">
        <v>18027681</v>
      </c>
      <c r="B827" s="2">
        <v>43230.540277777778</v>
      </c>
      <c r="C827" s="2" t="str">
        <f t="shared" si="24"/>
        <v>May</v>
      </c>
      <c r="D827" s="2" t="str">
        <f t="shared" si="25"/>
        <v>2018</v>
      </c>
      <c r="E827" t="s">
        <v>44</v>
      </c>
      <c r="F827" t="s">
        <v>664</v>
      </c>
      <c r="G827" t="s">
        <v>46</v>
      </c>
      <c r="H827" t="s">
        <v>47</v>
      </c>
      <c r="I827" t="s">
        <v>48</v>
      </c>
      <c r="J827" t="s">
        <v>37</v>
      </c>
      <c r="K827" t="s">
        <v>38</v>
      </c>
      <c r="L827" t="s">
        <v>54</v>
      </c>
      <c r="M827" t="s">
        <v>40</v>
      </c>
      <c r="N827" t="s">
        <v>41</v>
      </c>
      <c r="O827" t="s">
        <v>42</v>
      </c>
      <c r="P827" t="s">
        <v>43</v>
      </c>
      <c r="Q827">
        <v>25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42.400599999999997</v>
      </c>
      <c r="AF827">
        <v>-71.114699999999999</v>
      </c>
      <c r="AG827">
        <v>6</v>
      </c>
      <c r="AH827" s="1">
        <v>250000000000000</v>
      </c>
    </row>
    <row r="828" spans="1:34" x14ac:dyDescent="0.35">
      <c r="A828">
        <v>22045361</v>
      </c>
      <c r="B828" s="2">
        <v>44788.273611111108</v>
      </c>
      <c r="C828" s="2" t="str">
        <f t="shared" si="24"/>
        <v>Aug</v>
      </c>
      <c r="D828" s="2" t="str">
        <f t="shared" si="25"/>
        <v>2022</v>
      </c>
      <c r="E828" t="s">
        <v>58</v>
      </c>
      <c r="F828" t="s">
        <v>665</v>
      </c>
      <c r="G828" t="s">
        <v>46</v>
      </c>
      <c r="H828" t="s">
        <v>47</v>
      </c>
      <c r="I828" t="s">
        <v>48</v>
      </c>
      <c r="J828" t="s">
        <v>37</v>
      </c>
      <c r="K828" t="s">
        <v>53</v>
      </c>
      <c r="L828" t="s">
        <v>298</v>
      </c>
      <c r="M828" t="s">
        <v>69</v>
      </c>
      <c r="N828" t="s">
        <v>70</v>
      </c>
      <c r="O828" t="s">
        <v>153</v>
      </c>
      <c r="P828" t="s">
        <v>43</v>
      </c>
      <c r="Q828">
        <v>25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</v>
      </c>
      <c r="X828">
        <v>0</v>
      </c>
      <c r="Y828">
        <v>0</v>
      </c>
      <c r="Z828">
        <v>1</v>
      </c>
      <c r="AA828">
        <v>0</v>
      </c>
      <c r="AB828">
        <v>1</v>
      </c>
      <c r="AC828">
        <v>0</v>
      </c>
      <c r="AD828">
        <v>0</v>
      </c>
      <c r="AE828">
        <v>42.400500000000001</v>
      </c>
      <c r="AF828">
        <v>-71.116500000000002</v>
      </c>
      <c r="AG828">
        <v>6</v>
      </c>
      <c r="AH828" s="1">
        <v>250000000000000</v>
      </c>
    </row>
    <row r="829" spans="1:34" x14ac:dyDescent="0.35">
      <c r="A829">
        <v>21062894</v>
      </c>
      <c r="B829" s="2">
        <v>44534.817361111112</v>
      </c>
      <c r="C829" s="2" t="str">
        <f t="shared" si="24"/>
        <v>Dec</v>
      </c>
      <c r="D829" s="2" t="str">
        <f t="shared" si="25"/>
        <v>2021</v>
      </c>
      <c r="E829" t="s">
        <v>32</v>
      </c>
      <c r="F829" t="s">
        <v>665</v>
      </c>
      <c r="G829" t="s">
        <v>34</v>
      </c>
      <c r="H829" t="s">
        <v>52</v>
      </c>
      <c r="I829" t="s">
        <v>48</v>
      </c>
      <c r="J829" t="s">
        <v>37</v>
      </c>
      <c r="K829" t="s">
        <v>121</v>
      </c>
      <c r="L829" t="s">
        <v>39</v>
      </c>
      <c r="M829" t="s">
        <v>69</v>
      </c>
      <c r="N829" t="s">
        <v>41</v>
      </c>
      <c r="O829" t="s">
        <v>42</v>
      </c>
      <c r="P829" t="s">
        <v>43</v>
      </c>
      <c r="Q829">
        <v>30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42.400500000000001</v>
      </c>
      <c r="AF829">
        <v>-71.116500000000002</v>
      </c>
      <c r="AG829">
        <v>6</v>
      </c>
      <c r="AH829" s="1">
        <v>250000000000000</v>
      </c>
    </row>
    <row r="830" spans="1:34" x14ac:dyDescent="0.35">
      <c r="A830">
        <v>19062830</v>
      </c>
      <c r="B830" s="2">
        <v>43771.40902777778</v>
      </c>
      <c r="C830" s="2" t="str">
        <f t="shared" si="24"/>
        <v>Nov</v>
      </c>
      <c r="D830" s="2" t="str">
        <f t="shared" si="25"/>
        <v>2019</v>
      </c>
      <c r="E830" t="s">
        <v>44</v>
      </c>
      <c r="F830" t="s">
        <v>666</v>
      </c>
      <c r="G830" t="s">
        <v>46</v>
      </c>
      <c r="H830" t="s">
        <v>47</v>
      </c>
      <c r="I830" t="s">
        <v>48</v>
      </c>
      <c r="J830" t="s">
        <v>37</v>
      </c>
      <c r="K830" t="s">
        <v>38</v>
      </c>
      <c r="L830" t="s">
        <v>39</v>
      </c>
      <c r="M830" t="s">
        <v>69</v>
      </c>
      <c r="N830" t="s">
        <v>119</v>
      </c>
      <c r="O830" t="s">
        <v>42</v>
      </c>
      <c r="P830" t="s">
        <v>43</v>
      </c>
      <c r="Q830">
        <v>25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3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42.399000000000001</v>
      </c>
      <c r="AF830">
        <v>-71.116399999999999</v>
      </c>
      <c r="AG830">
        <v>6</v>
      </c>
      <c r="AH830" s="1">
        <v>250000000000000</v>
      </c>
    </row>
    <row r="831" spans="1:34" x14ac:dyDescent="0.35">
      <c r="A831">
        <v>19063866</v>
      </c>
      <c r="B831" s="2">
        <v>43776.606249999997</v>
      </c>
      <c r="C831" s="2" t="str">
        <f t="shared" si="24"/>
        <v>Nov</v>
      </c>
      <c r="D831" s="2" t="str">
        <f t="shared" si="25"/>
        <v>2019</v>
      </c>
      <c r="E831" t="s">
        <v>44</v>
      </c>
      <c r="F831" t="s">
        <v>667</v>
      </c>
      <c r="G831" t="s">
        <v>46</v>
      </c>
      <c r="H831" t="s">
        <v>52</v>
      </c>
      <c r="I831" t="s">
        <v>48</v>
      </c>
      <c r="J831" t="s">
        <v>37</v>
      </c>
      <c r="K831" t="s">
        <v>38</v>
      </c>
      <c r="L831" t="s">
        <v>39</v>
      </c>
      <c r="M831" t="s">
        <v>40</v>
      </c>
      <c r="N831" t="s">
        <v>70</v>
      </c>
      <c r="O831" t="s">
        <v>56</v>
      </c>
      <c r="P831" t="s">
        <v>43</v>
      </c>
      <c r="Q831">
        <v>25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2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42.398600000000002</v>
      </c>
      <c r="AF831">
        <v>-71.114000000000004</v>
      </c>
      <c r="AG831">
        <v>6</v>
      </c>
      <c r="AH831" s="1">
        <v>250000000000000</v>
      </c>
    </row>
    <row r="832" spans="1:34" x14ac:dyDescent="0.35">
      <c r="A832">
        <v>19020691</v>
      </c>
      <c r="B832" s="2">
        <v>43570.779861111114</v>
      </c>
      <c r="C832" s="2" t="str">
        <f t="shared" si="24"/>
        <v>Apr</v>
      </c>
      <c r="D832" s="2" t="str">
        <f t="shared" si="25"/>
        <v>2019</v>
      </c>
      <c r="E832" t="s">
        <v>32</v>
      </c>
      <c r="F832" t="s">
        <v>668</v>
      </c>
      <c r="G832" t="s">
        <v>107</v>
      </c>
      <c r="H832" t="s">
        <v>47</v>
      </c>
      <c r="I832" t="s">
        <v>48</v>
      </c>
      <c r="J832" t="s">
        <v>37</v>
      </c>
      <c r="K832" t="s">
        <v>38</v>
      </c>
      <c r="L832" t="s">
        <v>39</v>
      </c>
      <c r="M832" t="s">
        <v>40</v>
      </c>
      <c r="N832" t="s">
        <v>49</v>
      </c>
      <c r="O832" t="s">
        <v>42</v>
      </c>
      <c r="P832" t="s">
        <v>43</v>
      </c>
      <c r="Q832">
        <v>20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42.398699999999998</v>
      </c>
      <c r="AF832">
        <v>-71.114000000000004</v>
      </c>
      <c r="AG832">
        <v>6</v>
      </c>
      <c r="AH832" s="1">
        <v>250000000000000</v>
      </c>
    </row>
    <row r="833" spans="1:34" x14ac:dyDescent="0.35">
      <c r="A833">
        <v>18024192</v>
      </c>
      <c r="B833" s="2">
        <v>43214.613888888889</v>
      </c>
      <c r="C833" s="2" t="str">
        <f t="shared" si="24"/>
        <v>Apr</v>
      </c>
      <c r="D833" s="2" t="str">
        <f t="shared" si="25"/>
        <v>2018</v>
      </c>
      <c r="E833" t="s">
        <v>44</v>
      </c>
      <c r="F833" t="s">
        <v>669</v>
      </c>
      <c r="G833" t="s">
        <v>46</v>
      </c>
      <c r="H833" t="s">
        <v>47</v>
      </c>
      <c r="I833" t="s">
        <v>48</v>
      </c>
      <c r="J833" t="s">
        <v>37</v>
      </c>
      <c r="K833" t="s">
        <v>53</v>
      </c>
      <c r="L833" t="s">
        <v>122</v>
      </c>
      <c r="M833" t="s">
        <v>40</v>
      </c>
      <c r="N833" t="s">
        <v>70</v>
      </c>
      <c r="O833" t="s">
        <v>42</v>
      </c>
      <c r="P833" t="s">
        <v>43</v>
      </c>
      <c r="Q833">
        <v>25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42.400700000000001</v>
      </c>
      <c r="AF833">
        <v>-71.117400000000004</v>
      </c>
      <c r="AG833">
        <v>6</v>
      </c>
      <c r="AH833" s="1">
        <v>250000000000000</v>
      </c>
    </row>
    <row r="834" spans="1:34" x14ac:dyDescent="0.35">
      <c r="A834">
        <v>22019366</v>
      </c>
      <c r="B834" s="2">
        <v>44662.723611111112</v>
      </c>
      <c r="C834" s="2" t="str">
        <f t="shared" si="24"/>
        <v>Apr</v>
      </c>
      <c r="D834" s="2" t="str">
        <f t="shared" si="25"/>
        <v>2022</v>
      </c>
      <c r="E834" t="s">
        <v>32</v>
      </c>
      <c r="F834" t="s">
        <v>670</v>
      </c>
      <c r="G834" t="s">
        <v>46</v>
      </c>
      <c r="H834" t="s">
        <v>47</v>
      </c>
      <c r="I834" t="s">
        <v>48</v>
      </c>
      <c r="J834" t="s">
        <v>91</v>
      </c>
      <c r="K834" t="s">
        <v>38</v>
      </c>
      <c r="L834" t="s">
        <v>39</v>
      </c>
      <c r="M834" t="s">
        <v>69</v>
      </c>
      <c r="N834" t="s">
        <v>49</v>
      </c>
      <c r="O834" t="s">
        <v>105</v>
      </c>
      <c r="P834" t="s">
        <v>89</v>
      </c>
      <c r="Q834">
        <v>25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4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42.400399999999998</v>
      </c>
      <c r="AF834">
        <v>-71.119100000000003</v>
      </c>
      <c r="AG834">
        <v>6</v>
      </c>
      <c r="AH834" s="1">
        <v>250000000000000</v>
      </c>
    </row>
    <row r="835" spans="1:34" x14ac:dyDescent="0.35">
      <c r="A835">
        <v>23009154</v>
      </c>
      <c r="B835" s="2">
        <v>44975.752083333333</v>
      </c>
      <c r="C835" s="2" t="str">
        <f t="shared" ref="C835:C898" si="26">TEXT(B835,"mmm")</f>
        <v>Feb</v>
      </c>
      <c r="D835" s="2" t="str">
        <f t="shared" ref="D835:D898" si="27">TEXT(B835,"yyyy")</f>
        <v>2023</v>
      </c>
      <c r="E835" t="s">
        <v>32</v>
      </c>
      <c r="F835" t="s">
        <v>671</v>
      </c>
      <c r="G835" t="s">
        <v>34</v>
      </c>
      <c r="H835" t="s">
        <v>47</v>
      </c>
      <c r="I835" t="s">
        <v>48</v>
      </c>
      <c r="J835" t="s">
        <v>37</v>
      </c>
      <c r="K835" t="s">
        <v>121</v>
      </c>
      <c r="L835" t="s">
        <v>298</v>
      </c>
      <c r="M835" t="s">
        <v>40</v>
      </c>
      <c r="N835" t="s">
        <v>41</v>
      </c>
      <c r="O835" t="s">
        <v>42</v>
      </c>
      <c r="P835" t="s">
        <v>43</v>
      </c>
      <c r="Q835">
        <v>20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3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42.400700000000001</v>
      </c>
      <c r="AF835">
        <v>-71.117400000000004</v>
      </c>
      <c r="AG835">
        <v>6</v>
      </c>
      <c r="AH835" s="1">
        <v>250000000000000</v>
      </c>
    </row>
    <row r="836" spans="1:34" x14ac:dyDescent="0.35">
      <c r="A836">
        <v>24009703</v>
      </c>
      <c r="B836" s="2">
        <v>45342.899305555555</v>
      </c>
      <c r="C836" s="2" t="str">
        <f t="shared" si="26"/>
        <v>Feb</v>
      </c>
      <c r="D836" s="2" t="str">
        <f t="shared" si="27"/>
        <v>2024</v>
      </c>
      <c r="E836" t="s">
        <v>32</v>
      </c>
      <c r="F836" t="s">
        <v>671</v>
      </c>
      <c r="G836" t="s">
        <v>34</v>
      </c>
      <c r="H836" t="s">
        <v>47</v>
      </c>
      <c r="I836" t="s">
        <v>48</v>
      </c>
      <c r="J836" t="s">
        <v>37</v>
      </c>
      <c r="K836" t="s">
        <v>121</v>
      </c>
      <c r="L836" t="s">
        <v>298</v>
      </c>
      <c r="M836" t="s">
        <v>40</v>
      </c>
      <c r="N836" t="s">
        <v>41</v>
      </c>
      <c r="O836" t="s">
        <v>42</v>
      </c>
      <c r="P836" t="s">
        <v>43</v>
      </c>
      <c r="Q836">
        <v>20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42.400700000000001</v>
      </c>
      <c r="AF836">
        <v>-71.117400000000004</v>
      </c>
      <c r="AG836">
        <v>6</v>
      </c>
      <c r="AH836" s="1">
        <v>250000000000000</v>
      </c>
    </row>
    <row r="837" spans="1:34" x14ac:dyDescent="0.35">
      <c r="A837">
        <v>23032480</v>
      </c>
      <c r="B837" s="2">
        <v>45088.55</v>
      </c>
      <c r="C837" s="2" t="str">
        <f t="shared" si="26"/>
        <v>Jun</v>
      </c>
      <c r="D837" s="2" t="str">
        <f t="shared" si="27"/>
        <v>2023</v>
      </c>
      <c r="E837" t="s">
        <v>44</v>
      </c>
      <c r="F837" t="s">
        <v>672</v>
      </c>
      <c r="G837" t="s">
        <v>46</v>
      </c>
      <c r="H837" t="s">
        <v>47</v>
      </c>
      <c r="I837" t="s">
        <v>48</v>
      </c>
      <c r="J837" t="s">
        <v>37</v>
      </c>
      <c r="K837" t="s">
        <v>38</v>
      </c>
      <c r="L837" t="s">
        <v>39</v>
      </c>
      <c r="M837" t="s">
        <v>93</v>
      </c>
      <c r="N837" t="s">
        <v>49</v>
      </c>
      <c r="O837" t="s">
        <v>56</v>
      </c>
      <c r="P837" t="s">
        <v>43</v>
      </c>
      <c r="Q837">
        <v>20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42.400399999999998</v>
      </c>
      <c r="AF837">
        <v>-71.117800000000003</v>
      </c>
      <c r="AG837">
        <v>6</v>
      </c>
      <c r="AH837" s="1">
        <v>250000000000000</v>
      </c>
    </row>
    <row r="838" spans="1:34" x14ac:dyDescent="0.35">
      <c r="A838">
        <v>19073531</v>
      </c>
      <c r="B838" s="2">
        <v>43830.433333333334</v>
      </c>
      <c r="C838" s="2" t="str">
        <f t="shared" si="26"/>
        <v>Dec</v>
      </c>
      <c r="D838" s="2" t="str">
        <f t="shared" si="27"/>
        <v>2019</v>
      </c>
      <c r="E838" t="s">
        <v>44</v>
      </c>
      <c r="F838" t="s">
        <v>671</v>
      </c>
      <c r="G838" t="s">
        <v>46</v>
      </c>
      <c r="H838" t="s">
        <v>47</v>
      </c>
      <c r="I838" t="s">
        <v>48</v>
      </c>
      <c r="J838" t="s">
        <v>63</v>
      </c>
      <c r="K838" t="s">
        <v>38</v>
      </c>
      <c r="L838" t="s">
        <v>39</v>
      </c>
      <c r="M838" t="s">
        <v>63</v>
      </c>
      <c r="N838" t="s">
        <v>63</v>
      </c>
      <c r="O838" t="s">
        <v>56</v>
      </c>
      <c r="P838" t="s">
        <v>43</v>
      </c>
      <c r="Q838">
        <v>25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2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42.400700000000001</v>
      </c>
      <c r="AF838">
        <v>-71.117400000000004</v>
      </c>
      <c r="AG838">
        <v>6</v>
      </c>
      <c r="AH838" s="1">
        <v>250000000000000</v>
      </c>
    </row>
    <row r="839" spans="1:34" x14ac:dyDescent="0.35">
      <c r="A839">
        <v>22045426</v>
      </c>
      <c r="B839" s="2">
        <v>44788.549305555556</v>
      </c>
      <c r="C839" s="2" t="str">
        <f t="shared" si="26"/>
        <v>Aug</v>
      </c>
      <c r="D839" s="2" t="str">
        <f t="shared" si="27"/>
        <v>2022</v>
      </c>
      <c r="E839" t="s">
        <v>44</v>
      </c>
      <c r="F839" t="s">
        <v>673</v>
      </c>
      <c r="G839" t="s">
        <v>46</v>
      </c>
      <c r="H839" t="s">
        <v>47</v>
      </c>
      <c r="I839" t="s">
        <v>48</v>
      </c>
      <c r="J839" t="s">
        <v>37</v>
      </c>
      <c r="K839" t="s">
        <v>38</v>
      </c>
      <c r="L839" t="s">
        <v>39</v>
      </c>
      <c r="M839" t="s">
        <v>40</v>
      </c>
      <c r="N839" t="s">
        <v>55</v>
      </c>
      <c r="O839" t="s">
        <v>42</v>
      </c>
      <c r="P839" t="s">
        <v>43</v>
      </c>
      <c r="Q839">
        <v>20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2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42.400700000000001</v>
      </c>
      <c r="AF839">
        <v>-71.117400000000004</v>
      </c>
      <c r="AG839">
        <v>6</v>
      </c>
      <c r="AH839" s="1">
        <v>250000000000000</v>
      </c>
    </row>
    <row r="840" spans="1:34" x14ac:dyDescent="0.35">
      <c r="A840">
        <v>22009180</v>
      </c>
      <c r="B840" s="2">
        <v>44614.748611111114</v>
      </c>
      <c r="C840" s="2" t="str">
        <f t="shared" si="26"/>
        <v>Feb</v>
      </c>
      <c r="D840" s="2" t="str">
        <f t="shared" si="27"/>
        <v>2022</v>
      </c>
      <c r="E840" t="s">
        <v>32</v>
      </c>
      <c r="F840" t="s">
        <v>674</v>
      </c>
      <c r="G840" t="s">
        <v>34</v>
      </c>
      <c r="H840" t="s">
        <v>35</v>
      </c>
      <c r="I840" t="s">
        <v>36</v>
      </c>
      <c r="J840" t="s">
        <v>63</v>
      </c>
      <c r="K840" t="s">
        <v>38</v>
      </c>
      <c r="L840" t="s">
        <v>54</v>
      </c>
      <c r="M840" t="s">
        <v>93</v>
      </c>
      <c r="N840" t="s">
        <v>49</v>
      </c>
      <c r="O840" t="s">
        <v>86</v>
      </c>
      <c r="P840" t="s">
        <v>43</v>
      </c>
      <c r="Q840">
        <v>20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1</v>
      </c>
      <c r="X840">
        <v>0</v>
      </c>
      <c r="Y840">
        <v>0</v>
      </c>
      <c r="Z840">
        <v>1</v>
      </c>
      <c r="AA840">
        <v>1</v>
      </c>
      <c r="AB840">
        <v>0</v>
      </c>
      <c r="AC840">
        <v>0</v>
      </c>
      <c r="AD840">
        <v>0</v>
      </c>
      <c r="AE840">
        <v>42.399900000000002</v>
      </c>
      <c r="AF840">
        <v>-71.118200000000002</v>
      </c>
      <c r="AG840">
        <v>6</v>
      </c>
      <c r="AH840" s="1">
        <v>250000000000000</v>
      </c>
    </row>
    <row r="841" spans="1:34" x14ac:dyDescent="0.35">
      <c r="A841">
        <v>19032903</v>
      </c>
      <c r="B841" s="2">
        <v>43628.406944444447</v>
      </c>
      <c r="C841" s="2" t="str">
        <f t="shared" si="26"/>
        <v>Jun</v>
      </c>
      <c r="D841" s="2" t="str">
        <f t="shared" si="27"/>
        <v>2019</v>
      </c>
      <c r="E841" t="s">
        <v>44</v>
      </c>
      <c r="F841" t="s">
        <v>675</v>
      </c>
      <c r="G841" t="s">
        <v>46</v>
      </c>
      <c r="H841" t="s">
        <v>47</v>
      </c>
      <c r="I841" t="s">
        <v>48</v>
      </c>
      <c r="J841" t="s">
        <v>37</v>
      </c>
      <c r="K841" t="s">
        <v>38</v>
      </c>
      <c r="L841" t="s">
        <v>39</v>
      </c>
      <c r="M841" t="s">
        <v>40</v>
      </c>
      <c r="N841" t="s">
        <v>41</v>
      </c>
      <c r="O841" t="s">
        <v>42</v>
      </c>
      <c r="P841" t="s">
        <v>43</v>
      </c>
      <c r="Q841">
        <v>25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4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42.400300000000001</v>
      </c>
      <c r="AF841">
        <v>-71.117999999999995</v>
      </c>
      <c r="AG841">
        <v>6</v>
      </c>
      <c r="AH841" s="1">
        <v>250000000000000</v>
      </c>
    </row>
    <row r="842" spans="1:34" x14ac:dyDescent="0.35">
      <c r="A842">
        <v>19067343</v>
      </c>
      <c r="B842" s="2">
        <v>43794.887499999997</v>
      </c>
      <c r="C842" s="2" t="str">
        <f t="shared" si="26"/>
        <v>Nov</v>
      </c>
      <c r="D842" s="2" t="str">
        <f t="shared" si="27"/>
        <v>2019</v>
      </c>
      <c r="E842" t="s">
        <v>32</v>
      </c>
      <c r="F842" t="s">
        <v>676</v>
      </c>
      <c r="G842" t="s">
        <v>34</v>
      </c>
      <c r="H842" t="s">
        <v>47</v>
      </c>
      <c r="I842" t="s">
        <v>48</v>
      </c>
      <c r="J842" t="s">
        <v>37</v>
      </c>
      <c r="K842" t="s">
        <v>38</v>
      </c>
      <c r="L842" t="s">
        <v>39</v>
      </c>
      <c r="M842" t="s">
        <v>40</v>
      </c>
      <c r="N842" t="s">
        <v>49</v>
      </c>
      <c r="O842" t="s">
        <v>91</v>
      </c>
      <c r="P842" t="s">
        <v>57</v>
      </c>
      <c r="Q842">
        <v>30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42.400799999999997</v>
      </c>
      <c r="AF842">
        <v>-71.119600000000005</v>
      </c>
      <c r="AG842">
        <v>6</v>
      </c>
      <c r="AH842" s="1">
        <v>250000000000000</v>
      </c>
    </row>
    <row r="843" spans="1:34" x14ac:dyDescent="0.35">
      <c r="A843">
        <v>23036046</v>
      </c>
      <c r="B843" s="2">
        <v>45105.343055555553</v>
      </c>
      <c r="C843" s="2" t="str">
        <f t="shared" si="26"/>
        <v>Jun</v>
      </c>
      <c r="D843" s="2" t="str">
        <f t="shared" si="27"/>
        <v>2023</v>
      </c>
      <c r="E843" t="s">
        <v>44</v>
      </c>
      <c r="F843" t="s">
        <v>677</v>
      </c>
      <c r="G843" t="s">
        <v>46</v>
      </c>
      <c r="H843" t="s">
        <v>52</v>
      </c>
      <c r="I843" t="s">
        <v>36</v>
      </c>
      <c r="J843" t="s">
        <v>37</v>
      </c>
      <c r="K843" t="s">
        <v>38</v>
      </c>
      <c r="L843" t="s">
        <v>39</v>
      </c>
      <c r="M843" t="s">
        <v>40</v>
      </c>
      <c r="N843" t="s">
        <v>49</v>
      </c>
      <c r="O843" t="s">
        <v>140</v>
      </c>
      <c r="P843" t="s">
        <v>43</v>
      </c>
      <c r="Q843">
        <v>25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2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42.400300000000001</v>
      </c>
      <c r="AF843">
        <v>-71.120800000000003</v>
      </c>
      <c r="AG843">
        <v>6</v>
      </c>
      <c r="AH843" s="1">
        <v>250000000000000</v>
      </c>
    </row>
    <row r="844" spans="1:34" x14ac:dyDescent="0.35">
      <c r="A844">
        <v>20044174</v>
      </c>
      <c r="B844" s="2">
        <v>44088.532638888886</v>
      </c>
      <c r="C844" s="2" t="str">
        <f t="shared" si="26"/>
        <v>Sep</v>
      </c>
      <c r="D844" s="2" t="str">
        <f t="shared" si="27"/>
        <v>2020</v>
      </c>
      <c r="E844" t="s">
        <v>44</v>
      </c>
      <c r="F844" t="s">
        <v>678</v>
      </c>
      <c r="G844" t="s">
        <v>46</v>
      </c>
      <c r="H844" t="s">
        <v>47</v>
      </c>
      <c r="I844" t="s">
        <v>48</v>
      </c>
      <c r="J844" t="s">
        <v>37</v>
      </c>
      <c r="K844" t="s">
        <v>38</v>
      </c>
      <c r="L844" t="s">
        <v>39</v>
      </c>
      <c r="M844" t="s">
        <v>69</v>
      </c>
      <c r="N844" t="s">
        <v>55</v>
      </c>
      <c r="O844" t="s">
        <v>56</v>
      </c>
      <c r="P844" t="s">
        <v>43</v>
      </c>
      <c r="Q844">
        <v>20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42.398899999999998</v>
      </c>
      <c r="AF844">
        <v>-71.122600000000006</v>
      </c>
      <c r="AG844">
        <v>6</v>
      </c>
      <c r="AH844" s="1">
        <v>250000000000000</v>
      </c>
    </row>
    <row r="845" spans="1:34" x14ac:dyDescent="0.35">
      <c r="A845">
        <v>22069476</v>
      </c>
      <c r="B845" s="2">
        <v>44904.524305555555</v>
      </c>
      <c r="C845" s="2" t="str">
        <f t="shared" si="26"/>
        <v>Dec</v>
      </c>
      <c r="D845" s="2" t="str">
        <f t="shared" si="27"/>
        <v>2022</v>
      </c>
      <c r="E845" t="s">
        <v>44</v>
      </c>
      <c r="F845" t="s">
        <v>679</v>
      </c>
      <c r="G845" t="s">
        <v>46</v>
      </c>
      <c r="H845" t="s">
        <v>47</v>
      </c>
      <c r="I845" t="s">
        <v>48</v>
      </c>
      <c r="J845" t="s">
        <v>37</v>
      </c>
      <c r="K845" t="s">
        <v>38</v>
      </c>
      <c r="L845" t="s">
        <v>54</v>
      </c>
      <c r="M845" t="s">
        <v>40</v>
      </c>
      <c r="N845" t="s">
        <v>41</v>
      </c>
      <c r="O845" t="s">
        <v>86</v>
      </c>
      <c r="P845" t="s">
        <v>43</v>
      </c>
      <c r="Q845">
        <v>20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2</v>
      </c>
      <c r="X845">
        <v>0</v>
      </c>
      <c r="Y845">
        <v>0</v>
      </c>
      <c r="Z845">
        <v>1</v>
      </c>
      <c r="AA845">
        <v>1</v>
      </c>
      <c r="AB845">
        <v>0</v>
      </c>
      <c r="AC845">
        <v>0</v>
      </c>
      <c r="AD845">
        <v>0</v>
      </c>
      <c r="AE845">
        <v>42.3994</v>
      </c>
      <c r="AF845">
        <v>-71.118899999999996</v>
      </c>
      <c r="AG845">
        <v>6</v>
      </c>
      <c r="AH845" s="1">
        <v>250000000000000</v>
      </c>
    </row>
    <row r="846" spans="1:34" x14ac:dyDescent="0.35">
      <c r="A846">
        <v>18072357</v>
      </c>
      <c r="B846" s="2">
        <v>43442.654861111114</v>
      </c>
      <c r="C846" s="2" t="str">
        <f t="shared" si="26"/>
        <v>Dec</v>
      </c>
      <c r="D846" s="2" t="str">
        <f t="shared" si="27"/>
        <v>2018</v>
      </c>
      <c r="E846" t="s">
        <v>44</v>
      </c>
      <c r="F846" t="s">
        <v>679</v>
      </c>
      <c r="G846" t="s">
        <v>46</v>
      </c>
      <c r="H846" t="s">
        <v>47</v>
      </c>
      <c r="I846" t="s">
        <v>48</v>
      </c>
      <c r="J846" t="s">
        <v>63</v>
      </c>
      <c r="K846" t="s">
        <v>38</v>
      </c>
      <c r="L846" t="s">
        <v>71</v>
      </c>
      <c r="M846" t="s">
        <v>40</v>
      </c>
      <c r="N846" t="s">
        <v>49</v>
      </c>
      <c r="O846" t="s">
        <v>86</v>
      </c>
      <c r="P846" t="s">
        <v>43</v>
      </c>
      <c r="Q846">
        <v>30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2</v>
      </c>
      <c r="X846">
        <v>0</v>
      </c>
      <c r="Y846">
        <v>0</v>
      </c>
      <c r="Z846">
        <v>1</v>
      </c>
      <c r="AA846">
        <v>1</v>
      </c>
      <c r="AB846">
        <v>0</v>
      </c>
      <c r="AC846">
        <v>0</v>
      </c>
      <c r="AD846">
        <v>0</v>
      </c>
      <c r="AE846">
        <v>42.3994</v>
      </c>
      <c r="AF846">
        <v>-71.118899999999996</v>
      </c>
      <c r="AG846">
        <v>6</v>
      </c>
      <c r="AH846" s="1">
        <v>250000000000000</v>
      </c>
    </row>
    <row r="847" spans="1:34" x14ac:dyDescent="0.35">
      <c r="A847">
        <v>23054737</v>
      </c>
      <c r="B847" s="2">
        <v>45192.728472222225</v>
      </c>
      <c r="C847" s="2" t="str">
        <f t="shared" si="26"/>
        <v>Sep</v>
      </c>
      <c r="D847" s="2" t="str">
        <f t="shared" si="27"/>
        <v>2023</v>
      </c>
      <c r="E847" t="s">
        <v>32</v>
      </c>
      <c r="F847" t="s">
        <v>680</v>
      </c>
      <c r="G847" t="s">
        <v>107</v>
      </c>
      <c r="H847" t="s">
        <v>35</v>
      </c>
      <c r="I847" t="s">
        <v>36</v>
      </c>
      <c r="J847" t="s">
        <v>37</v>
      </c>
      <c r="K847" t="s">
        <v>53</v>
      </c>
      <c r="L847" t="s">
        <v>71</v>
      </c>
      <c r="M847" t="s">
        <v>69</v>
      </c>
      <c r="N847" t="s">
        <v>119</v>
      </c>
      <c r="O847" t="s">
        <v>86</v>
      </c>
      <c r="P847" t="s">
        <v>43</v>
      </c>
      <c r="Q847">
        <v>20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1</v>
      </c>
      <c r="Y847">
        <v>0</v>
      </c>
      <c r="Z847">
        <v>1</v>
      </c>
      <c r="AA847">
        <v>1</v>
      </c>
      <c r="AB847">
        <v>0</v>
      </c>
      <c r="AC847">
        <v>0</v>
      </c>
      <c r="AD847">
        <v>1</v>
      </c>
      <c r="AE847">
        <v>42.3994</v>
      </c>
      <c r="AF847">
        <v>-71.118899999999996</v>
      </c>
      <c r="AG847">
        <v>6</v>
      </c>
      <c r="AH847" s="1">
        <v>250000000000000</v>
      </c>
    </row>
    <row r="848" spans="1:34" x14ac:dyDescent="0.35">
      <c r="A848">
        <v>20053400</v>
      </c>
      <c r="B848" s="2">
        <v>44138.534722222219</v>
      </c>
      <c r="C848" s="2" t="str">
        <f t="shared" si="26"/>
        <v>Nov</v>
      </c>
      <c r="D848" s="2" t="str">
        <f t="shared" si="27"/>
        <v>2020</v>
      </c>
      <c r="E848" t="s">
        <v>44</v>
      </c>
      <c r="F848" t="s">
        <v>681</v>
      </c>
      <c r="G848" t="s">
        <v>46</v>
      </c>
      <c r="H848" t="s">
        <v>47</v>
      </c>
      <c r="I848" t="s">
        <v>48</v>
      </c>
      <c r="J848" t="s">
        <v>37</v>
      </c>
      <c r="K848" t="s">
        <v>38</v>
      </c>
      <c r="L848" t="s">
        <v>71</v>
      </c>
      <c r="M848" t="s">
        <v>40</v>
      </c>
      <c r="N848" t="s">
        <v>49</v>
      </c>
      <c r="O848" t="s">
        <v>86</v>
      </c>
      <c r="P848" t="s">
        <v>43</v>
      </c>
      <c r="Q848">
        <v>20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3</v>
      </c>
      <c r="X848">
        <v>0</v>
      </c>
      <c r="Y848">
        <v>0</v>
      </c>
      <c r="Z848">
        <v>1</v>
      </c>
      <c r="AA848">
        <v>1</v>
      </c>
      <c r="AB848">
        <v>0</v>
      </c>
      <c r="AC848">
        <v>0</v>
      </c>
      <c r="AD848">
        <v>0</v>
      </c>
      <c r="AE848">
        <v>42.3994</v>
      </c>
      <c r="AF848">
        <v>-71.118899999999996</v>
      </c>
      <c r="AG848">
        <v>6</v>
      </c>
      <c r="AH848" s="1">
        <v>250000000000000</v>
      </c>
    </row>
    <row r="849" spans="1:34" x14ac:dyDescent="0.35">
      <c r="A849">
        <v>22051622</v>
      </c>
      <c r="B849" s="2">
        <v>44816.283333333333</v>
      </c>
      <c r="C849" s="2" t="str">
        <f t="shared" si="26"/>
        <v>Sep</v>
      </c>
      <c r="D849" s="2" t="str">
        <f t="shared" si="27"/>
        <v>2022</v>
      </c>
      <c r="E849" t="s">
        <v>58</v>
      </c>
      <c r="F849" t="s">
        <v>682</v>
      </c>
      <c r="G849" t="s">
        <v>46</v>
      </c>
      <c r="H849" t="s">
        <v>52</v>
      </c>
      <c r="I849" t="s">
        <v>48</v>
      </c>
      <c r="J849" t="s">
        <v>63</v>
      </c>
      <c r="K849" t="s">
        <v>38</v>
      </c>
      <c r="L849" t="s">
        <v>39</v>
      </c>
      <c r="M849" t="s">
        <v>61</v>
      </c>
      <c r="N849" t="s">
        <v>49</v>
      </c>
      <c r="O849" t="s">
        <v>140</v>
      </c>
      <c r="P849" t="s">
        <v>57</v>
      </c>
      <c r="Q849">
        <v>20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2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42.3994</v>
      </c>
      <c r="AF849">
        <v>-71.118899999999996</v>
      </c>
      <c r="AG849">
        <v>6</v>
      </c>
      <c r="AH849" s="1">
        <v>250000000000000</v>
      </c>
    </row>
    <row r="850" spans="1:34" x14ac:dyDescent="0.35">
      <c r="A850">
        <v>24001177</v>
      </c>
      <c r="B850" s="2">
        <v>45298.538194444445</v>
      </c>
      <c r="C850" s="2" t="str">
        <f t="shared" si="26"/>
        <v>Jan</v>
      </c>
      <c r="D850" s="2" t="str">
        <f t="shared" si="27"/>
        <v>2024</v>
      </c>
      <c r="E850" t="s">
        <v>44</v>
      </c>
      <c r="F850" t="s">
        <v>679</v>
      </c>
      <c r="G850" t="s">
        <v>46</v>
      </c>
      <c r="H850" t="s">
        <v>155</v>
      </c>
      <c r="I850" t="s">
        <v>155</v>
      </c>
      <c r="J850" t="s">
        <v>139</v>
      </c>
      <c r="K850" t="s">
        <v>38</v>
      </c>
      <c r="L850" t="s">
        <v>71</v>
      </c>
      <c r="M850" t="s">
        <v>93</v>
      </c>
      <c r="N850" t="s">
        <v>55</v>
      </c>
      <c r="O850" t="s">
        <v>42</v>
      </c>
      <c r="P850" t="s">
        <v>43</v>
      </c>
      <c r="Q850">
        <v>25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42.3994</v>
      </c>
      <c r="AF850">
        <v>-71.118899999999996</v>
      </c>
      <c r="AG850">
        <v>6</v>
      </c>
      <c r="AH850" s="1">
        <v>250000000000000</v>
      </c>
    </row>
    <row r="851" spans="1:34" x14ac:dyDescent="0.35">
      <c r="A851">
        <v>19056744</v>
      </c>
      <c r="B851" s="2">
        <v>43740.884722222225</v>
      </c>
      <c r="C851" s="2" t="str">
        <f t="shared" si="26"/>
        <v>Oct</v>
      </c>
      <c r="D851" s="2" t="str">
        <f t="shared" si="27"/>
        <v>2019</v>
      </c>
      <c r="E851" t="s">
        <v>32</v>
      </c>
      <c r="F851" t="s">
        <v>683</v>
      </c>
      <c r="G851" t="s">
        <v>34</v>
      </c>
      <c r="H851" t="s">
        <v>35</v>
      </c>
      <c r="I851" t="s">
        <v>36</v>
      </c>
      <c r="J851" t="s">
        <v>37</v>
      </c>
      <c r="K851" t="s">
        <v>38</v>
      </c>
      <c r="L851" t="s">
        <v>54</v>
      </c>
      <c r="M851" t="s">
        <v>40</v>
      </c>
      <c r="N851" t="s">
        <v>41</v>
      </c>
      <c r="O851" t="s">
        <v>42</v>
      </c>
      <c r="P851" t="s">
        <v>43</v>
      </c>
      <c r="Q851">
        <v>25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2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42.399099999999997</v>
      </c>
      <c r="AF851">
        <v>-71.119699999999995</v>
      </c>
      <c r="AG851">
        <v>6</v>
      </c>
      <c r="AH851" s="1">
        <v>250000000000000</v>
      </c>
    </row>
    <row r="852" spans="1:34" x14ac:dyDescent="0.35">
      <c r="A852">
        <v>18058770</v>
      </c>
      <c r="B852" s="2">
        <v>43375.382638888892</v>
      </c>
      <c r="C852" s="2" t="str">
        <f t="shared" si="26"/>
        <v>Oct</v>
      </c>
      <c r="D852" s="2" t="str">
        <f t="shared" si="27"/>
        <v>2018</v>
      </c>
      <c r="E852" t="s">
        <v>44</v>
      </c>
      <c r="F852" t="s">
        <v>683</v>
      </c>
      <c r="G852" t="s">
        <v>46</v>
      </c>
      <c r="H852" t="s">
        <v>35</v>
      </c>
      <c r="I852" t="s">
        <v>36</v>
      </c>
      <c r="J852" t="s">
        <v>37</v>
      </c>
      <c r="K852" t="s">
        <v>53</v>
      </c>
      <c r="L852" t="s">
        <v>54</v>
      </c>
      <c r="M852" t="s">
        <v>93</v>
      </c>
      <c r="N852" t="s">
        <v>41</v>
      </c>
      <c r="O852" t="s">
        <v>42</v>
      </c>
      <c r="P852" t="s">
        <v>43</v>
      </c>
      <c r="Q852">
        <v>25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5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42.399099999999997</v>
      </c>
      <c r="AF852">
        <v>-71.119699999999995</v>
      </c>
      <c r="AG852">
        <v>6</v>
      </c>
      <c r="AH852" s="1">
        <v>250000000000000</v>
      </c>
    </row>
    <row r="853" spans="1:34" x14ac:dyDescent="0.35">
      <c r="A853">
        <v>22070963</v>
      </c>
      <c r="B853" s="2">
        <v>44912.598611111112</v>
      </c>
      <c r="C853" s="2" t="str">
        <f t="shared" si="26"/>
        <v>Dec</v>
      </c>
      <c r="D853" s="2" t="str">
        <f t="shared" si="27"/>
        <v>2022</v>
      </c>
      <c r="E853" t="s">
        <v>44</v>
      </c>
      <c r="F853" t="s">
        <v>683</v>
      </c>
      <c r="G853" t="s">
        <v>46</v>
      </c>
      <c r="H853" t="s">
        <v>52</v>
      </c>
      <c r="I853" t="s">
        <v>48</v>
      </c>
      <c r="J853" t="s">
        <v>37</v>
      </c>
      <c r="K853" t="s">
        <v>38</v>
      </c>
      <c r="L853" t="s">
        <v>54</v>
      </c>
      <c r="M853" t="s">
        <v>93</v>
      </c>
      <c r="N853" t="s">
        <v>41</v>
      </c>
      <c r="O853" t="s">
        <v>86</v>
      </c>
      <c r="P853" t="s">
        <v>43</v>
      </c>
      <c r="Q853">
        <v>25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0</v>
      </c>
      <c r="Y853">
        <v>0</v>
      </c>
      <c r="Z853">
        <v>1</v>
      </c>
      <c r="AA853">
        <v>1</v>
      </c>
      <c r="AB853">
        <v>0</v>
      </c>
      <c r="AC853">
        <v>0</v>
      </c>
      <c r="AD853">
        <v>0</v>
      </c>
      <c r="AE853">
        <v>42.399099999999997</v>
      </c>
      <c r="AF853">
        <v>-71.119699999999995</v>
      </c>
      <c r="AG853">
        <v>6</v>
      </c>
      <c r="AH853" s="1">
        <v>250000000000000</v>
      </c>
    </row>
    <row r="854" spans="1:34" x14ac:dyDescent="0.35">
      <c r="A854">
        <v>22019505</v>
      </c>
      <c r="B854" s="2">
        <v>44663.381944444445</v>
      </c>
      <c r="C854" s="2" t="str">
        <f t="shared" si="26"/>
        <v>Apr</v>
      </c>
      <c r="D854" s="2" t="str">
        <f t="shared" si="27"/>
        <v>2022</v>
      </c>
      <c r="E854" t="s">
        <v>44</v>
      </c>
      <c r="F854" t="s">
        <v>683</v>
      </c>
      <c r="G854" t="s">
        <v>46</v>
      </c>
      <c r="H854" t="s">
        <v>52</v>
      </c>
      <c r="I854" t="s">
        <v>48</v>
      </c>
      <c r="J854" t="s">
        <v>37</v>
      </c>
      <c r="K854" t="s">
        <v>38</v>
      </c>
      <c r="L854" t="s">
        <v>54</v>
      </c>
      <c r="M854" t="s">
        <v>40</v>
      </c>
      <c r="N854" t="s">
        <v>41</v>
      </c>
      <c r="O854" t="s">
        <v>96</v>
      </c>
      <c r="P854" t="s">
        <v>43</v>
      </c>
      <c r="Q854">
        <v>20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1</v>
      </c>
      <c r="X854">
        <v>0</v>
      </c>
      <c r="Y854">
        <v>0</v>
      </c>
      <c r="Z854">
        <v>1</v>
      </c>
      <c r="AA854">
        <v>0</v>
      </c>
      <c r="AB854">
        <v>1</v>
      </c>
      <c r="AC854">
        <v>0</v>
      </c>
      <c r="AD854">
        <v>0</v>
      </c>
      <c r="AE854">
        <v>42.399099999999997</v>
      </c>
      <c r="AF854">
        <v>-71.119699999999995</v>
      </c>
      <c r="AG854">
        <v>6</v>
      </c>
      <c r="AH854" s="1">
        <v>250000000000000</v>
      </c>
    </row>
    <row r="855" spans="1:34" x14ac:dyDescent="0.35">
      <c r="A855">
        <v>20010833</v>
      </c>
      <c r="B855" s="2">
        <v>43887.318749999999</v>
      </c>
      <c r="C855" s="2" t="str">
        <f t="shared" si="26"/>
        <v>Feb</v>
      </c>
      <c r="D855" s="2" t="str">
        <f t="shared" si="27"/>
        <v>2020</v>
      </c>
      <c r="E855" t="s">
        <v>58</v>
      </c>
      <c r="F855" t="s">
        <v>684</v>
      </c>
      <c r="G855" t="s">
        <v>46</v>
      </c>
      <c r="H855" t="s">
        <v>52</v>
      </c>
      <c r="I855" t="s">
        <v>36</v>
      </c>
      <c r="J855" t="s">
        <v>37</v>
      </c>
      <c r="K855" t="s">
        <v>53</v>
      </c>
      <c r="L855" t="s">
        <v>54</v>
      </c>
      <c r="M855" t="s">
        <v>40</v>
      </c>
      <c r="N855" t="s">
        <v>41</v>
      </c>
      <c r="O855" t="s">
        <v>42</v>
      </c>
      <c r="P855" t="s">
        <v>43</v>
      </c>
      <c r="Q855">
        <v>25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2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42.398600000000002</v>
      </c>
      <c r="AF855">
        <v>-71.120699999999999</v>
      </c>
      <c r="AG855">
        <v>6</v>
      </c>
      <c r="AH855" s="1">
        <v>250000000000000</v>
      </c>
    </row>
    <row r="856" spans="1:34" x14ac:dyDescent="0.35">
      <c r="A856">
        <v>23007410</v>
      </c>
      <c r="B856" s="2">
        <v>44966.927777777775</v>
      </c>
      <c r="C856" s="2" t="str">
        <f t="shared" si="26"/>
        <v>Feb</v>
      </c>
      <c r="D856" s="2" t="str">
        <f t="shared" si="27"/>
        <v>2023</v>
      </c>
      <c r="E856" t="s">
        <v>32</v>
      </c>
      <c r="F856" t="s">
        <v>685</v>
      </c>
      <c r="G856" t="s">
        <v>34</v>
      </c>
      <c r="H856" t="s">
        <v>47</v>
      </c>
      <c r="I856" t="s">
        <v>48</v>
      </c>
      <c r="J856" t="s">
        <v>37</v>
      </c>
      <c r="K856" t="s">
        <v>38</v>
      </c>
      <c r="L856" t="s">
        <v>39</v>
      </c>
      <c r="M856" t="s">
        <v>40</v>
      </c>
      <c r="N856" t="s">
        <v>55</v>
      </c>
      <c r="O856" t="s">
        <v>56</v>
      </c>
      <c r="P856" t="s">
        <v>43</v>
      </c>
      <c r="Q856">
        <v>25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42.398600000000002</v>
      </c>
      <c r="AF856">
        <v>-71.121300000000005</v>
      </c>
      <c r="AG856">
        <v>6</v>
      </c>
      <c r="AH856" s="1">
        <v>250000000000000</v>
      </c>
    </row>
    <row r="857" spans="1:34" x14ac:dyDescent="0.35">
      <c r="A857">
        <v>20046910</v>
      </c>
      <c r="B857" s="2">
        <v>44104.063888888886</v>
      </c>
      <c r="C857" s="2" t="str">
        <f t="shared" si="26"/>
        <v>Sep</v>
      </c>
      <c r="D857" s="2" t="str">
        <f t="shared" si="27"/>
        <v>2020</v>
      </c>
      <c r="E857" t="s">
        <v>58</v>
      </c>
      <c r="F857" t="s">
        <v>686</v>
      </c>
      <c r="G857" t="s">
        <v>34</v>
      </c>
      <c r="H857" t="s">
        <v>52</v>
      </c>
      <c r="I857" t="s">
        <v>48</v>
      </c>
      <c r="J857" t="s">
        <v>37</v>
      </c>
      <c r="K857" t="s">
        <v>38</v>
      </c>
      <c r="L857" t="s">
        <v>39</v>
      </c>
      <c r="M857" t="s">
        <v>40</v>
      </c>
      <c r="N857" t="s">
        <v>70</v>
      </c>
      <c r="O857" t="s">
        <v>56</v>
      </c>
      <c r="P857" t="s">
        <v>57</v>
      </c>
      <c r="Q857">
        <v>25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42.398600000000002</v>
      </c>
      <c r="AF857">
        <v>-71.121300000000005</v>
      </c>
      <c r="AG857">
        <v>6</v>
      </c>
      <c r="AH857" s="1">
        <v>250000000000000</v>
      </c>
    </row>
    <row r="858" spans="1:34" x14ac:dyDescent="0.35">
      <c r="A858">
        <v>20029322</v>
      </c>
      <c r="B858" s="2">
        <v>43992.523611111108</v>
      </c>
      <c r="C858" s="2" t="str">
        <f t="shared" si="26"/>
        <v>Jun</v>
      </c>
      <c r="D858" s="2" t="str">
        <f t="shared" si="27"/>
        <v>2020</v>
      </c>
      <c r="E858" t="s">
        <v>44</v>
      </c>
      <c r="F858" t="s">
        <v>687</v>
      </c>
      <c r="G858" t="s">
        <v>46</v>
      </c>
      <c r="H858" t="s">
        <v>47</v>
      </c>
      <c r="I858" t="s">
        <v>48</v>
      </c>
      <c r="J858" t="s">
        <v>175</v>
      </c>
      <c r="K858" t="s">
        <v>38</v>
      </c>
      <c r="L858" t="s">
        <v>39</v>
      </c>
      <c r="M858" t="s">
        <v>40</v>
      </c>
      <c r="N858" t="s">
        <v>49</v>
      </c>
      <c r="O858" t="s">
        <v>105</v>
      </c>
      <c r="P858" t="s">
        <v>57</v>
      </c>
      <c r="Q858">
        <v>20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42.398099999999999</v>
      </c>
      <c r="AF858">
        <v>-71.121700000000004</v>
      </c>
      <c r="AG858">
        <v>6</v>
      </c>
      <c r="AH858" s="1">
        <v>250000000000000</v>
      </c>
    </row>
    <row r="859" spans="1:34" x14ac:dyDescent="0.35">
      <c r="A859">
        <v>23059255</v>
      </c>
      <c r="B859" s="2">
        <v>45213.420138888891</v>
      </c>
      <c r="C859" s="2" t="str">
        <f t="shared" si="26"/>
        <v>Oct</v>
      </c>
      <c r="D859" s="2" t="str">
        <f t="shared" si="27"/>
        <v>2023</v>
      </c>
      <c r="E859" t="s">
        <v>44</v>
      </c>
      <c r="F859" t="s">
        <v>688</v>
      </c>
      <c r="G859" t="s">
        <v>46</v>
      </c>
      <c r="H859" t="s">
        <v>47</v>
      </c>
      <c r="I859" t="s">
        <v>48</v>
      </c>
      <c r="J859" t="s">
        <v>37</v>
      </c>
      <c r="K859" t="s">
        <v>38</v>
      </c>
      <c r="L859" t="s">
        <v>39</v>
      </c>
      <c r="M859" t="s">
        <v>40</v>
      </c>
      <c r="N859" t="s">
        <v>70</v>
      </c>
      <c r="O859" t="s">
        <v>42</v>
      </c>
      <c r="P859" t="s">
        <v>43</v>
      </c>
      <c r="Q859">
        <v>25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4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42.398499999999999</v>
      </c>
      <c r="AF859">
        <v>-71.121300000000005</v>
      </c>
      <c r="AG859">
        <v>6</v>
      </c>
      <c r="AH859" s="1">
        <v>250000000000000</v>
      </c>
    </row>
    <row r="860" spans="1:34" x14ac:dyDescent="0.35">
      <c r="A860">
        <v>24010518</v>
      </c>
      <c r="B860" s="2">
        <v>45346.805555555555</v>
      </c>
      <c r="C860" s="2" t="str">
        <f t="shared" si="26"/>
        <v>Feb</v>
      </c>
      <c r="D860" s="2" t="str">
        <f t="shared" si="27"/>
        <v>2024</v>
      </c>
      <c r="E860" t="s">
        <v>32</v>
      </c>
      <c r="F860" t="s">
        <v>684</v>
      </c>
      <c r="G860" t="s">
        <v>34</v>
      </c>
      <c r="H860" t="s">
        <v>47</v>
      </c>
      <c r="I860" t="s">
        <v>48</v>
      </c>
      <c r="J860" t="s">
        <v>37</v>
      </c>
      <c r="K860" t="s">
        <v>38</v>
      </c>
      <c r="L860" t="s">
        <v>54</v>
      </c>
      <c r="M860" t="s">
        <v>40</v>
      </c>
      <c r="N860" t="s">
        <v>55</v>
      </c>
      <c r="O860" t="s">
        <v>42</v>
      </c>
      <c r="P860" t="s">
        <v>43</v>
      </c>
      <c r="Q860">
        <v>25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6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42.398600000000002</v>
      </c>
      <c r="AF860">
        <v>-71.120699999999999</v>
      </c>
      <c r="AG860">
        <v>6</v>
      </c>
      <c r="AH860" s="1">
        <v>250000000000000</v>
      </c>
    </row>
    <row r="861" spans="1:34" x14ac:dyDescent="0.35">
      <c r="A861">
        <v>22066655</v>
      </c>
      <c r="B861" s="2">
        <v>44887.465277777781</v>
      </c>
      <c r="C861" s="2" t="str">
        <f t="shared" si="26"/>
        <v>Nov</v>
      </c>
      <c r="D861" s="2" t="str">
        <f t="shared" si="27"/>
        <v>2022</v>
      </c>
      <c r="E861" t="s">
        <v>44</v>
      </c>
      <c r="F861" t="s">
        <v>689</v>
      </c>
      <c r="G861" t="s">
        <v>46</v>
      </c>
      <c r="H861" t="s">
        <v>47</v>
      </c>
      <c r="I861" t="s">
        <v>48</v>
      </c>
      <c r="J861" t="s">
        <v>37</v>
      </c>
      <c r="K861" t="s">
        <v>38</v>
      </c>
      <c r="L861" t="s">
        <v>54</v>
      </c>
      <c r="M861" t="s">
        <v>40</v>
      </c>
      <c r="N861" t="s">
        <v>70</v>
      </c>
      <c r="O861" t="s">
        <v>42</v>
      </c>
      <c r="P861" t="s">
        <v>43</v>
      </c>
      <c r="Q861">
        <v>20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42.398800000000001</v>
      </c>
      <c r="AF861">
        <v>-71.121099999999998</v>
      </c>
      <c r="AG861">
        <v>6</v>
      </c>
      <c r="AH861" s="1">
        <v>250000000000000</v>
      </c>
    </row>
    <row r="862" spans="1:34" x14ac:dyDescent="0.35">
      <c r="A862">
        <v>19006504</v>
      </c>
      <c r="B862" s="2">
        <v>43501.572222222225</v>
      </c>
      <c r="C862" s="2" t="str">
        <f t="shared" si="26"/>
        <v>Feb</v>
      </c>
      <c r="D862" s="2" t="str">
        <f t="shared" si="27"/>
        <v>2019</v>
      </c>
      <c r="E862" t="s">
        <v>44</v>
      </c>
      <c r="F862" t="s">
        <v>690</v>
      </c>
      <c r="G862" t="s">
        <v>46</v>
      </c>
      <c r="H862" t="s">
        <v>47</v>
      </c>
      <c r="I862" t="s">
        <v>48</v>
      </c>
      <c r="J862" t="s">
        <v>37</v>
      </c>
      <c r="K862" t="s">
        <v>38</v>
      </c>
      <c r="L862" t="s">
        <v>39</v>
      </c>
      <c r="M862" t="s">
        <v>40</v>
      </c>
      <c r="N862" t="s">
        <v>70</v>
      </c>
      <c r="O862" t="s">
        <v>56</v>
      </c>
      <c r="P862" t="s">
        <v>57</v>
      </c>
      <c r="Q862">
        <v>25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4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42.398800000000001</v>
      </c>
      <c r="AF862">
        <v>-71.121099999999998</v>
      </c>
      <c r="AG862">
        <v>6</v>
      </c>
      <c r="AH862" s="1">
        <v>250000000000000</v>
      </c>
    </row>
    <row r="863" spans="1:34" x14ac:dyDescent="0.35">
      <c r="A863">
        <v>22072806</v>
      </c>
      <c r="B863" s="2">
        <v>44923.598611111112</v>
      </c>
      <c r="C863" s="2" t="str">
        <f t="shared" si="26"/>
        <v>Dec</v>
      </c>
      <c r="D863" s="2" t="str">
        <f t="shared" si="27"/>
        <v>2022</v>
      </c>
      <c r="E863" t="s">
        <v>44</v>
      </c>
      <c r="F863" t="s">
        <v>690</v>
      </c>
      <c r="G863" t="s">
        <v>46</v>
      </c>
      <c r="H863" t="s">
        <v>47</v>
      </c>
      <c r="I863" t="s">
        <v>48</v>
      </c>
      <c r="J863" t="s">
        <v>37</v>
      </c>
      <c r="K863" t="s">
        <v>38</v>
      </c>
      <c r="L863" t="s">
        <v>54</v>
      </c>
      <c r="M863" t="s">
        <v>40</v>
      </c>
      <c r="N863" t="s">
        <v>55</v>
      </c>
      <c r="O863" t="s">
        <v>42</v>
      </c>
      <c r="P863" t="s">
        <v>43</v>
      </c>
      <c r="Q863">
        <v>30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2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42.398800000000001</v>
      </c>
      <c r="AF863">
        <v>-71.121099999999998</v>
      </c>
      <c r="AG863">
        <v>6</v>
      </c>
      <c r="AH863" s="1">
        <v>250000000000000</v>
      </c>
    </row>
    <row r="864" spans="1:34" x14ac:dyDescent="0.35">
      <c r="A864">
        <v>22066737</v>
      </c>
      <c r="B864" s="2">
        <v>44887.810416666667</v>
      </c>
      <c r="C864" s="2" t="str">
        <f t="shared" si="26"/>
        <v>Nov</v>
      </c>
      <c r="D864" s="2" t="str">
        <f t="shared" si="27"/>
        <v>2022</v>
      </c>
      <c r="E864" t="s">
        <v>32</v>
      </c>
      <c r="F864" t="s">
        <v>691</v>
      </c>
      <c r="G864" t="s">
        <v>34</v>
      </c>
      <c r="H864" t="s">
        <v>47</v>
      </c>
      <c r="I864" t="s">
        <v>48</v>
      </c>
      <c r="J864" t="s">
        <v>37</v>
      </c>
      <c r="K864" t="s">
        <v>38</v>
      </c>
      <c r="L864" t="s">
        <v>39</v>
      </c>
      <c r="M864" t="s">
        <v>93</v>
      </c>
      <c r="N864" t="s">
        <v>70</v>
      </c>
      <c r="O864" t="s">
        <v>42</v>
      </c>
      <c r="P864" t="s">
        <v>43</v>
      </c>
      <c r="Q864">
        <v>20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4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42.397799999999997</v>
      </c>
      <c r="AF864">
        <v>-71.121799999999993</v>
      </c>
      <c r="AG864">
        <v>6</v>
      </c>
      <c r="AH864" s="1">
        <v>250000000000000</v>
      </c>
    </row>
    <row r="865" spans="1:34" x14ac:dyDescent="0.35">
      <c r="A865">
        <v>20031959</v>
      </c>
      <c r="B865" s="2">
        <v>44008.675000000003</v>
      </c>
      <c r="C865" s="2" t="str">
        <f t="shared" si="26"/>
        <v>Jun</v>
      </c>
      <c r="D865" s="2" t="str">
        <f t="shared" si="27"/>
        <v>2020</v>
      </c>
      <c r="E865" t="s">
        <v>32</v>
      </c>
      <c r="F865" t="s">
        <v>692</v>
      </c>
      <c r="G865" t="s">
        <v>46</v>
      </c>
      <c r="H865" t="s">
        <v>47</v>
      </c>
      <c r="I865" t="s">
        <v>48</v>
      </c>
      <c r="J865" t="s">
        <v>37</v>
      </c>
      <c r="K865" t="s">
        <v>38</v>
      </c>
      <c r="L865" t="s">
        <v>54</v>
      </c>
      <c r="M865" t="s">
        <v>93</v>
      </c>
      <c r="N865" t="s">
        <v>41</v>
      </c>
      <c r="O865" t="s">
        <v>42</v>
      </c>
      <c r="P865" t="s">
        <v>63</v>
      </c>
      <c r="Q865">
        <v>25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2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42.396999999999998</v>
      </c>
      <c r="AF865">
        <v>-71.122</v>
      </c>
      <c r="AG865">
        <v>6</v>
      </c>
      <c r="AH865" s="1">
        <v>250000000000000</v>
      </c>
    </row>
    <row r="866" spans="1:34" x14ac:dyDescent="0.35">
      <c r="A866">
        <v>20012073</v>
      </c>
      <c r="B866" s="2">
        <v>43892.500694444447</v>
      </c>
      <c r="C866" s="2" t="str">
        <f t="shared" si="26"/>
        <v>Mar</v>
      </c>
      <c r="D866" s="2" t="str">
        <f t="shared" si="27"/>
        <v>2020</v>
      </c>
      <c r="E866" t="s">
        <v>44</v>
      </c>
      <c r="F866" t="s">
        <v>693</v>
      </c>
      <c r="G866" t="s">
        <v>46</v>
      </c>
      <c r="H866" t="s">
        <v>52</v>
      </c>
      <c r="I866" t="s">
        <v>48</v>
      </c>
      <c r="J866" t="s">
        <v>37</v>
      </c>
      <c r="K866" t="s">
        <v>38</v>
      </c>
      <c r="L866" t="s">
        <v>39</v>
      </c>
      <c r="M866" t="s">
        <v>40</v>
      </c>
      <c r="N866" t="s">
        <v>70</v>
      </c>
      <c r="O866" t="s">
        <v>56</v>
      </c>
      <c r="P866" t="s">
        <v>43</v>
      </c>
      <c r="Q866">
        <v>25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4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42.397300000000001</v>
      </c>
      <c r="AF866">
        <v>-71.122100000000003</v>
      </c>
      <c r="AG866">
        <v>6</v>
      </c>
      <c r="AH866" s="1">
        <v>250000000000000</v>
      </c>
    </row>
    <row r="867" spans="1:34" x14ac:dyDescent="0.35">
      <c r="A867">
        <v>19049405</v>
      </c>
      <c r="B867" s="2">
        <v>43705.849305555559</v>
      </c>
      <c r="C867" s="2" t="str">
        <f t="shared" si="26"/>
        <v>Aug</v>
      </c>
      <c r="D867" s="2" t="str">
        <f t="shared" si="27"/>
        <v>2019</v>
      </c>
      <c r="E867" t="s">
        <v>32</v>
      </c>
      <c r="F867" t="s">
        <v>694</v>
      </c>
      <c r="G867" t="s">
        <v>34</v>
      </c>
      <c r="H867" t="s">
        <v>35</v>
      </c>
      <c r="I867" t="s">
        <v>36</v>
      </c>
      <c r="J867" t="s">
        <v>37</v>
      </c>
      <c r="K867" t="s">
        <v>38</v>
      </c>
      <c r="L867" t="s">
        <v>54</v>
      </c>
      <c r="M867" t="s">
        <v>40</v>
      </c>
      <c r="N867" t="s">
        <v>41</v>
      </c>
      <c r="O867" t="s">
        <v>86</v>
      </c>
      <c r="P867" t="s">
        <v>43</v>
      </c>
      <c r="Q867">
        <v>30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0</v>
      </c>
      <c r="Y867">
        <v>0</v>
      </c>
      <c r="Z867">
        <v>1</v>
      </c>
      <c r="AA867">
        <v>1</v>
      </c>
      <c r="AB867">
        <v>0</v>
      </c>
      <c r="AC867">
        <v>0</v>
      </c>
      <c r="AD867">
        <v>0</v>
      </c>
      <c r="AE867">
        <v>42.3977</v>
      </c>
      <c r="AF867">
        <v>-71.123500000000007</v>
      </c>
      <c r="AG867">
        <v>6</v>
      </c>
      <c r="AH867" s="1">
        <v>250000000000000</v>
      </c>
    </row>
    <row r="868" spans="1:34" x14ac:dyDescent="0.35">
      <c r="A868">
        <v>22015331</v>
      </c>
      <c r="B868" s="2">
        <v>44643.390277777777</v>
      </c>
      <c r="C868" s="2" t="str">
        <f t="shared" si="26"/>
        <v>Mar</v>
      </c>
      <c r="D868" s="2" t="str">
        <f t="shared" si="27"/>
        <v>2022</v>
      </c>
      <c r="E868" t="s">
        <v>44</v>
      </c>
      <c r="F868" t="s">
        <v>692</v>
      </c>
      <c r="G868" t="s">
        <v>46</v>
      </c>
      <c r="H868" t="s">
        <v>47</v>
      </c>
      <c r="I868" t="s">
        <v>48</v>
      </c>
      <c r="J868" t="s">
        <v>37</v>
      </c>
      <c r="K868" t="s">
        <v>38</v>
      </c>
      <c r="L868" t="s">
        <v>54</v>
      </c>
      <c r="M868" t="s">
        <v>40</v>
      </c>
      <c r="N868" t="s">
        <v>41</v>
      </c>
      <c r="O868" t="s">
        <v>96</v>
      </c>
      <c r="P868" t="s">
        <v>43</v>
      </c>
      <c r="Q868">
        <v>20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0</v>
      </c>
      <c r="Y868">
        <v>0</v>
      </c>
      <c r="Z868">
        <v>1</v>
      </c>
      <c r="AA868">
        <v>0</v>
      </c>
      <c r="AB868">
        <v>1</v>
      </c>
      <c r="AC868">
        <v>0</v>
      </c>
      <c r="AD868">
        <v>0</v>
      </c>
      <c r="AE868">
        <v>42.396999999999998</v>
      </c>
      <c r="AF868">
        <v>-71.122</v>
      </c>
      <c r="AG868">
        <v>6</v>
      </c>
      <c r="AH868" s="1">
        <v>250000000000000</v>
      </c>
    </row>
    <row r="869" spans="1:34" x14ac:dyDescent="0.35">
      <c r="A869">
        <v>18069042</v>
      </c>
      <c r="B869" s="2">
        <v>43425.543055555558</v>
      </c>
      <c r="C869" s="2" t="str">
        <f t="shared" si="26"/>
        <v>Nov</v>
      </c>
      <c r="D869" s="2" t="str">
        <f t="shared" si="27"/>
        <v>2018</v>
      </c>
      <c r="E869" t="s">
        <v>44</v>
      </c>
      <c r="F869" t="s">
        <v>695</v>
      </c>
      <c r="G869" t="s">
        <v>46</v>
      </c>
      <c r="H869" t="s">
        <v>52</v>
      </c>
      <c r="I869" t="s">
        <v>48</v>
      </c>
      <c r="J869" t="s">
        <v>37</v>
      </c>
      <c r="K869" t="s">
        <v>53</v>
      </c>
      <c r="L869" t="s">
        <v>54</v>
      </c>
      <c r="M869" t="s">
        <v>40</v>
      </c>
      <c r="N869" t="s">
        <v>41</v>
      </c>
      <c r="O869" t="s">
        <v>42</v>
      </c>
      <c r="P869" t="s">
        <v>43</v>
      </c>
      <c r="Q869">
        <v>20</v>
      </c>
      <c r="R869">
        <v>0</v>
      </c>
      <c r="S869">
        <v>0</v>
      </c>
      <c r="T869">
        <v>2</v>
      </c>
      <c r="U869">
        <v>1</v>
      </c>
      <c r="V869">
        <v>0</v>
      </c>
      <c r="W869">
        <v>2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42.3979</v>
      </c>
      <c r="AF869">
        <v>-71.123599999999996</v>
      </c>
      <c r="AG869">
        <v>6</v>
      </c>
      <c r="AH869" s="1">
        <v>250000000000000</v>
      </c>
    </row>
    <row r="870" spans="1:34" x14ac:dyDescent="0.35">
      <c r="A870">
        <v>23062570</v>
      </c>
      <c r="B870" s="2">
        <v>45227.518750000003</v>
      </c>
      <c r="C870" s="2" t="str">
        <f t="shared" si="26"/>
        <v>Oct</v>
      </c>
      <c r="D870" s="2" t="str">
        <f t="shared" si="27"/>
        <v>2023</v>
      </c>
      <c r="E870" t="s">
        <v>44</v>
      </c>
      <c r="F870" t="s">
        <v>696</v>
      </c>
      <c r="G870" t="s">
        <v>46</v>
      </c>
      <c r="H870" t="s">
        <v>47</v>
      </c>
      <c r="I870" t="s">
        <v>48</v>
      </c>
      <c r="J870" t="s">
        <v>37</v>
      </c>
      <c r="K870" t="s">
        <v>38</v>
      </c>
      <c r="L870" t="s">
        <v>39</v>
      </c>
      <c r="M870" t="s">
        <v>69</v>
      </c>
      <c r="N870" t="s">
        <v>70</v>
      </c>
      <c r="O870" t="s">
        <v>56</v>
      </c>
      <c r="P870" t="s">
        <v>43</v>
      </c>
      <c r="Q870">
        <v>15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42.3977</v>
      </c>
      <c r="AF870">
        <v>-71.123000000000005</v>
      </c>
      <c r="AG870">
        <v>6</v>
      </c>
      <c r="AH870" s="1">
        <v>250000000000000</v>
      </c>
    </row>
    <row r="871" spans="1:34" x14ac:dyDescent="0.35">
      <c r="A871">
        <v>24007409</v>
      </c>
      <c r="B871" s="2">
        <v>45331.228472222225</v>
      </c>
      <c r="C871" s="2" t="str">
        <f t="shared" si="26"/>
        <v>Feb</v>
      </c>
      <c r="D871" s="2" t="str">
        <f t="shared" si="27"/>
        <v>2024</v>
      </c>
      <c r="E871" t="s">
        <v>58</v>
      </c>
      <c r="F871" t="s">
        <v>697</v>
      </c>
      <c r="G871" t="s">
        <v>34</v>
      </c>
      <c r="H871" t="s">
        <v>47</v>
      </c>
      <c r="I871" t="s">
        <v>48</v>
      </c>
      <c r="J871" t="s">
        <v>37</v>
      </c>
      <c r="K871" t="s">
        <v>66</v>
      </c>
      <c r="L871" t="s">
        <v>54</v>
      </c>
      <c r="M871" t="s">
        <v>40</v>
      </c>
      <c r="N871" t="s">
        <v>70</v>
      </c>
      <c r="O871" t="s">
        <v>42</v>
      </c>
      <c r="P871" t="s">
        <v>43</v>
      </c>
      <c r="Q871">
        <v>25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2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42.397300000000001</v>
      </c>
      <c r="AF871">
        <v>-71.122100000000003</v>
      </c>
      <c r="AG871">
        <v>6</v>
      </c>
      <c r="AH871" s="1">
        <v>250000000000000</v>
      </c>
    </row>
    <row r="872" spans="1:34" x14ac:dyDescent="0.35">
      <c r="A872">
        <v>22055090</v>
      </c>
      <c r="B872" s="2">
        <v>44831.643750000003</v>
      </c>
      <c r="C872" s="2" t="str">
        <f t="shared" si="26"/>
        <v>Sep</v>
      </c>
      <c r="D872" s="2" t="str">
        <f t="shared" si="27"/>
        <v>2022</v>
      </c>
      <c r="E872" t="s">
        <v>44</v>
      </c>
      <c r="F872" t="s">
        <v>692</v>
      </c>
      <c r="G872" t="s">
        <v>46</v>
      </c>
      <c r="H872" t="s">
        <v>47</v>
      </c>
      <c r="I872" t="s">
        <v>48</v>
      </c>
      <c r="J872" t="s">
        <v>37</v>
      </c>
      <c r="K872" t="s">
        <v>63</v>
      </c>
      <c r="L872" t="s">
        <v>54</v>
      </c>
      <c r="M872" t="s">
        <v>40</v>
      </c>
      <c r="N872" t="s">
        <v>41</v>
      </c>
      <c r="O872" t="s">
        <v>96</v>
      </c>
      <c r="P872" t="s">
        <v>43</v>
      </c>
      <c r="Q872">
        <v>20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42.396999999999998</v>
      </c>
      <c r="AF872">
        <v>-71.122</v>
      </c>
      <c r="AG872">
        <v>6</v>
      </c>
      <c r="AH872" s="1">
        <v>250000000000000</v>
      </c>
    </row>
    <row r="873" spans="1:34" x14ac:dyDescent="0.35">
      <c r="A873">
        <v>22003210</v>
      </c>
      <c r="B873" s="2">
        <v>44582.393055555556</v>
      </c>
      <c r="C873" s="2" t="str">
        <f t="shared" si="26"/>
        <v>Jan</v>
      </c>
      <c r="D873" s="2" t="str">
        <f t="shared" si="27"/>
        <v>2022</v>
      </c>
      <c r="E873" t="s">
        <v>44</v>
      </c>
      <c r="F873" t="s">
        <v>698</v>
      </c>
      <c r="G873" t="s">
        <v>46</v>
      </c>
      <c r="H873" t="s">
        <v>47</v>
      </c>
      <c r="I873" t="s">
        <v>48</v>
      </c>
      <c r="J873" t="s">
        <v>37</v>
      </c>
      <c r="K873" t="s">
        <v>38</v>
      </c>
      <c r="L873" t="s">
        <v>54</v>
      </c>
      <c r="M873" t="s">
        <v>40</v>
      </c>
      <c r="N873" t="s">
        <v>41</v>
      </c>
      <c r="O873" t="s">
        <v>42</v>
      </c>
      <c r="P873" t="s">
        <v>43</v>
      </c>
      <c r="Q873">
        <v>20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3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42.396999999999998</v>
      </c>
      <c r="AF873">
        <v>-71.122</v>
      </c>
      <c r="AG873">
        <v>6</v>
      </c>
      <c r="AH873" s="1">
        <v>250000000000000</v>
      </c>
    </row>
    <row r="874" spans="1:34" x14ac:dyDescent="0.35">
      <c r="A874">
        <v>21053601</v>
      </c>
      <c r="B874" s="2">
        <v>44480.801388888889</v>
      </c>
      <c r="C874" s="2" t="str">
        <f t="shared" si="26"/>
        <v>Oct</v>
      </c>
      <c r="D874" s="2" t="str">
        <f t="shared" si="27"/>
        <v>2021</v>
      </c>
      <c r="E874" t="s">
        <v>32</v>
      </c>
      <c r="F874" t="s">
        <v>699</v>
      </c>
      <c r="G874" t="s">
        <v>34</v>
      </c>
      <c r="H874" t="s">
        <v>47</v>
      </c>
      <c r="I874" t="s">
        <v>48</v>
      </c>
      <c r="J874" t="s">
        <v>37</v>
      </c>
      <c r="K874" t="s">
        <v>38</v>
      </c>
      <c r="L874" t="s">
        <v>39</v>
      </c>
      <c r="M874" t="s">
        <v>40</v>
      </c>
      <c r="N874" t="s">
        <v>49</v>
      </c>
      <c r="O874" t="s">
        <v>86</v>
      </c>
      <c r="P874" t="s">
        <v>43</v>
      </c>
      <c r="Q874">
        <v>20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1</v>
      </c>
      <c r="AB874">
        <v>0</v>
      </c>
      <c r="AC874">
        <v>0</v>
      </c>
      <c r="AD874">
        <v>1</v>
      </c>
      <c r="AE874">
        <v>42.397399999999998</v>
      </c>
      <c r="AF874">
        <v>-71.122</v>
      </c>
      <c r="AG874">
        <v>6</v>
      </c>
      <c r="AH874" s="1">
        <v>250000000000000</v>
      </c>
    </row>
    <row r="875" spans="1:34" x14ac:dyDescent="0.35">
      <c r="A875">
        <v>24004043</v>
      </c>
      <c r="B875" s="2">
        <v>45314.429861111108</v>
      </c>
      <c r="C875" s="2" t="str">
        <f t="shared" si="26"/>
        <v>Jan</v>
      </c>
      <c r="D875" s="2" t="str">
        <f t="shared" si="27"/>
        <v>2024</v>
      </c>
      <c r="E875" t="s">
        <v>44</v>
      </c>
      <c r="F875" t="s">
        <v>700</v>
      </c>
      <c r="G875" t="s">
        <v>46</v>
      </c>
      <c r="H875" t="s">
        <v>52</v>
      </c>
      <c r="I875" t="s">
        <v>48</v>
      </c>
      <c r="J875" t="s">
        <v>37</v>
      </c>
      <c r="K875" t="s">
        <v>38</v>
      </c>
      <c r="L875" t="s">
        <v>54</v>
      </c>
      <c r="M875" t="s">
        <v>69</v>
      </c>
      <c r="N875" t="s">
        <v>41</v>
      </c>
      <c r="O875" t="s">
        <v>56</v>
      </c>
      <c r="P875" t="s">
        <v>43</v>
      </c>
      <c r="Q875">
        <v>25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3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42.397799999999997</v>
      </c>
      <c r="AF875">
        <v>-71.122699999999995</v>
      </c>
      <c r="AG875">
        <v>6</v>
      </c>
      <c r="AH875" s="1">
        <v>250000000000000</v>
      </c>
    </row>
    <row r="876" spans="1:34" x14ac:dyDescent="0.35">
      <c r="A876">
        <v>21043417</v>
      </c>
      <c r="B876" s="2">
        <v>44428.697222222225</v>
      </c>
      <c r="C876" s="2" t="str">
        <f t="shared" si="26"/>
        <v>Aug</v>
      </c>
      <c r="D876" s="2" t="str">
        <f t="shared" si="27"/>
        <v>2021</v>
      </c>
      <c r="E876" t="s">
        <v>32</v>
      </c>
      <c r="F876" t="s">
        <v>701</v>
      </c>
      <c r="G876" t="s">
        <v>46</v>
      </c>
      <c r="H876" t="s">
        <v>47</v>
      </c>
      <c r="I876" t="s">
        <v>48</v>
      </c>
      <c r="J876" t="s">
        <v>37</v>
      </c>
      <c r="K876" t="s">
        <v>53</v>
      </c>
      <c r="L876" t="s">
        <v>54</v>
      </c>
      <c r="M876" t="s">
        <v>93</v>
      </c>
      <c r="N876" t="s">
        <v>70</v>
      </c>
      <c r="O876" t="s">
        <v>56</v>
      </c>
      <c r="P876" t="s">
        <v>63</v>
      </c>
      <c r="Q876">
        <v>25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42.397500000000001</v>
      </c>
      <c r="AF876">
        <v>-71.121700000000004</v>
      </c>
      <c r="AG876">
        <v>6</v>
      </c>
      <c r="AH876" s="1">
        <v>250000000000000</v>
      </c>
    </row>
    <row r="877" spans="1:34" x14ac:dyDescent="0.35">
      <c r="A877">
        <v>21019017</v>
      </c>
      <c r="B877" s="2">
        <v>44302.540972222225</v>
      </c>
      <c r="C877" s="2" t="str">
        <f t="shared" si="26"/>
        <v>Apr</v>
      </c>
      <c r="D877" s="2" t="str">
        <f t="shared" si="27"/>
        <v>2021</v>
      </c>
      <c r="E877" t="s">
        <v>44</v>
      </c>
      <c r="F877" t="s">
        <v>701</v>
      </c>
      <c r="G877" t="s">
        <v>46</v>
      </c>
      <c r="H877" t="s">
        <v>35</v>
      </c>
      <c r="I877" t="s">
        <v>74</v>
      </c>
      <c r="J877" t="s">
        <v>37</v>
      </c>
      <c r="K877" t="s">
        <v>53</v>
      </c>
      <c r="L877" t="s">
        <v>71</v>
      </c>
      <c r="M877" t="s">
        <v>40</v>
      </c>
      <c r="N877" t="s">
        <v>41</v>
      </c>
      <c r="O877" t="s">
        <v>42</v>
      </c>
      <c r="P877" t="s">
        <v>43</v>
      </c>
      <c r="Q877">
        <v>25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5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42.397500000000001</v>
      </c>
      <c r="AF877">
        <v>-71.121700000000004</v>
      </c>
      <c r="AG877">
        <v>6</v>
      </c>
      <c r="AH877" s="1">
        <v>250000000000000</v>
      </c>
    </row>
    <row r="878" spans="1:34" x14ac:dyDescent="0.35">
      <c r="A878">
        <v>21064218</v>
      </c>
      <c r="B878" s="2">
        <v>44543.356944444444</v>
      </c>
      <c r="C878" s="2" t="str">
        <f t="shared" si="26"/>
        <v>Dec</v>
      </c>
      <c r="D878" s="2" t="str">
        <f t="shared" si="27"/>
        <v>2021</v>
      </c>
      <c r="E878" t="s">
        <v>44</v>
      </c>
      <c r="F878" t="s">
        <v>692</v>
      </c>
      <c r="G878" t="s">
        <v>46</v>
      </c>
      <c r="H878" t="s">
        <v>52</v>
      </c>
      <c r="I878" t="s">
        <v>48</v>
      </c>
      <c r="J878" t="s">
        <v>37</v>
      </c>
      <c r="K878" t="s">
        <v>38</v>
      </c>
      <c r="L878" t="s">
        <v>54</v>
      </c>
      <c r="M878" t="s">
        <v>40</v>
      </c>
      <c r="N878" t="s">
        <v>70</v>
      </c>
      <c r="O878" t="s">
        <v>42</v>
      </c>
      <c r="P878" t="s">
        <v>43</v>
      </c>
      <c r="Q878">
        <v>20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42.396999999999998</v>
      </c>
      <c r="AF878">
        <v>-71.122</v>
      </c>
      <c r="AG878">
        <v>6</v>
      </c>
      <c r="AH878" s="1">
        <v>250000000000000</v>
      </c>
    </row>
    <row r="879" spans="1:34" x14ac:dyDescent="0.35">
      <c r="A879">
        <v>21049892</v>
      </c>
      <c r="B879" s="2">
        <v>44461.501388888886</v>
      </c>
      <c r="C879" s="2" t="str">
        <f t="shared" si="26"/>
        <v>Sep</v>
      </c>
      <c r="D879" s="2" t="str">
        <f t="shared" si="27"/>
        <v>2021</v>
      </c>
      <c r="E879" t="s">
        <v>44</v>
      </c>
      <c r="F879" t="s">
        <v>702</v>
      </c>
      <c r="G879" t="s">
        <v>46</v>
      </c>
      <c r="H879" t="s">
        <v>52</v>
      </c>
      <c r="I879" t="s">
        <v>48</v>
      </c>
      <c r="J879" t="s">
        <v>37</v>
      </c>
      <c r="K879" t="s">
        <v>38</v>
      </c>
      <c r="L879" t="s">
        <v>39</v>
      </c>
      <c r="M879" t="s">
        <v>40</v>
      </c>
      <c r="N879" t="s">
        <v>70</v>
      </c>
      <c r="O879" t="s">
        <v>42</v>
      </c>
      <c r="P879" t="s">
        <v>43</v>
      </c>
      <c r="Q879">
        <v>25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2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42.397500000000001</v>
      </c>
      <c r="AF879">
        <v>-71.123099999999994</v>
      </c>
      <c r="AG879">
        <v>6</v>
      </c>
      <c r="AH879" s="1">
        <v>250000000000000</v>
      </c>
    </row>
    <row r="880" spans="1:34" x14ac:dyDescent="0.35">
      <c r="A880">
        <v>24018156</v>
      </c>
      <c r="B880" s="2">
        <v>45383.984027777777</v>
      </c>
      <c r="C880" s="2" t="str">
        <f t="shared" si="26"/>
        <v>Apr</v>
      </c>
      <c r="D880" s="2" t="str">
        <f t="shared" si="27"/>
        <v>2024</v>
      </c>
      <c r="E880" t="s">
        <v>32</v>
      </c>
      <c r="F880" t="s">
        <v>703</v>
      </c>
      <c r="G880" t="s">
        <v>34</v>
      </c>
      <c r="H880" t="s">
        <v>47</v>
      </c>
      <c r="I880" t="s">
        <v>48</v>
      </c>
      <c r="J880" t="s">
        <v>37</v>
      </c>
      <c r="K880" t="s">
        <v>66</v>
      </c>
      <c r="L880" t="s">
        <v>298</v>
      </c>
      <c r="M880" t="s">
        <v>40</v>
      </c>
      <c r="N880" t="s">
        <v>41</v>
      </c>
      <c r="O880" t="s">
        <v>42</v>
      </c>
      <c r="P880" t="s">
        <v>43</v>
      </c>
      <c r="Q880">
        <v>20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42.396999999999998</v>
      </c>
      <c r="AF880">
        <v>-71.122299999999996</v>
      </c>
      <c r="AG880">
        <v>6</v>
      </c>
      <c r="AH880" s="1">
        <v>250000000000000</v>
      </c>
    </row>
    <row r="881" spans="1:34" x14ac:dyDescent="0.35">
      <c r="A881">
        <v>20032484</v>
      </c>
      <c r="B881" s="2">
        <v>44011.814583333333</v>
      </c>
      <c r="C881" s="2" t="str">
        <f t="shared" si="26"/>
        <v>Jun</v>
      </c>
      <c r="D881" s="2" t="str">
        <f t="shared" si="27"/>
        <v>2020</v>
      </c>
      <c r="E881" t="s">
        <v>32</v>
      </c>
      <c r="F881" t="s">
        <v>704</v>
      </c>
      <c r="G881" t="s">
        <v>46</v>
      </c>
      <c r="H881" t="s">
        <v>47</v>
      </c>
      <c r="I881" t="s">
        <v>48</v>
      </c>
      <c r="J881" t="s">
        <v>37</v>
      </c>
      <c r="K881" t="s">
        <v>38</v>
      </c>
      <c r="L881" t="s">
        <v>39</v>
      </c>
      <c r="M881" t="s">
        <v>69</v>
      </c>
      <c r="N881" t="s">
        <v>49</v>
      </c>
      <c r="O881" t="s">
        <v>86</v>
      </c>
      <c r="P881" t="s">
        <v>63</v>
      </c>
      <c r="Q881">
        <v>25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5</v>
      </c>
      <c r="X881">
        <v>0</v>
      </c>
      <c r="Y881">
        <v>0</v>
      </c>
      <c r="Z881">
        <v>1</v>
      </c>
      <c r="AA881">
        <v>1</v>
      </c>
      <c r="AB881">
        <v>0</v>
      </c>
      <c r="AC881">
        <v>0</v>
      </c>
      <c r="AD881">
        <v>0</v>
      </c>
      <c r="AE881">
        <v>42.397199999999998</v>
      </c>
      <c r="AF881">
        <v>-71.122600000000006</v>
      </c>
      <c r="AG881">
        <v>6</v>
      </c>
      <c r="AH881" s="1">
        <v>250000000000000</v>
      </c>
    </row>
    <row r="882" spans="1:34" x14ac:dyDescent="0.35">
      <c r="A882">
        <v>20000421</v>
      </c>
      <c r="B882" s="2">
        <v>43833.588888888888</v>
      </c>
      <c r="C882" s="2" t="str">
        <f t="shared" si="26"/>
        <v>Jan</v>
      </c>
      <c r="D882" s="2" t="str">
        <f t="shared" si="27"/>
        <v>2020</v>
      </c>
      <c r="E882" t="s">
        <v>44</v>
      </c>
      <c r="F882" t="s">
        <v>703</v>
      </c>
      <c r="G882" t="s">
        <v>46</v>
      </c>
      <c r="H882" t="s">
        <v>52</v>
      </c>
      <c r="I882" t="s">
        <v>48</v>
      </c>
      <c r="J882" t="s">
        <v>37</v>
      </c>
      <c r="K882" t="s">
        <v>66</v>
      </c>
      <c r="L882" t="s">
        <v>68</v>
      </c>
      <c r="M882" t="s">
        <v>40</v>
      </c>
      <c r="N882" t="s">
        <v>49</v>
      </c>
      <c r="O882" t="s">
        <v>86</v>
      </c>
      <c r="P882" t="s">
        <v>43</v>
      </c>
      <c r="Q882">
        <v>25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1</v>
      </c>
      <c r="X882">
        <v>0</v>
      </c>
      <c r="Y882">
        <v>0</v>
      </c>
      <c r="Z882">
        <v>1</v>
      </c>
      <c r="AA882">
        <v>1</v>
      </c>
      <c r="AB882">
        <v>0</v>
      </c>
      <c r="AC882">
        <v>0</v>
      </c>
      <c r="AD882">
        <v>0</v>
      </c>
      <c r="AE882">
        <v>42.396999999999998</v>
      </c>
      <c r="AF882">
        <v>-71.122299999999996</v>
      </c>
      <c r="AG882">
        <v>6</v>
      </c>
      <c r="AH882" s="1">
        <v>250000000000000</v>
      </c>
    </row>
    <row r="883" spans="1:34" x14ac:dyDescent="0.35">
      <c r="A883">
        <v>19006553</v>
      </c>
      <c r="B883" s="2">
        <v>43501.734027777777</v>
      </c>
      <c r="C883" s="2" t="str">
        <f t="shared" si="26"/>
        <v>Feb</v>
      </c>
      <c r="D883" s="2" t="str">
        <f t="shared" si="27"/>
        <v>2019</v>
      </c>
      <c r="E883" t="s">
        <v>32</v>
      </c>
      <c r="F883" t="s">
        <v>705</v>
      </c>
      <c r="G883" t="s">
        <v>34</v>
      </c>
      <c r="H883" t="s">
        <v>47</v>
      </c>
      <c r="I883" t="s">
        <v>36</v>
      </c>
      <c r="J883" t="s">
        <v>37</v>
      </c>
      <c r="K883" t="s">
        <v>38</v>
      </c>
      <c r="L883" t="s">
        <v>39</v>
      </c>
      <c r="M883" t="s">
        <v>69</v>
      </c>
      <c r="N883" t="s">
        <v>70</v>
      </c>
      <c r="O883" t="s">
        <v>56</v>
      </c>
      <c r="P883" t="s">
        <v>43</v>
      </c>
      <c r="Q883">
        <v>25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3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42.401000000000003</v>
      </c>
      <c r="AF883">
        <v>-71.121499999999997</v>
      </c>
      <c r="AG883">
        <v>6</v>
      </c>
      <c r="AH883" s="1">
        <v>250000000000000</v>
      </c>
    </row>
    <row r="884" spans="1:34" x14ac:dyDescent="0.35">
      <c r="A884">
        <v>23017865</v>
      </c>
      <c r="B884" s="2">
        <v>45021.363888888889</v>
      </c>
      <c r="C884" s="2" t="str">
        <f t="shared" si="26"/>
        <v>Apr</v>
      </c>
      <c r="D884" s="2" t="str">
        <f t="shared" si="27"/>
        <v>2023</v>
      </c>
      <c r="E884" t="s">
        <v>44</v>
      </c>
      <c r="F884" t="s">
        <v>706</v>
      </c>
      <c r="G884" t="s">
        <v>46</v>
      </c>
      <c r="H884" t="s">
        <v>52</v>
      </c>
      <c r="I884" t="s">
        <v>48</v>
      </c>
      <c r="J884" t="s">
        <v>37</v>
      </c>
      <c r="K884" t="s">
        <v>53</v>
      </c>
      <c r="L884" t="s">
        <v>71</v>
      </c>
      <c r="M884" t="s">
        <v>40</v>
      </c>
      <c r="N884" t="s">
        <v>41</v>
      </c>
      <c r="O884" t="s">
        <v>42</v>
      </c>
      <c r="P884" t="s">
        <v>43</v>
      </c>
      <c r="Q884">
        <v>25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3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42.398499999999999</v>
      </c>
      <c r="AF884">
        <v>-71.124099999999999</v>
      </c>
      <c r="AG884">
        <v>6</v>
      </c>
      <c r="AH884" s="1">
        <v>250000000000000</v>
      </c>
    </row>
    <row r="885" spans="1:34" x14ac:dyDescent="0.35">
      <c r="A885">
        <v>20014971</v>
      </c>
      <c r="B885" s="2">
        <v>43906.779861111114</v>
      </c>
      <c r="C885" s="2" t="str">
        <f t="shared" si="26"/>
        <v>Mar</v>
      </c>
      <c r="D885" s="2" t="str">
        <f t="shared" si="27"/>
        <v>2020</v>
      </c>
      <c r="E885" t="s">
        <v>32</v>
      </c>
      <c r="F885" t="s">
        <v>707</v>
      </c>
      <c r="G885" t="s">
        <v>46</v>
      </c>
      <c r="H885" t="s">
        <v>47</v>
      </c>
      <c r="I885" t="s">
        <v>48</v>
      </c>
      <c r="J885" t="s">
        <v>37</v>
      </c>
      <c r="K885" t="s">
        <v>38</v>
      </c>
      <c r="L885" t="s">
        <v>39</v>
      </c>
      <c r="M885" t="s">
        <v>93</v>
      </c>
      <c r="N885" t="s">
        <v>70</v>
      </c>
      <c r="O885" t="s">
        <v>56</v>
      </c>
      <c r="P885" t="s">
        <v>63</v>
      </c>
      <c r="Q885">
        <v>25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7</v>
      </c>
      <c r="X885">
        <v>0</v>
      </c>
      <c r="Y885">
        <v>0</v>
      </c>
      <c r="Z885">
        <v>1</v>
      </c>
      <c r="AA885">
        <v>1</v>
      </c>
      <c r="AB885">
        <v>0</v>
      </c>
      <c r="AC885">
        <v>0</v>
      </c>
      <c r="AD885">
        <v>0</v>
      </c>
      <c r="AE885">
        <v>42.398600000000002</v>
      </c>
      <c r="AF885">
        <v>-71.123699999999999</v>
      </c>
      <c r="AG885">
        <v>6</v>
      </c>
      <c r="AH885" s="1">
        <v>250000000000000</v>
      </c>
    </row>
    <row r="886" spans="1:34" x14ac:dyDescent="0.35">
      <c r="A886">
        <v>24004049</v>
      </c>
      <c r="B886" s="2">
        <v>45314.446527777778</v>
      </c>
      <c r="C886" s="2" t="str">
        <f t="shared" si="26"/>
        <v>Jan</v>
      </c>
      <c r="D886" s="2" t="str">
        <f t="shared" si="27"/>
        <v>2024</v>
      </c>
      <c r="E886" t="s">
        <v>44</v>
      </c>
      <c r="F886" t="s">
        <v>708</v>
      </c>
      <c r="G886" t="s">
        <v>46</v>
      </c>
      <c r="H886" t="s">
        <v>52</v>
      </c>
      <c r="I886" t="s">
        <v>48</v>
      </c>
      <c r="J886" t="s">
        <v>37</v>
      </c>
      <c r="K886" t="s">
        <v>38</v>
      </c>
      <c r="L886" t="s">
        <v>54</v>
      </c>
      <c r="M886" t="s">
        <v>69</v>
      </c>
      <c r="N886" t="s">
        <v>55</v>
      </c>
      <c r="O886" t="s">
        <v>56</v>
      </c>
      <c r="P886" t="s">
        <v>43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3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42.398299999999999</v>
      </c>
      <c r="AF886">
        <v>-71.123500000000007</v>
      </c>
      <c r="AG886">
        <v>6</v>
      </c>
      <c r="AH886" s="1">
        <v>250000000000000</v>
      </c>
    </row>
    <row r="887" spans="1:34" x14ac:dyDescent="0.35">
      <c r="A887">
        <v>20023363</v>
      </c>
      <c r="B887" s="2">
        <v>43956.856944444444</v>
      </c>
      <c r="C887" s="2" t="str">
        <f t="shared" si="26"/>
        <v>May</v>
      </c>
      <c r="D887" s="2" t="str">
        <f t="shared" si="27"/>
        <v>2020</v>
      </c>
      <c r="E887" t="s">
        <v>32</v>
      </c>
      <c r="F887" t="s">
        <v>709</v>
      </c>
      <c r="G887" t="s">
        <v>429</v>
      </c>
      <c r="H887" t="s">
        <v>47</v>
      </c>
      <c r="I887" t="s">
        <v>48</v>
      </c>
      <c r="J887" t="s">
        <v>37</v>
      </c>
      <c r="K887" t="s">
        <v>38</v>
      </c>
      <c r="L887" t="s">
        <v>39</v>
      </c>
      <c r="M887" t="s">
        <v>40</v>
      </c>
      <c r="N887" t="s">
        <v>55</v>
      </c>
      <c r="O887" t="s">
        <v>56</v>
      </c>
      <c r="P887" t="s">
        <v>43</v>
      </c>
      <c r="Q887">
        <v>25</v>
      </c>
      <c r="R887">
        <v>0</v>
      </c>
      <c r="S887">
        <v>0</v>
      </c>
      <c r="T887">
        <v>0</v>
      </c>
      <c r="U887">
        <v>0</v>
      </c>
      <c r="V887">
        <v>2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42.398299999999999</v>
      </c>
      <c r="AF887">
        <v>-71.123699999999999</v>
      </c>
      <c r="AG887">
        <v>6</v>
      </c>
      <c r="AH887" s="1">
        <v>250000000000000</v>
      </c>
    </row>
    <row r="888" spans="1:34" x14ac:dyDescent="0.35">
      <c r="A888">
        <v>18049576</v>
      </c>
      <c r="B888" s="2">
        <v>43332.5</v>
      </c>
      <c r="C888" s="2" t="str">
        <f t="shared" si="26"/>
        <v>Aug</v>
      </c>
      <c r="D888" s="2" t="str">
        <f t="shared" si="27"/>
        <v>2018</v>
      </c>
      <c r="E888" t="s">
        <v>44</v>
      </c>
      <c r="F888" t="s">
        <v>709</v>
      </c>
      <c r="G888" t="s">
        <v>46</v>
      </c>
      <c r="H888" t="s">
        <v>47</v>
      </c>
      <c r="I888" t="s">
        <v>48</v>
      </c>
      <c r="J888" t="s">
        <v>37</v>
      </c>
      <c r="K888" t="s">
        <v>53</v>
      </c>
      <c r="L888" t="s">
        <v>54</v>
      </c>
      <c r="M888" t="s">
        <v>40</v>
      </c>
      <c r="N888" t="s">
        <v>41</v>
      </c>
      <c r="O888" t="s">
        <v>42</v>
      </c>
      <c r="P888" t="s">
        <v>43</v>
      </c>
      <c r="Q888">
        <v>20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42.398299999999999</v>
      </c>
      <c r="AF888">
        <v>-71.123699999999999</v>
      </c>
      <c r="AG888">
        <v>6</v>
      </c>
      <c r="AH888" s="1">
        <v>250000000000000</v>
      </c>
    </row>
    <row r="889" spans="1:34" x14ac:dyDescent="0.35">
      <c r="A889">
        <v>19059512</v>
      </c>
      <c r="B889" s="2">
        <v>43754.865277777775</v>
      </c>
      <c r="C889" s="2" t="str">
        <f t="shared" si="26"/>
        <v>Oct</v>
      </c>
      <c r="D889" s="2" t="str">
        <f t="shared" si="27"/>
        <v>2019</v>
      </c>
      <c r="E889" t="s">
        <v>32</v>
      </c>
      <c r="F889" t="s">
        <v>710</v>
      </c>
      <c r="G889" t="s">
        <v>34</v>
      </c>
      <c r="H889" t="s">
        <v>52</v>
      </c>
      <c r="I889" t="s">
        <v>48</v>
      </c>
      <c r="J889" t="s">
        <v>37</v>
      </c>
      <c r="K889" t="s">
        <v>53</v>
      </c>
      <c r="L889" t="s">
        <v>54</v>
      </c>
      <c r="M889" t="s">
        <v>40</v>
      </c>
      <c r="N889" t="s">
        <v>41</v>
      </c>
      <c r="O889" t="s">
        <v>42</v>
      </c>
      <c r="P889" t="s">
        <v>43</v>
      </c>
      <c r="Q889">
        <v>30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2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42.398499999999999</v>
      </c>
      <c r="AF889">
        <v>-71.124099999999999</v>
      </c>
      <c r="AG889">
        <v>6</v>
      </c>
      <c r="AH889" s="1">
        <v>250000000000000</v>
      </c>
    </row>
    <row r="890" spans="1:34" x14ac:dyDescent="0.35">
      <c r="A890">
        <v>23047479</v>
      </c>
      <c r="B890" s="2">
        <v>45159.438194444447</v>
      </c>
      <c r="C890" s="2" t="str">
        <f t="shared" si="26"/>
        <v>Aug</v>
      </c>
      <c r="D890" s="2" t="str">
        <f t="shared" si="27"/>
        <v>2023</v>
      </c>
      <c r="E890" t="s">
        <v>44</v>
      </c>
      <c r="F890" t="s">
        <v>711</v>
      </c>
      <c r="G890" t="s">
        <v>46</v>
      </c>
      <c r="H890" t="s">
        <v>52</v>
      </c>
      <c r="I890" t="s">
        <v>48</v>
      </c>
      <c r="J890" t="s">
        <v>37</v>
      </c>
      <c r="K890" t="s">
        <v>38</v>
      </c>
      <c r="L890" t="s">
        <v>39</v>
      </c>
      <c r="M890" t="s">
        <v>69</v>
      </c>
      <c r="N890" t="s">
        <v>70</v>
      </c>
      <c r="O890" t="s">
        <v>56</v>
      </c>
      <c r="P890" t="s">
        <v>43</v>
      </c>
      <c r="Q890">
        <v>20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3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42.400700000000001</v>
      </c>
      <c r="AF890">
        <v>-71.121300000000005</v>
      </c>
      <c r="AG890">
        <v>6</v>
      </c>
      <c r="AH890" s="1">
        <v>250000000000000</v>
      </c>
    </row>
    <row r="891" spans="1:34" x14ac:dyDescent="0.35">
      <c r="A891">
        <v>20006228</v>
      </c>
      <c r="B891" s="2">
        <v>43864.720138888886</v>
      </c>
      <c r="C891" s="2" t="str">
        <f t="shared" si="26"/>
        <v>Feb</v>
      </c>
      <c r="D891" s="2" t="str">
        <f t="shared" si="27"/>
        <v>2020</v>
      </c>
      <c r="E891" t="s">
        <v>32</v>
      </c>
      <c r="F891" t="s">
        <v>710</v>
      </c>
      <c r="G891" t="s">
        <v>46</v>
      </c>
      <c r="H891" t="s">
        <v>47</v>
      </c>
      <c r="I891" t="s">
        <v>48</v>
      </c>
      <c r="J891" t="s">
        <v>37</v>
      </c>
      <c r="K891" t="s">
        <v>38</v>
      </c>
      <c r="L891" t="s">
        <v>39</v>
      </c>
      <c r="M891" t="s">
        <v>93</v>
      </c>
      <c r="N891" t="s">
        <v>70</v>
      </c>
      <c r="O891" t="s">
        <v>42</v>
      </c>
      <c r="P891" t="s">
        <v>43</v>
      </c>
      <c r="Q891">
        <v>20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2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42.398499999999999</v>
      </c>
      <c r="AF891">
        <v>-71.124099999999999</v>
      </c>
      <c r="AG891">
        <v>6</v>
      </c>
      <c r="AH891" s="1">
        <v>250000000000000</v>
      </c>
    </row>
    <row r="892" spans="1:34" x14ac:dyDescent="0.35">
      <c r="A892">
        <v>19022032</v>
      </c>
      <c r="B892" s="2">
        <v>43577.502083333333</v>
      </c>
      <c r="C892" s="2" t="str">
        <f t="shared" si="26"/>
        <v>Apr</v>
      </c>
      <c r="D892" s="2" t="str">
        <f t="shared" si="27"/>
        <v>2019</v>
      </c>
      <c r="E892" t="s">
        <v>44</v>
      </c>
      <c r="F892" t="s">
        <v>712</v>
      </c>
      <c r="G892" t="s">
        <v>46</v>
      </c>
      <c r="H892" t="s">
        <v>47</v>
      </c>
      <c r="I892" t="s">
        <v>48</v>
      </c>
      <c r="J892" t="s">
        <v>37</v>
      </c>
      <c r="K892" t="s">
        <v>38</v>
      </c>
      <c r="L892" t="s">
        <v>39</v>
      </c>
      <c r="M892" t="s">
        <v>40</v>
      </c>
      <c r="N892" t="s">
        <v>70</v>
      </c>
      <c r="O892" t="s">
        <v>56</v>
      </c>
      <c r="P892" t="s">
        <v>43</v>
      </c>
      <c r="Q892">
        <v>20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42.399000000000001</v>
      </c>
      <c r="AF892">
        <v>-71.124200000000002</v>
      </c>
      <c r="AG892">
        <v>6</v>
      </c>
      <c r="AH892" s="1">
        <v>250000000000000</v>
      </c>
    </row>
    <row r="893" spans="1:34" x14ac:dyDescent="0.35">
      <c r="A893">
        <v>20042260</v>
      </c>
      <c r="B893" s="2">
        <v>44075.752083333333</v>
      </c>
      <c r="C893" s="2" t="str">
        <f t="shared" si="26"/>
        <v>Sep</v>
      </c>
      <c r="D893" s="2" t="str">
        <f t="shared" si="27"/>
        <v>2020</v>
      </c>
      <c r="E893" t="s">
        <v>32</v>
      </c>
      <c r="F893" t="s">
        <v>713</v>
      </c>
      <c r="G893" t="s">
        <v>46</v>
      </c>
      <c r="H893" t="s">
        <v>47</v>
      </c>
      <c r="I893" t="s">
        <v>48</v>
      </c>
      <c r="J893" t="s">
        <v>37</v>
      </c>
      <c r="K893" t="s">
        <v>38</v>
      </c>
      <c r="L893" t="s">
        <v>39</v>
      </c>
      <c r="M893" t="s">
        <v>69</v>
      </c>
      <c r="N893" t="s">
        <v>49</v>
      </c>
      <c r="O893" t="s">
        <v>140</v>
      </c>
      <c r="P893" t="s">
        <v>43</v>
      </c>
      <c r="Q893">
        <v>25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2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42.401000000000003</v>
      </c>
      <c r="AF893">
        <v>-71.122399999999999</v>
      </c>
      <c r="AG893">
        <v>6</v>
      </c>
      <c r="AH893" s="1">
        <v>250000000000000</v>
      </c>
    </row>
    <row r="894" spans="1:34" x14ac:dyDescent="0.35">
      <c r="A894">
        <v>21023298</v>
      </c>
      <c r="B894" s="2">
        <v>44326.59652777778</v>
      </c>
      <c r="C894" s="2" t="str">
        <f t="shared" si="26"/>
        <v>May</v>
      </c>
      <c r="D894" s="2" t="str">
        <f t="shared" si="27"/>
        <v>2021</v>
      </c>
      <c r="E894" t="s">
        <v>44</v>
      </c>
      <c r="F894" t="s">
        <v>714</v>
      </c>
      <c r="G894" t="s">
        <v>46</v>
      </c>
      <c r="H894" t="s">
        <v>47</v>
      </c>
      <c r="I894" t="s">
        <v>48</v>
      </c>
      <c r="J894" t="s">
        <v>63</v>
      </c>
      <c r="K894" t="s">
        <v>53</v>
      </c>
      <c r="L894" t="s">
        <v>54</v>
      </c>
      <c r="M894" t="s">
        <v>93</v>
      </c>
      <c r="N894" t="s">
        <v>82</v>
      </c>
      <c r="O894" t="s">
        <v>288</v>
      </c>
      <c r="P894" t="s">
        <v>43</v>
      </c>
      <c r="Q894">
        <v>25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3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42.398800000000001</v>
      </c>
      <c r="AF894">
        <v>-71.124200000000002</v>
      </c>
      <c r="AG894">
        <v>6</v>
      </c>
      <c r="AH894" s="1">
        <v>250000000000000</v>
      </c>
    </row>
    <row r="895" spans="1:34" x14ac:dyDescent="0.35">
      <c r="A895">
        <v>23009531</v>
      </c>
      <c r="B895" s="2">
        <v>44978.564583333333</v>
      </c>
      <c r="C895" s="2" t="str">
        <f t="shared" si="26"/>
        <v>Feb</v>
      </c>
      <c r="D895" s="2" t="str">
        <f t="shared" si="27"/>
        <v>2023</v>
      </c>
      <c r="E895" t="s">
        <v>44</v>
      </c>
      <c r="F895" t="s">
        <v>715</v>
      </c>
      <c r="G895" t="s">
        <v>46</v>
      </c>
      <c r="H895" t="s">
        <v>47</v>
      </c>
      <c r="I895" t="s">
        <v>48</v>
      </c>
      <c r="J895" t="s">
        <v>37</v>
      </c>
      <c r="K895" t="s">
        <v>38</v>
      </c>
      <c r="L895" t="s">
        <v>39</v>
      </c>
      <c r="M895" t="s">
        <v>93</v>
      </c>
      <c r="N895" t="s">
        <v>41</v>
      </c>
      <c r="O895" t="s">
        <v>42</v>
      </c>
      <c r="P895" t="s">
        <v>43</v>
      </c>
      <c r="Q895">
        <v>25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42.401400000000002</v>
      </c>
      <c r="AF895">
        <v>-71.122500000000002</v>
      </c>
      <c r="AG895">
        <v>7</v>
      </c>
      <c r="AH895" s="1">
        <v>250000000000000</v>
      </c>
    </row>
    <row r="896" spans="1:34" x14ac:dyDescent="0.35">
      <c r="A896">
        <v>19038582</v>
      </c>
      <c r="B896" s="2">
        <v>43654.395138888889</v>
      </c>
      <c r="C896" s="2" t="str">
        <f t="shared" si="26"/>
        <v>Jul</v>
      </c>
      <c r="D896" s="2" t="str">
        <f t="shared" si="27"/>
        <v>2019</v>
      </c>
      <c r="E896" t="s">
        <v>44</v>
      </c>
      <c r="F896" t="s">
        <v>716</v>
      </c>
      <c r="G896" t="s">
        <v>46</v>
      </c>
      <c r="H896" t="s">
        <v>47</v>
      </c>
      <c r="I896" t="s">
        <v>48</v>
      </c>
      <c r="J896" t="s">
        <v>37</v>
      </c>
      <c r="K896" t="s">
        <v>38</v>
      </c>
      <c r="L896" t="s">
        <v>39</v>
      </c>
      <c r="M896" t="s">
        <v>40</v>
      </c>
      <c r="N896" t="s">
        <v>41</v>
      </c>
      <c r="O896" t="s">
        <v>42</v>
      </c>
      <c r="P896" t="s">
        <v>43</v>
      </c>
      <c r="Q896">
        <v>20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3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42.399299999999997</v>
      </c>
      <c r="AF896">
        <v>-71.124700000000004</v>
      </c>
      <c r="AG896">
        <v>7</v>
      </c>
      <c r="AH896" s="1">
        <v>250000000000000</v>
      </c>
    </row>
    <row r="897" spans="1:34" x14ac:dyDescent="0.35">
      <c r="A897">
        <v>23041449</v>
      </c>
      <c r="B897" s="2">
        <v>45130.61041666667</v>
      </c>
      <c r="C897" s="2" t="str">
        <f t="shared" si="26"/>
        <v>Jul</v>
      </c>
      <c r="D897" s="2" t="str">
        <f t="shared" si="27"/>
        <v>2023</v>
      </c>
      <c r="E897" t="s">
        <v>44</v>
      </c>
      <c r="F897" t="s">
        <v>717</v>
      </c>
      <c r="G897" t="s">
        <v>46</v>
      </c>
      <c r="H897" t="s">
        <v>47</v>
      </c>
      <c r="I897" t="s">
        <v>48</v>
      </c>
      <c r="J897" t="s">
        <v>37</v>
      </c>
      <c r="K897" t="s">
        <v>38</v>
      </c>
      <c r="L897" t="s">
        <v>54</v>
      </c>
      <c r="M897" t="s">
        <v>40</v>
      </c>
      <c r="N897" t="s">
        <v>119</v>
      </c>
      <c r="O897" t="s">
        <v>42</v>
      </c>
      <c r="P897" t="s">
        <v>43</v>
      </c>
      <c r="Q897">
        <v>20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42.401600000000002</v>
      </c>
      <c r="AF897">
        <v>-71.123500000000007</v>
      </c>
      <c r="AG897">
        <v>7</v>
      </c>
      <c r="AH897" s="1">
        <v>250000000000000</v>
      </c>
    </row>
    <row r="898" spans="1:34" x14ac:dyDescent="0.35">
      <c r="A898">
        <v>20031784</v>
      </c>
      <c r="B898" s="2">
        <v>44007.657638888886</v>
      </c>
      <c r="C898" s="2" t="str">
        <f t="shared" si="26"/>
        <v>Jun</v>
      </c>
      <c r="D898" s="2" t="str">
        <f t="shared" si="27"/>
        <v>2020</v>
      </c>
      <c r="E898" t="s">
        <v>44</v>
      </c>
      <c r="F898" t="s">
        <v>718</v>
      </c>
      <c r="G898" t="s">
        <v>46</v>
      </c>
      <c r="H898" t="s">
        <v>47</v>
      </c>
      <c r="I898" t="s">
        <v>48</v>
      </c>
      <c r="J898" t="s">
        <v>37</v>
      </c>
      <c r="K898" t="s">
        <v>38</v>
      </c>
      <c r="L898" t="s">
        <v>39</v>
      </c>
      <c r="M898" t="s">
        <v>69</v>
      </c>
      <c r="N898" t="s">
        <v>70</v>
      </c>
      <c r="O898" t="s">
        <v>56</v>
      </c>
      <c r="P898" t="s">
        <v>43</v>
      </c>
      <c r="Q898">
        <v>20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3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42.399900000000002</v>
      </c>
      <c r="AF898">
        <v>-71.125200000000007</v>
      </c>
      <c r="AG898">
        <v>7</v>
      </c>
      <c r="AH898" s="1">
        <v>250000000000000</v>
      </c>
    </row>
    <row r="899" spans="1:34" x14ac:dyDescent="0.35">
      <c r="A899">
        <v>19040761</v>
      </c>
      <c r="B899" s="2">
        <v>43664.334722222222</v>
      </c>
      <c r="C899" s="2" t="str">
        <f t="shared" ref="C899:C962" si="28">TEXT(B899,"mmm")</f>
        <v>Jul</v>
      </c>
      <c r="D899" s="2" t="str">
        <f t="shared" ref="D899:D962" si="29">TEXT(B899,"yyyy")</f>
        <v>2019</v>
      </c>
      <c r="E899" t="s">
        <v>44</v>
      </c>
      <c r="F899" t="s">
        <v>719</v>
      </c>
      <c r="G899" t="s">
        <v>46</v>
      </c>
      <c r="H899" t="s">
        <v>52</v>
      </c>
      <c r="I899" t="s">
        <v>48</v>
      </c>
      <c r="J899" t="s">
        <v>37</v>
      </c>
      <c r="K899" t="s">
        <v>38</v>
      </c>
      <c r="L899" t="s">
        <v>54</v>
      </c>
      <c r="M899" t="s">
        <v>40</v>
      </c>
      <c r="N899" t="s">
        <v>41</v>
      </c>
      <c r="O899" t="s">
        <v>42</v>
      </c>
      <c r="P899" t="s">
        <v>43</v>
      </c>
      <c r="Q899">
        <v>20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42.399900000000002</v>
      </c>
      <c r="AF899">
        <v>-71.125200000000007</v>
      </c>
      <c r="AG899">
        <v>7</v>
      </c>
      <c r="AH899" s="1">
        <v>250000000000000</v>
      </c>
    </row>
    <row r="900" spans="1:34" x14ac:dyDescent="0.35">
      <c r="A900">
        <v>21033047</v>
      </c>
      <c r="B900" s="2">
        <v>44377.435416666667</v>
      </c>
      <c r="C900" s="2" t="str">
        <f t="shared" si="28"/>
        <v>Jun</v>
      </c>
      <c r="D900" s="2" t="str">
        <f t="shared" si="29"/>
        <v>2021</v>
      </c>
      <c r="E900" t="s">
        <v>44</v>
      </c>
      <c r="F900" t="s">
        <v>720</v>
      </c>
      <c r="G900" t="s">
        <v>46</v>
      </c>
      <c r="H900" t="s">
        <v>47</v>
      </c>
      <c r="I900" t="s">
        <v>48</v>
      </c>
      <c r="J900" t="s">
        <v>37</v>
      </c>
      <c r="K900" t="s">
        <v>38</v>
      </c>
      <c r="L900" t="s">
        <v>54</v>
      </c>
      <c r="M900" t="s">
        <v>40</v>
      </c>
      <c r="N900" t="s">
        <v>41</v>
      </c>
      <c r="O900" t="s">
        <v>42</v>
      </c>
      <c r="P900" t="s">
        <v>43</v>
      </c>
      <c r="Q900">
        <v>25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3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42.401800000000001</v>
      </c>
      <c r="AF900">
        <v>-71.123699999999999</v>
      </c>
      <c r="AG900">
        <v>7</v>
      </c>
      <c r="AH900" s="1">
        <v>250000000000000</v>
      </c>
    </row>
    <row r="901" spans="1:34" x14ac:dyDescent="0.35">
      <c r="A901">
        <v>19061858</v>
      </c>
      <c r="B901" s="2">
        <v>43766.499305555553</v>
      </c>
      <c r="C901" s="2" t="str">
        <f t="shared" si="28"/>
        <v>Oct</v>
      </c>
      <c r="D901" s="2" t="str">
        <f t="shared" si="29"/>
        <v>2019</v>
      </c>
      <c r="E901" t="s">
        <v>44</v>
      </c>
      <c r="F901" t="s">
        <v>720</v>
      </c>
      <c r="G901" t="s">
        <v>46</v>
      </c>
      <c r="H901" t="s">
        <v>52</v>
      </c>
      <c r="I901" t="s">
        <v>36</v>
      </c>
      <c r="J901" t="s">
        <v>139</v>
      </c>
      <c r="K901" t="s">
        <v>53</v>
      </c>
      <c r="L901" t="s">
        <v>54</v>
      </c>
      <c r="M901" t="s">
        <v>40</v>
      </c>
      <c r="N901" t="s">
        <v>41</v>
      </c>
      <c r="O901" t="s">
        <v>42</v>
      </c>
      <c r="P901" t="s">
        <v>43</v>
      </c>
      <c r="Q901">
        <v>25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5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42.401800000000001</v>
      </c>
      <c r="AF901">
        <v>-71.123699999999999</v>
      </c>
      <c r="AG901">
        <v>7</v>
      </c>
      <c r="AH901" s="1">
        <v>250000000000000</v>
      </c>
    </row>
    <row r="902" spans="1:34" x14ac:dyDescent="0.35">
      <c r="A902">
        <v>18031824</v>
      </c>
      <c r="B902" s="2">
        <v>43249.397222222222</v>
      </c>
      <c r="C902" s="2" t="str">
        <f t="shared" si="28"/>
        <v>May</v>
      </c>
      <c r="D902" s="2" t="str">
        <f t="shared" si="29"/>
        <v>2018</v>
      </c>
      <c r="E902" t="s">
        <v>44</v>
      </c>
      <c r="F902" t="s">
        <v>721</v>
      </c>
      <c r="G902" t="s">
        <v>46</v>
      </c>
      <c r="H902" t="s">
        <v>47</v>
      </c>
      <c r="I902" t="s">
        <v>48</v>
      </c>
      <c r="J902" t="s">
        <v>37</v>
      </c>
      <c r="K902" t="s">
        <v>38</v>
      </c>
      <c r="L902" t="s">
        <v>71</v>
      </c>
      <c r="M902" t="s">
        <v>40</v>
      </c>
      <c r="N902" t="s">
        <v>70</v>
      </c>
      <c r="O902" t="s">
        <v>42</v>
      </c>
      <c r="P902" t="s">
        <v>43</v>
      </c>
      <c r="Q902">
        <v>25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2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42.400199999999998</v>
      </c>
      <c r="AF902">
        <v>-71.125200000000007</v>
      </c>
      <c r="AG902">
        <v>7</v>
      </c>
      <c r="AH902" s="1">
        <v>250000000000000</v>
      </c>
    </row>
    <row r="903" spans="1:34" x14ac:dyDescent="0.35">
      <c r="A903">
        <v>22044876</v>
      </c>
      <c r="B903" s="2">
        <v>44785.490277777775</v>
      </c>
      <c r="C903" s="2" t="str">
        <f t="shared" si="28"/>
        <v>Aug</v>
      </c>
      <c r="D903" s="2" t="str">
        <f t="shared" si="29"/>
        <v>2022</v>
      </c>
      <c r="E903" t="s">
        <v>44</v>
      </c>
      <c r="F903" t="s">
        <v>722</v>
      </c>
      <c r="G903" t="s">
        <v>46</v>
      </c>
      <c r="H903" t="s">
        <v>47</v>
      </c>
      <c r="I903" t="s">
        <v>48</v>
      </c>
      <c r="J903" t="s">
        <v>37</v>
      </c>
      <c r="K903" t="s">
        <v>38</v>
      </c>
      <c r="L903" t="s">
        <v>54</v>
      </c>
      <c r="M903" t="s">
        <v>93</v>
      </c>
      <c r="N903" t="s">
        <v>41</v>
      </c>
      <c r="O903" t="s">
        <v>42</v>
      </c>
      <c r="P903" t="s">
        <v>43</v>
      </c>
      <c r="Q903">
        <v>25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5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42.402500000000003</v>
      </c>
      <c r="AF903">
        <v>-71.126000000000005</v>
      </c>
      <c r="AG903">
        <v>7</v>
      </c>
      <c r="AH903" s="1">
        <v>250000000000000</v>
      </c>
    </row>
    <row r="904" spans="1:34" x14ac:dyDescent="0.35">
      <c r="A904">
        <v>23016374</v>
      </c>
      <c r="B904" s="2">
        <v>45014.51666666667</v>
      </c>
      <c r="C904" s="2" t="str">
        <f t="shared" si="28"/>
        <v>Mar</v>
      </c>
      <c r="D904" s="2" t="str">
        <f t="shared" si="29"/>
        <v>2023</v>
      </c>
      <c r="E904" t="s">
        <v>44</v>
      </c>
      <c r="F904" t="s">
        <v>723</v>
      </c>
      <c r="G904" t="s">
        <v>46</v>
      </c>
      <c r="H904" t="s">
        <v>47</v>
      </c>
      <c r="I904" t="s">
        <v>48</v>
      </c>
      <c r="J904" t="s">
        <v>91</v>
      </c>
      <c r="K904" t="s">
        <v>38</v>
      </c>
      <c r="L904" t="s">
        <v>39</v>
      </c>
      <c r="M904" t="s">
        <v>93</v>
      </c>
      <c r="N904" t="s">
        <v>55</v>
      </c>
      <c r="O904" t="s">
        <v>42</v>
      </c>
      <c r="P904" t="s">
        <v>43</v>
      </c>
      <c r="Q904">
        <v>25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3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42.4026</v>
      </c>
      <c r="AF904">
        <v>-71.126599999999996</v>
      </c>
      <c r="AG904">
        <v>7</v>
      </c>
      <c r="AH904" s="1">
        <v>250000000000000</v>
      </c>
    </row>
    <row r="905" spans="1:34" x14ac:dyDescent="0.35">
      <c r="A905">
        <v>22068806</v>
      </c>
      <c r="B905" s="2">
        <v>44900.738194444442</v>
      </c>
      <c r="C905" s="2" t="str">
        <f t="shared" si="28"/>
        <v>Dec</v>
      </c>
      <c r="D905" s="2" t="str">
        <f t="shared" si="29"/>
        <v>2022</v>
      </c>
      <c r="E905" t="s">
        <v>32</v>
      </c>
      <c r="F905" t="s">
        <v>724</v>
      </c>
      <c r="G905" t="s">
        <v>34</v>
      </c>
      <c r="H905" t="s">
        <v>47</v>
      </c>
      <c r="I905" t="s">
        <v>48</v>
      </c>
      <c r="J905" t="s">
        <v>37</v>
      </c>
      <c r="K905" t="s">
        <v>38</v>
      </c>
      <c r="L905" t="s">
        <v>39</v>
      </c>
      <c r="M905" t="s">
        <v>40</v>
      </c>
      <c r="N905" t="s">
        <v>70</v>
      </c>
      <c r="O905" t="s">
        <v>56</v>
      </c>
      <c r="P905" t="s">
        <v>204</v>
      </c>
      <c r="Q905">
        <v>25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1</v>
      </c>
      <c r="X905">
        <v>0</v>
      </c>
      <c r="Y905">
        <v>0</v>
      </c>
      <c r="Z905">
        <v>1</v>
      </c>
      <c r="AA905">
        <v>0</v>
      </c>
      <c r="AB905">
        <v>1</v>
      </c>
      <c r="AC905">
        <v>0</v>
      </c>
      <c r="AD905">
        <v>0</v>
      </c>
      <c r="AE905">
        <v>42.402200000000001</v>
      </c>
      <c r="AF905">
        <v>-71.126400000000004</v>
      </c>
      <c r="AG905">
        <v>7</v>
      </c>
      <c r="AH905" s="1">
        <v>250000000000000</v>
      </c>
    </row>
    <row r="906" spans="1:34" x14ac:dyDescent="0.35">
      <c r="A906">
        <v>19055081</v>
      </c>
      <c r="B906" s="2">
        <v>43732.847916666666</v>
      </c>
      <c r="C906" s="2" t="str">
        <f t="shared" si="28"/>
        <v>Sep</v>
      </c>
      <c r="D906" s="2" t="str">
        <f t="shared" si="29"/>
        <v>2019</v>
      </c>
      <c r="E906" t="s">
        <v>32</v>
      </c>
      <c r="F906" t="s">
        <v>725</v>
      </c>
      <c r="G906" t="s">
        <v>34</v>
      </c>
      <c r="H906" t="s">
        <v>47</v>
      </c>
      <c r="I906" t="s">
        <v>48</v>
      </c>
      <c r="J906" t="s">
        <v>37</v>
      </c>
      <c r="K906" t="s">
        <v>38</v>
      </c>
      <c r="L906" t="s">
        <v>39</v>
      </c>
      <c r="M906" t="s">
        <v>40</v>
      </c>
      <c r="N906" t="s">
        <v>55</v>
      </c>
      <c r="O906" t="s">
        <v>42</v>
      </c>
      <c r="P906" t="s">
        <v>43</v>
      </c>
      <c r="Q906">
        <v>25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2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42.402900000000002</v>
      </c>
      <c r="AF906">
        <v>-71.126800000000003</v>
      </c>
      <c r="AG906">
        <v>7</v>
      </c>
      <c r="AH906" s="1">
        <v>250000000000000</v>
      </c>
    </row>
    <row r="907" spans="1:34" x14ac:dyDescent="0.35">
      <c r="A907">
        <v>18063225</v>
      </c>
      <c r="B907" s="2">
        <v>43398.401388888888</v>
      </c>
      <c r="C907" s="2" t="str">
        <f t="shared" si="28"/>
        <v>Oct</v>
      </c>
      <c r="D907" s="2" t="str">
        <f t="shared" si="29"/>
        <v>2018</v>
      </c>
      <c r="E907" t="s">
        <v>44</v>
      </c>
      <c r="F907" t="s">
        <v>726</v>
      </c>
      <c r="G907" t="s">
        <v>46</v>
      </c>
      <c r="H907" t="s">
        <v>47</v>
      </c>
      <c r="I907" t="s">
        <v>48</v>
      </c>
      <c r="J907" t="s">
        <v>37</v>
      </c>
      <c r="K907" t="s">
        <v>66</v>
      </c>
      <c r="L907" t="s">
        <v>54</v>
      </c>
      <c r="M907" t="s">
        <v>40</v>
      </c>
      <c r="N907" t="s">
        <v>55</v>
      </c>
      <c r="O907" t="s">
        <v>42</v>
      </c>
      <c r="P907" t="s">
        <v>43</v>
      </c>
      <c r="Q907">
        <v>20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42.402999999999999</v>
      </c>
      <c r="AF907">
        <v>-71.126999999999995</v>
      </c>
      <c r="AG907">
        <v>7</v>
      </c>
      <c r="AH907" s="1">
        <v>250000000000000</v>
      </c>
    </row>
    <row r="908" spans="1:34" x14ac:dyDescent="0.35">
      <c r="A908">
        <v>22040547</v>
      </c>
      <c r="B908" s="2">
        <v>44763.561111111114</v>
      </c>
      <c r="C908" s="2" t="str">
        <f t="shared" si="28"/>
        <v>Jul</v>
      </c>
      <c r="D908" s="2" t="str">
        <f t="shared" si="29"/>
        <v>2022</v>
      </c>
      <c r="E908" t="s">
        <v>44</v>
      </c>
      <c r="F908" t="s">
        <v>727</v>
      </c>
      <c r="G908" t="s">
        <v>46</v>
      </c>
      <c r="H908" t="s">
        <v>47</v>
      </c>
      <c r="I908" t="s">
        <v>48</v>
      </c>
      <c r="J908" t="s">
        <v>37</v>
      </c>
      <c r="K908" t="s">
        <v>53</v>
      </c>
      <c r="L908" t="s">
        <v>54</v>
      </c>
      <c r="M908" t="s">
        <v>40</v>
      </c>
      <c r="N908" t="s">
        <v>41</v>
      </c>
      <c r="O908" t="s">
        <v>42</v>
      </c>
      <c r="P908" t="s">
        <v>43</v>
      </c>
      <c r="Q908">
        <v>25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4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42.402999999999999</v>
      </c>
      <c r="AF908">
        <v>-71.126499999999993</v>
      </c>
      <c r="AG908">
        <v>7</v>
      </c>
      <c r="AH908" s="1">
        <v>250000000000000</v>
      </c>
    </row>
    <row r="909" spans="1:34" x14ac:dyDescent="0.35">
      <c r="A909">
        <v>23014236</v>
      </c>
      <c r="B909" s="2">
        <v>45004.592361111114</v>
      </c>
      <c r="C909" s="2" t="str">
        <f t="shared" si="28"/>
        <v>Mar</v>
      </c>
      <c r="D909" s="2" t="str">
        <f t="shared" si="29"/>
        <v>2023</v>
      </c>
      <c r="E909" t="s">
        <v>44</v>
      </c>
      <c r="F909" t="s">
        <v>728</v>
      </c>
      <c r="G909" t="s">
        <v>46</v>
      </c>
      <c r="H909" t="s">
        <v>47</v>
      </c>
      <c r="I909" t="s">
        <v>48</v>
      </c>
      <c r="J909" t="s">
        <v>37</v>
      </c>
      <c r="K909" t="s">
        <v>66</v>
      </c>
      <c r="L909" t="s">
        <v>68</v>
      </c>
      <c r="M909" t="s">
        <v>40</v>
      </c>
      <c r="N909" t="s">
        <v>49</v>
      </c>
      <c r="O909" t="s">
        <v>50</v>
      </c>
      <c r="P909" t="s">
        <v>43</v>
      </c>
      <c r="Q909">
        <v>25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42.402999999999999</v>
      </c>
      <c r="AF909">
        <v>-71.126999999999995</v>
      </c>
      <c r="AG909">
        <v>7</v>
      </c>
      <c r="AH909" s="1">
        <v>250000000000000</v>
      </c>
    </row>
    <row r="910" spans="1:34" x14ac:dyDescent="0.35">
      <c r="A910">
        <v>19067125</v>
      </c>
      <c r="B910" s="2">
        <v>43793.754861111112</v>
      </c>
      <c r="C910" s="2" t="str">
        <f t="shared" si="28"/>
        <v>Nov</v>
      </c>
      <c r="D910" s="2" t="str">
        <f t="shared" si="29"/>
        <v>2019</v>
      </c>
      <c r="E910" t="s">
        <v>32</v>
      </c>
      <c r="F910" t="s">
        <v>729</v>
      </c>
      <c r="G910" t="s">
        <v>34</v>
      </c>
      <c r="H910" t="s">
        <v>35</v>
      </c>
      <c r="I910" t="s">
        <v>36</v>
      </c>
      <c r="J910" t="s">
        <v>63</v>
      </c>
      <c r="K910" t="s">
        <v>118</v>
      </c>
      <c r="L910" t="s">
        <v>39</v>
      </c>
      <c r="M910" t="s">
        <v>40</v>
      </c>
      <c r="N910" t="s">
        <v>49</v>
      </c>
      <c r="O910" t="s">
        <v>86</v>
      </c>
      <c r="P910" t="s">
        <v>43</v>
      </c>
      <c r="Q910">
        <v>25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2</v>
      </c>
      <c r="X910">
        <v>0</v>
      </c>
      <c r="Y910">
        <v>0</v>
      </c>
      <c r="Z910">
        <v>1</v>
      </c>
      <c r="AA910">
        <v>1</v>
      </c>
      <c r="AB910">
        <v>0</v>
      </c>
      <c r="AC910">
        <v>0</v>
      </c>
      <c r="AD910">
        <v>0</v>
      </c>
      <c r="AE910">
        <v>42.402799999999999</v>
      </c>
      <c r="AF910">
        <v>-71.126499999999993</v>
      </c>
      <c r="AG910">
        <v>7</v>
      </c>
      <c r="AH910" s="1">
        <v>250000000000000</v>
      </c>
    </row>
    <row r="911" spans="1:34" x14ac:dyDescent="0.35">
      <c r="A911">
        <v>24012425</v>
      </c>
      <c r="B911" s="2">
        <v>45356.44027777778</v>
      </c>
      <c r="C911" s="2" t="str">
        <f t="shared" si="28"/>
        <v>Mar</v>
      </c>
      <c r="D911" s="2" t="str">
        <f t="shared" si="29"/>
        <v>2024</v>
      </c>
      <c r="E911" t="s">
        <v>44</v>
      </c>
      <c r="F911" t="s">
        <v>730</v>
      </c>
      <c r="G911" t="s">
        <v>46</v>
      </c>
      <c r="H911" t="s">
        <v>47</v>
      </c>
      <c r="I911" t="s">
        <v>48</v>
      </c>
      <c r="J911" t="s">
        <v>37</v>
      </c>
      <c r="K911" t="s">
        <v>38</v>
      </c>
      <c r="L911" t="s">
        <v>39</v>
      </c>
      <c r="M911" t="s">
        <v>40</v>
      </c>
      <c r="N911" t="s">
        <v>41</v>
      </c>
      <c r="O911" t="s">
        <v>42</v>
      </c>
      <c r="P911" t="s">
        <v>57</v>
      </c>
      <c r="Q911">
        <v>20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42.405700000000003</v>
      </c>
      <c r="AF911">
        <v>-71.120900000000006</v>
      </c>
      <c r="AG911">
        <v>6</v>
      </c>
      <c r="AH911" s="1">
        <v>250000000000000</v>
      </c>
    </row>
    <row r="912" spans="1:34" x14ac:dyDescent="0.35">
      <c r="A912">
        <v>22065260</v>
      </c>
      <c r="B912" s="2">
        <v>44879.467361111114</v>
      </c>
      <c r="C912" s="2" t="str">
        <f t="shared" si="28"/>
        <v>Nov</v>
      </c>
      <c r="D912" s="2" t="str">
        <f t="shared" si="29"/>
        <v>2022</v>
      </c>
      <c r="E912" t="s">
        <v>44</v>
      </c>
      <c r="F912" t="s">
        <v>731</v>
      </c>
      <c r="G912" t="s">
        <v>46</v>
      </c>
      <c r="H912" t="s">
        <v>47</v>
      </c>
      <c r="I912" t="s">
        <v>48</v>
      </c>
      <c r="J912" t="s">
        <v>37</v>
      </c>
      <c r="K912" t="s">
        <v>53</v>
      </c>
      <c r="L912" t="s">
        <v>71</v>
      </c>
      <c r="M912" t="s">
        <v>40</v>
      </c>
      <c r="N912" t="s">
        <v>82</v>
      </c>
      <c r="O912" t="s">
        <v>42</v>
      </c>
      <c r="P912" t="s">
        <v>43</v>
      </c>
      <c r="Q912">
        <v>25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2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42.404499999999999</v>
      </c>
      <c r="AF912">
        <v>-71.123500000000007</v>
      </c>
      <c r="AG912">
        <v>6</v>
      </c>
      <c r="AH912" s="1">
        <v>250000000000000</v>
      </c>
    </row>
    <row r="913" spans="1:34" x14ac:dyDescent="0.35">
      <c r="A913">
        <v>22041458</v>
      </c>
      <c r="B913" s="2">
        <v>44768.678472222222</v>
      </c>
      <c r="C913" s="2" t="str">
        <f t="shared" si="28"/>
        <v>Jul</v>
      </c>
      <c r="D913" s="2" t="str">
        <f t="shared" si="29"/>
        <v>2022</v>
      </c>
      <c r="E913" t="s">
        <v>32</v>
      </c>
      <c r="F913" t="s">
        <v>731</v>
      </c>
      <c r="G913" t="s">
        <v>46</v>
      </c>
      <c r="H913" t="s">
        <v>47</v>
      </c>
      <c r="I913" t="s">
        <v>48</v>
      </c>
      <c r="J913" t="s">
        <v>37</v>
      </c>
      <c r="K913" t="s">
        <v>53</v>
      </c>
      <c r="L913" t="s">
        <v>71</v>
      </c>
      <c r="M913" t="s">
        <v>40</v>
      </c>
      <c r="N913" t="s">
        <v>41</v>
      </c>
      <c r="O913" t="s">
        <v>96</v>
      </c>
      <c r="P913" t="s">
        <v>43</v>
      </c>
      <c r="Q913">
        <v>25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2</v>
      </c>
      <c r="X913">
        <v>0</v>
      </c>
      <c r="Y913">
        <v>0</v>
      </c>
      <c r="Z913">
        <v>1</v>
      </c>
      <c r="AA913">
        <v>0</v>
      </c>
      <c r="AB913">
        <v>1</v>
      </c>
      <c r="AC913">
        <v>0</v>
      </c>
      <c r="AD913">
        <v>0</v>
      </c>
      <c r="AE913">
        <v>42.404499999999999</v>
      </c>
      <c r="AF913">
        <v>-71.123500000000007</v>
      </c>
      <c r="AG913">
        <v>6</v>
      </c>
      <c r="AH913" s="1">
        <v>250000000000000</v>
      </c>
    </row>
    <row r="914" spans="1:34" x14ac:dyDescent="0.35">
      <c r="A914">
        <v>18056293</v>
      </c>
      <c r="B914" s="2">
        <v>43363.685416666667</v>
      </c>
      <c r="C914" s="2" t="str">
        <f t="shared" si="28"/>
        <v>Sep</v>
      </c>
      <c r="D914" s="2" t="str">
        <f t="shared" si="29"/>
        <v>2018</v>
      </c>
      <c r="E914" t="s">
        <v>32</v>
      </c>
      <c r="F914" t="s">
        <v>732</v>
      </c>
      <c r="G914" t="s">
        <v>46</v>
      </c>
      <c r="H914" t="s">
        <v>47</v>
      </c>
      <c r="I914" t="s">
        <v>48</v>
      </c>
      <c r="J914" t="s">
        <v>37</v>
      </c>
      <c r="K914" t="s">
        <v>38</v>
      </c>
      <c r="L914" t="s">
        <v>54</v>
      </c>
      <c r="M914" t="s">
        <v>40</v>
      </c>
      <c r="N914" t="s">
        <v>82</v>
      </c>
      <c r="O914" t="s">
        <v>42</v>
      </c>
      <c r="P914" t="s">
        <v>43</v>
      </c>
      <c r="Q914">
        <v>30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2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42.4024</v>
      </c>
      <c r="AF914">
        <v>-71.120099999999994</v>
      </c>
      <c r="AG914">
        <v>6</v>
      </c>
      <c r="AH914" s="1">
        <v>250000000000000</v>
      </c>
    </row>
    <row r="915" spans="1:34" x14ac:dyDescent="0.35">
      <c r="A915">
        <v>21007170</v>
      </c>
      <c r="B915" s="2">
        <v>44235.718055555553</v>
      </c>
      <c r="C915" s="2" t="str">
        <f t="shared" si="28"/>
        <v>Feb</v>
      </c>
      <c r="D915" s="2" t="str">
        <f t="shared" si="29"/>
        <v>2021</v>
      </c>
      <c r="E915" t="s">
        <v>32</v>
      </c>
      <c r="F915" t="s">
        <v>731</v>
      </c>
      <c r="G915" t="s">
        <v>107</v>
      </c>
      <c r="H915" t="s">
        <v>52</v>
      </c>
      <c r="I915" t="s">
        <v>36</v>
      </c>
      <c r="J915" t="s">
        <v>37</v>
      </c>
      <c r="K915" t="s">
        <v>53</v>
      </c>
      <c r="L915" t="s">
        <v>71</v>
      </c>
      <c r="M915" t="s">
        <v>40</v>
      </c>
      <c r="N915" t="s">
        <v>49</v>
      </c>
      <c r="O915" t="s">
        <v>99</v>
      </c>
      <c r="P915" t="s">
        <v>89</v>
      </c>
      <c r="Q915">
        <v>20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42.404499999999999</v>
      </c>
      <c r="AF915">
        <v>-71.123500000000007</v>
      </c>
      <c r="AG915">
        <v>6</v>
      </c>
      <c r="AH915" s="1">
        <v>250000000000000</v>
      </c>
    </row>
    <row r="916" spans="1:34" x14ac:dyDescent="0.35">
      <c r="A916">
        <v>18070423</v>
      </c>
      <c r="B916" s="2">
        <v>43432.819444444445</v>
      </c>
      <c r="C916" s="2" t="str">
        <f t="shared" si="28"/>
        <v>Nov</v>
      </c>
      <c r="D916" s="2" t="str">
        <f t="shared" si="29"/>
        <v>2018</v>
      </c>
      <c r="E916" t="s">
        <v>32</v>
      </c>
      <c r="F916" t="s">
        <v>733</v>
      </c>
      <c r="G916" t="s">
        <v>34</v>
      </c>
      <c r="H916" t="s">
        <v>47</v>
      </c>
      <c r="I916" t="s">
        <v>48</v>
      </c>
      <c r="J916" t="s">
        <v>37</v>
      </c>
      <c r="K916" t="s">
        <v>38</v>
      </c>
      <c r="L916" t="s">
        <v>54</v>
      </c>
      <c r="M916" t="s">
        <v>93</v>
      </c>
      <c r="N916" t="s">
        <v>63</v>
      </c>
      <c r="O916" t="s">
        <v>42</v>
      </c>
      <c r="P916" t="s">
        <v>43</v>
      </c>
      <c r="Q916">
        <v>20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3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42.404000000000003</v>
      </c>
      <c r="AF916">
        <v>-71.117199999999997</v>
      </c>
      <c r="AG916">
        <v>6</v>
      </c>
      <c r="AH916" s="1">
        <v>250000000000000</v>
      </c>
    </row>
    <row r="917" spans="1:34" x14ac:dyDescent="0.35">
      <c r="A917">
        <v>20002744</v>
      </c>
      <c r="B917" s="2">
        <v>43846.768055555556</v>
      </c>
      <c r="C917" s="2" t="str">
        <f t="shared" si="28"/>
        <v>Jan</v>
      </c>
      <c r="D917" s="2" t="str">
        <f t="shared" si="29"/>
        <v>2020</v>
      </c>
      <c r="E917" t="s">
        <v>32</v>
      </c>
      <c r="F917" t="s">
        <v>731</v>
      </c>
      <c r="G917" t="s">
        <v>34</v>
      </c>
      <c r="H917" t="s">
        <v>52</v>
      </c>
      <c r="I917" t="s">
        <v>36</v>
      </c>
      <c r="J917" t="s">
        <v>37</v>
      </c>
      <c r="K917" t="s">
        <v>53</v>
      </c>
      <c r="L917" t="s">
        <v>71</v>
      </c>
      <c r="M917" t="s">
        <v>40</v>
      </c>
      <c r="N917" t="s">
        <v>41</v>
      </c>
      <c r="O917" t="s">
        <v>42</v>
      </c>
      <c r="P917" t="s">
        <v>43</v>
      </c>
      <c r="Q917">
        <v>20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3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42.404499999999999</v>
      </c>
      <c r="AF917">
        <v>-71.123500000000007</v>
      </c>
      <c r="AG917">
        <v>6</v>
      </c>
      <c r="AH917" s="1">
        <v>250000000000000</v>
      </c>
    </row>
    <row r="918" spans="1:34" x14ac:dyDescent="0.35">
      <c r="A918">
        <v>22022380</v>
      </c>
      <c r="B918" s="2">
        <v>44676.930555555555</v>
      </c>
      <c r="C918" s="2" t="str">
        <f t="shared" si="28"/>
        <v>Apr</v>
      </c>
      <c r="D918" s="2" t="str">
        <f t="shared" si="29"/>
        <v>2022</v>
      </c>
      <c r="E918" t="s">
        <v>32</v>
      </c>
      <c r="F918" t="s">
        <v>734</v>
      </c>
      <c r="G918" t="s">
        <v>34</v>
      </c>
      <c r="H918" t="s">
        <v>47</v>
      </c>
      <c r="I918" t="s">
        <v>48</v>
      </c>
      <c r="J918" t="s">
        <v>63</v>
      </c>
      <c r="K918" t="s">
        <v>53</v>
      </c>
      <c r="L918" t="s">
        <v>298</v>
      </c>
      <c r="M918" t="s">
        <v>61</v>
      </c>
      <c r="N918" t="s">
        <v>49</v>
      </c>
      <c r="O918" t="s">
        <v>96</v>
      </c>
      <c r="P918" t="s">
        <v>89</v>
      </c>
      <c r="Q918">
        <v>25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2</v>
      </c>
      <c r="X918">
        <v>0</v>
      </c>
      <c r="Y918">
        <v>0</v>
      </c>
      <c r="Z918">
        <v>1</v>
      </c>
      <c r="AA918">
        <v>0</v>
      </c>
      <c r="AB918">
        <v>1</v>
      </c>
      <c r="AC918">
        <v>0</v>
      </c>
      <c r="AD918">
        <v>0</v>
      </c>
      <c r="AE918">
        <v>42.401299999999999</v>
      </c>
      <c r="AF918">
        <v>-71.116900000000001</v>
      </c>
      <c r="AG918">
        <v>6</v>
      </c>
      <c r="AH918" s="1">
        <v>250000000000000</v>
      </c>
    </row>
    <row r="919" spans="1:34" x14ac:dyDescent="0.35">
      <c r="A919">
        <v>21007173</v>
      </c>
      <c r="B919" s="2">
        <v>44235.71875</v>
      </c>
      <c r="C919" s="2" t="str">
        <f t="shared" si="28"/>
        <v>Feb</v>
      </c>
      <c r="D919" s="2" t="str">
        <f t="shared" si="29"/>
        <v>2021</v>
      </c>
      <c r="E919" t="s">
        <v>32</v>
      </c>
      <c r="F919" t="s">
        <v>735</v>
      </c>
      <c r="G919" t="s">
        <v>34</v>
      </c>
      <c r="H919" t="s">
        <v>52</v>
      </c>
      <c r="I919" t="s">
        <v>48</v>
      </c>
      <c r="J919" t="s">
        <v>37</v>
      </c>
      <c r="K919" t="s">
        <v>38</v>
      </c>
      <c r="L919" t="s">
        <v>54</v>
      </c>
      <c r="M919" t="s">
        <v>40</v>
      </c>
      <c r="N919" t="s">
        <v>41</v>
      </c>
      <c r="O919" t="s">
        <v>42</v>
      </c>
      <c r="P919" t="s">
        <v>43</v>
      </c>
      <c r="Q919">
        <v>20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42.404899999999998</v>
      </c>
      <c r="AF919">
        <v>-71.120599999999996</v>
      </c>
      <c r="AG919">
        <v>6</v>
      </c>
      <c r="AH919" s="1">
        <v>250000000000000</v>
      </c>
    </row>
    <row r="920" spans="1:34" x14ac:dyDescent="0.35">
      <c r="A920">
        <v>19011267</v>
      </c>
      <c r="B920" s="2">
        <v>43525.509027777778</v>
      </c>
      <c r="C920" s="2" t="str">
        <f t="shared" si="28"/>
        <v>Mar</v>
      </c>
      <c r="D920" s="2" t="str">
        <f t="shared" si="29"/>
        <v>2019</v>
      </c>
      <c r="E920" t="s">
        <v>44</v>
      </c>
      <c r="F920" t="s">
        <v>736</v>
      </c>
      <c r="G920" t="s">
        <v>46</v>
      </c>
      <c r="H920" t="s">
        <v>47</v>
      </c>
      <c r="I920" t="s">
        <v>48</v>
      </c>
      <c r="J920" t="s">
        <v>37</v>
      </c>
      <c r="K920" t="s">
        <v>38</v>
      </c>
      <c r="L920" t="s">
        <v>39</v>
      </c>
      <c r="M920" t="s">
        <v>40</v>
      </c>
      <c r="N920" t="s">
        <v>41</v>
      </c>
      <c r="O920" t="s">
        <v>42</v>
      </c>
      <c r="P920" t="s">
        <v>43</v>
      </c>
      <c r="Q920">
        <v>20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4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42.405099999999997</v>
      </c>
      <c r="AF920">
        <v>-71.117699999999999</v>
      </c>
      <c r="AG920">
        <v>6</v>
      </c>
      <c r="AH920" s="1">
        <v>250000000000000</v>
      </c>
    </row>
    <row r="921" spans="1:34" x14ac:dyDescent="0.35">
      <c r="A921">
        <v>19053354</v>
      </c>
      <c r="B921" s="2">
        <v>43724.75</v>
      </c>
      <c r="C921" s="2" t="str">
        <f t="shared" si="28"/>
        <v>Sep</v>
      </c>
      <c r="D921" s="2" t="str">
        <f t="shared" si="29"/>
        <v>2019</v>
      </c>
      <c r="E921" t="s">
        <v>32</v>
      </c>
      <c r="F921" t="s">
        <v>737</v>
      </c>
      <c r="G921" t="s">
        <v>46</v>
      </c>
      <c r="H921" t="s">
        <v>47</v>
      </c>
      <c r="I921" t="s">
        <v>48</v>
      </c>
      <c r="J921" t="s">
        <v>37</v>
      </c>
      <c r="K921" t="s">
        <v>38</v>
      </c>
      <c r="L921" t="s">
        <v>39</v>
      </c>
      <c r="M921" t="s">
        <v>40</v>
      </c>
      <c r="N921" t="s">
        <v>119</v>
      </c>
      <c r="O921" t="s">
        <v>96</v>
      </c>
      <c r="P921" t="s">
        <v>43</v>
      </c>
      <c r="Q921">
        <v>25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</v>
      </c>
      <c r="X921">
        <v>0</v>
      </c>
      <c r="Y921">
        <v>0</v>
      </c>
      <c r="Z921">
        <v>1</v>
      </c>
      <c r="AA921">
        <v>0</v>
      </c>
      <c r="AB921">
        <v>1</v>
      </c>
      <c r="AC921">
        <v>0</v>
      </c>
      <c r="AD921">
        <v>0</v>
      </c>
      <c r="AE921">
        <v>42.405000000000001</v>
      </c>
      <c r="AF921">
        <v>-71.118499999999997</v>
      </c>
      <c r="AG921">
        <v>6</v>
      </c>
      <c r="AH921" s="1">
        <v>250000000000000</v>
      </c>
    </row>
    <row r="922" spans="1:34" x14ac:dyDescent="0.35">
      <c r="A922">
        <v>23006024</v>
      </c>
      <c r="B922" s="2">
        <v>44960.990972222222</v>
      </c>
      <c r="C922" s="2" t="str">
        <f t="shared" si="28"/>
        <v>Feb</v>
      </c>
      <c r="D922" s="2" t="str">
        <f t="shared" si="29"/>
        <v>2023</v>
      </c>
      <c r="E922" t="s">
        <v>32</v>
      </c>
      <c r="F922" t="s">
        <v>737</v>
      </c>
      <c r="G922" t="s">
        <v>34</v>
      </c>
      <c r="H922" t="s">
        <v>47</v>
      </c>
      <c r="I922" t="s">
        <v>48</v>
      </c>
      <c r="J922" t="s">
        <v>37</v>
      </c>
      <c r="K922" t="s">
        <v>38</v>
      </c>
      <c r="L922" t="s">
        <v>39</v>
      </c>
      <c r="M922" t="s">
        <v>40</v>
      </c>
      <c r="N922" t="s">
        <v>70</v>
      </c>
      <c r="O922" t="s">
        <v>42</v>
      </c>
      <c r="P922" t="s">
        <v>43</v>
      </c>
      <c r="Q922">
        <v>25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42.405000000000001</v>
      </c>
      <c r="AF922">
        <v>-71.118499999999997</v>
      </c>
      <c r="AG922">
        <v>6</v>
      </c>
      <c r="AH922" s="1">
        <v>250000000000000</v>
      </c>
    </row>
    <row r="923" spans="1:34" x14ac:dyDescent="0.35">
      <c r="A923">
        <v>20044685</v>
      </c>
      <c r="B923" s="2">
        <v>44091.676388888889</v>
      </c>
      <c r="C923" s="2" t="str">
        <f t="shared" si="28"/>
        <v>Sep</v>
      </c>
      <c r="D923" s="2" t="str">
        <f t="shared" si="29"/>
        <v>2020</v>
      </c>
      <c r="E923" t="s">
        <v>32</v>
      </c>
      <c r="F923" t="s">
        <v>738</v>
      </c>
      <c r="G923" t="s">
        <v>46</v>
      </c>
      <c r="H923" t="s">
        <v>47</v>
      </c>
      <c r="I923" t="s">
        <v>48</v>
      </c>
      <c r="J923" t="s">
        <v>37</v>
      </c>
      <c r="K923" t="s">
        <v>38</v>
      </c>
      <c r="L923" t="s">
        <v>39</v>
      </c>
      <c r="M923" t="s">
        <v>69</v>
      </c>
      <c r="N923" t="s">
        <v>55</v>
      </c>
      <c r="O923" t="s">
        <v>56</v>
      </c>
      <c r="P923" t="s">
        <v>43</v>
      </c>
      <c r="Q923">
        <v>20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4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42.406100000000002</v>
      </c>
      <c r="AF923">
        <v>-71.124600000000001</v>
      </c>
      <c r="AG923">
        <v>7</v>
      </c>
      <c r="AH923" s="1">
        <v>250000000000000</v>
      </c>
    </row>
    <row r="924" spans="1:34" x14ac:dyDescent="0.35">
      <c r="A924">
        <v>23068471</v>
      </c>
      <c r="B924" s="2">
        <v>45258.681944444441</v>
      </c>
      <c r="C924" s="2" t="str">
        <f t="shared" si="28"/>
        <v>Nov</v>
      </c>
      <c r="D924" s="2" t="str">
        <f t="shared" si="29"/>
        <v>2023</v>
      </c>
      <c r="E924" t="s">
        <v>32</v>
      </c>
      <c r="F924" t="s">
        <v>739</v>
      </c>
      <c r="G924" t="s">
        <v>34</v>
      </c>
      <c r="H924" t="s">
        <v>47</v>
      </c>
      <c r="I924" t="s">
        <v>48</v>
      </c>
      <c r="J924" t="s">
        <v>37</v>
      </c>
      <c r="K924" t="s">
        <v>38</v>
      </c>
      <c r="L924" t="s">
        <v>39</v>
      </c>
      <c r="M924" t="s">
        <v>40</v>
      </c>
      <c r="N924" t="s">
        <v>55</v>
      </c>
      <c r="O924" t="s">
        <v>56</v>
      </c>
      <c r="P924" t="s">
        <v>43</v>
      </c>
      <c r="Q924">
        <v>25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42.4054</v>
      </c>
      <c r="AF924">
        <v>-71.125200000000007</v>
      </c>
      <c r="AG924">
        <v>7</v>
      </c>
      <c r="AH924" s="1">
        <v>250000000000000</v>
      </c>
    </row>
    <row r="925" spans="1:34" x14ac:dyDescent="0.35">
      <c r="A925">
        <v>21023181</v>
      </c>
      <c r="B925" s="2">
        <v>44325.862500000003</v>
      </c>
      <c r="C925" s="2" t="str">
        <f t="shared" si="28"/>
        <v>May</v>
      </c>
      <c r="D925" s="2" t="str">
        <f t="shared" si="29"/>
        <v>2021</v>
      </c>
      <c r="E925" t="s">
        <v>32</v>
      </c>
      <c r="F925" t="s">
        <v>740</v>
      </c>
      <c r="G925" t="s">
        <v>34</v>
      </c>
      <c r="H925" t="s">
        <v>47</v>
      </c>
      <c r="I925" t="s">
        <v>48</v>
      </c>
      <c r="J925" t="s">
        <v>37</v>
      </c>
      <c r="K925" t="s">
        <v>38</v>
      </c>
      <c r="L925" t="s">
        <v>39</v>
      </c>
      <c r="M925" t="s">
        <v>93</v>
      </c>
      <c r="N925" t="s">
        <v>70</v>
      </c>
      <c r="O925" t="s">
        <v>56</v>
      </c>
      <c r="P925" t="s">
        <v>57</v>
      </c>
      <c r="Q925">
        <v>25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5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42.4054</v>
      </c>
      <c r="AF925">
        <v>-71.125200000000007</v>
      </c>
      <c r="AG925">
        <v>7</v>
      </c>
      <c r="AH925" s="1">
        <v>250000000000000</v>
      </c>
    </row>
    <row r="926" spans="1:34" x14ac:dyDescent="0.35">
      <c r="A926">
        <v>19070163</v>
      </c>
      <c r="B926" s="2">
        <v>43810.249305555553</v>
      </c>
      <c r="C926" s="2" t="str">
        <f t="shared" si="28"/>
        <v>Dec</v>
      </c>
      <c r="D926" s="2" t="str">
        <f t="shared" si="29"/>
        <v>2019</v>
      </c>
      <c r="E926" t="s">
        <v>58</v>
      </c>
      <c r="F926" t="s">
        <v>740</v>
      </c>
      <c r="G926" t="s">
        <v>34</v>
      </c>
      <c r="H926" t="s">
        <v>155</v>
      </c>
      <c r="I926" t="s">
        <v>155</v>
      </c>
      <c r="J926" t="s">
        <v>37</v>
      </c>
      <c r="K926" t="s">
        <v>38</v>
      </c>
      <c r="L926" t="s">
        <v>39</v>
      </c>
      <c r="M926" t="s">
        <v>93</v>
      </c>
      <c r="N926" t="s">
        <v>70</v>
      </c>
      <c r="O926" t="s">
        <v>56</v>
      </c>
      <c r="P926" t="s">
        <v>43</v>
      </c>
      <c r="Q926">
        <v>25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42.4054</v>
      </c>
      <c r="AF926">
        <v>-71.125200000000007</v>
      </c>
      <c r="AG926">
        <v>7</v>
      </c>
      <c r="AH926" s="1">
        <v>250000000000000</v>
      </c>
    </row>
    <row r="927" spans="1:34" x14ac:dyDescent="0.35">
      <c r="A927">
        <v>21033119</v>
      </c>
      <c r="B927" s="2">
        <v>44377.757638888892</v>
      </c>
      <c r="C927" s="2" t="str">
        <f t="shared" si="28"/>
        <v>Jun</v>
      </c>
      <c r="D927" s="2" t="str">
        <f t="shared" si="29"/>
        <v>2021</v>
      </c>
      <c r="E927" t="s">
        <v>32</v>
      </c>
      <c r="F927" t="s">
        <v>741</v>
      </c>
      <c r="G927" t="s">
        <v>46</v>
      </c>
      <c r="H927" t="s">
        <v>35</v>
      </c>
      <c r="I927" t="s">
        <v>36</v>
      </c>
      <c r="J927" t="s">
        <v>139</v>
      </c>
      <c r="K927" t="s">
        <v>53</v>
      </c>
      <c r="L927" t="s">
        <v>71</v>
      </c>
      <c r="M927" t="s">
        <v>40</v>
      </c>
      <c r="N927" t="s">
        <v>41</v>
      </c>
      <c r="O927" t="s">
        <v>42</v>
      </c>
      <c r="P927" t="s">
        <v>43</v>
      </c>
      <c r="Q927">
        <v>20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3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42.4054</v>
      </c>
      <c r="AF927">
        <v>-71.125200000000007</v>
      </c>
      <c r="AG927">
        <v>7</v>
      </c>
      <c r="AH927" s="1">
        <v>250000000000000</v>
      </c>
    </row>
    <row r="928" spans="1:34" x14ac:dyDescent="0.35">
      <c r="A928">
        <v>22065244</v>
      </c>
      <c r="B928" s="2">
        <v>44879.390972222223</v>
      </c>
      <c r="C928" s="2" t="str">
        <f t="shared" si="28"/>
        <v>Nov</v>
      </c>
      <c r="D928" s="2" t="str">
        <f t="shared" si="29"/>
        <v>2022</v>
      </c>
      <c r="E928" t="s">
        <v>44</v>
      </c>
      <c r="F928" t="s">
        <v>742</v>
      </c>
      <c r="G928" t="s">
        <v>46</v>
      </c>
      <c r="H928" t="s">
        <v>47</v>
      </c>
      <c r="I928" t="s">
        <v>48</v>
      </c>
      <c r="J928" t="s">
        <v>37</v>
      </c>
      <c r="K928" t="s">
        <v>38</v>
      </c>
      <c r="L928" t="s">
        <v>39</v>
      </c>
      <c r="M928" t="s">
        <v>40</v>
      </c>
      <c r="N928" t="s">
        <v>55</v>
      </c>
      <c r="O928" t="s">
        <v>42</v>
      </c>
      <c r="P928" t="s">
        <v>43</v>
      </c>
      <c r="Q928">
        <v>25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2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42.404899999999998</v>
      </c>
      <c r="AF928">
        <v>-71.125200000000007</v>
      </c>
      <c r="AG928">
        <v>7</v>
      </c>
      <c r="AH928" s="1">
        <v>250000000000000</v>
      </c>
    </row>
    <row r="929" spans="1:34" x14ac:dyDescent="0.35">
      <c r="A929">
        <v>21042630</v>
      </c>
      <c r="B929" s="2">
        <v>44424.726388888892</v>
      </c>
      <c r="C929" s="2" t="str">
        <f t="shared" si="28"/>
        <v>Aug</v>
      </c>
      <c r="D929" s="2" t="str">
        <f t="shared" si="29"/>
        <v>2021</v>
      </c>
      <c r="E929" t="s">
        <v>32</v>
      </c>
      <c r="F929" t="s">
        <v>743</v>
      </c>
      <c r="G929" t="s">
        <v>46</v>
      </c>
      <c r="H929" t="s">
        <v>47</v>
      </c>
      <c r="I929" t="s">
        <v>48</v>
      </c>
      <c r="J929" t="s">
        <v>37</v>
      </c>
      <c r="K929" t="s">
        <v>53</v>
      </c>
      <c r="L929" t="s">
        <v>71</v>
      </c>
      <c r="M929" t="s">
        <v>40</v>
      </c>
      <c r="N929" t="s">
        <v>41</v>
      </c>
      <c r="O929" t="s">
        <v>42</v>
      </c>
      <c r="P929" t="s">
        <v>43</v>
      </c>
      <c r="Q929">
        <v>20</v>
      </c>
      <c r="R929">
        <v>0</v>
      </c>
      <c r="S929">
        <v>0</v>
      </c>
      <c r="T929">
        <v>0</v>
      </c>
      <c r="U929">
        <v>1</v>
      </c>
      <c r="V929">
        <v>1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42.4054</v>
      </c>
      <c r="AF929">
        <v>-71.125799999999998</v>
      </c>
      <c r="AG929">
        <v>7</v>
      </c>
      <c r="AH929" s="1">
        <v>250000000000000</v>
      </c>
    </row>
    <row r="930" spans="1:34" x14ac:dyDescent="0.35">
      <c r="A930">
        <v>21005345</v>
      </c>
      <c r="B930" s="2">
        <v>44224.3125</v>
      </c>
      <c r="C930" s="2" t="str">
        <f t="shared" si="28"/>
        <v>Jan</v>
      </c>
      <c r="D930" s="2" t="str">
        <f t="shared" si="29"/>
        <v>2021</v>
      </c>
      <c r="E930" t="s">
        <v>58</v>
      </c>
      <c r="F930" t="s">
        <v>743</v>
      </c>
      <c r="G930" t="s">
        <v>46</v>
      </c>
      <c r="H930" t="s">
        <v>155</v>
      </c>
      <c r="I930" t="s">
        <v>155</v>
      </c>
      <c r="J930" t="s">
        <v>37</v>
      </c>
      <c r="K930" t="s">
        <v>53</v>
      </c>
      <c r="L930" t="s">
        <v>71</v>
      </c>
      <c r="M930" t="s">
        <v>40</v>
      </c>
      <c r="N930" t="s">
        <v>55</v>
      </c>
      <c r="O930" t="s">
        <v>42</v>
      </c>
      <c r="P930" t="s">
        <v>43</v>
      </c>
      <c r="Q930">
        <v>25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3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42.4054</v>
      </c>
      <c r="AF930">
        <v>-71.125799999999998</v>
      </c>
      <c r="AG930">
        <v>7</v>
      </c>
      <c r="AH930" s="1">
        <v>250000000000000</v>
      </c>
    </row>
    <row r="931" spans="1:34" x14ac:dyDescent="0.35">
      <c r="A931">
        <v>21029682</v>
      </c>
      <c r="B931" s="2">
        <v>44359.76666666667</v>
      </c>
      <c r="C931" s="2" t="str">
        <f t="shared" si="28"/>
        <v>Jun</v>
      </c>
      <c r="D931" s="2" t="str">
        <f t="shared" si="29"/>
        <v>2021</v>
      </c>
      <c r="E931" t="s">
        <v>32</v>
      </c>
      <c r="F931" t="s">
        <v>743</v>
      </c>
      <c r="G931" t="s">
        <v>46</v>
      </c>
      <c r="H931" t="s">
        <v>47</v>
      </c>
      <c r="I931" t="s">
        <v>48</v>
      </c>
      <c r="J931" t="s">
        <v>37</v>
      </c>
      <c r="K931" t="s">
        <v>53</v>
      </c>
      <c r="L931" t="s">
        <v>71</v>
      </c>
      <c r="M931" t="s">
        <v>40</v>
      </c>
      <c r="N931" t="s">
        <v>41</v>
      </c>
      <c r="O931" t="s">
        <v>42</v>
      </c>
      <c r="P931" t="s">
        <v>43</v>
      </c>
      <c r="Q931">
        <v>20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4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42.4054</v>
      </c>
      <c r="AF931">
        <v>-71.125799999999998</v>
      </c>
      <c r="AG931">
        <v>7</v>
      </c>
      <c r="AH931" s="1">
        <v>250000000000000</v>
      </c>
    </row>
    <row r="932" spans="1:34" x14ac:dyDescent="0.35">
      <c r="A932">
        <v>22055587</v>
      </c>
      <c r="B932" s="2">
        <v>44833.601388888892</v>
      </c>
      <c r="C932" s="2" t="str">
        <f t="shared" si="28"/>
        <v>Sep</v>
      </c>
      <c r="D932" s="2" t="str">
        <f t="shared" si="29"/>
        <v>2022</v>
      </c>
      <c r="E932" t="s">
        <v>44</v>
      </c>
      <c r="F932" t="s">
        <v>743</v>
      </c>
      <c r="G932" t="s">
        <v>46</v>
      </c>
      <c r="H932" t="s">
        <v>52</v>
      </c>
      <c r="I932" t="s">
        <v>48</v>
      </c>
      <c r="J932" t="s">
        <v>37</v>
      </c>
      <c r="K932" t="s">
        <v>53</v>
      </c>
      <c r="L932" t="s">
        <v>54</v>
      </c>
      <c r="M932" t="s">
        <v>40</v>
      </c>
      <c r="N932" t="s">
        <v>41</v>
      </c>
      <c r="O932" t="s">
        <v>42</v>
      </c>
      <c r="P932" t="s">
        <v>43</v>
      </c>
      <c r="Q932">
        <v>20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42.4054</v>
      </c>
      <c r="AF932">
        <v>-71.125799999999998</v>
      </c>
      <c r="AG932">
        <v>7</v>
      </c>
      <c r="AH932" s="1">
        <v>250000000000000</v>
      </c>
    </row>
    <row r="933" spans="1:34" x14ac:dyDescent="0.35">
      <c r="A933">
        <v>21052449</v>
      </c>
      <c r="B933" s="2">
        <v>44474.533333333333</v>
      </c>
      <c r="C933" s="2" t="str">
        <f t="shared" si="28"/>
        <v>Oct</v>
      </c>
      <c r="D933" s="2" t="str">
        <f t="shared" si="29"/>
        <v>2021</v>
      </c>
      <c r="E933" t="s">
        <v>44</v>
      </c>
      <c r="F933" t="s">
        <v>743</v>
      </c>
      <c r="G933" t="s">
        <v>46</v>
      </c>
      <c r="H933" t="s">
        <v>52</v>
      </c>
      <c r="I933" t="s">
        <v>91</v>
      </c>
      <c r="J933" t="s">
        <v>37</v>
      </c>
      <c r="K933" t="s">
        <v>53</v>
      </c>
      <c r="L933" t="s">
        <v>71</v>
      </c>
      <c r="M933" t="s">
        <v>40</v>
      </c>
      <c r="N933" t="s">
        <v>41</v>
      </c>
      <c r="O933" t="s">
        <v>42</v>
      </c>
      <c r="P933" t="s">
        <v>43</v>
      </c>
      <c r="Q933">
        <v>25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2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42.4054</v>
      </c>
      <c r="AF933">
        <v>-71.125799999999998</v>
      </c>
      <c r="AG933">
        <v>7</v>
      </c>
      <c r="AH933" s="1">
        <v>250000000000000</v>
      </c>
    </row>
    <row r="934" spans="1:34" x14ac:dyDescent="0.35">
      <c r="A934">
        <v>22042845</v>
      </c>
      <c r="B934" s="2">
        <v>44775.597916666666</v>
      </c>
      <c r="C934" s="2" t="str">
        <f t="shared" si="28"/>
        <v>Aug</v>
      </c>
      <c r="D934" s="2" t="str">
        <f t="shared" si="29"/>
        <v>2022</v>
      </c>
      <c r="E934" t="s">
        <v>44</v>
      </c>
      <c r="F934" t="s">
        <v>743</v>
      </c>
      <c r="G934" t="s">
        <v>46</v>
      </c>
      <c r="H934" t="s">
        <v>47</v>
      </c>
      <c r="I934" t="s">
        <v>48</v>
      </c>
      <c r="J934" t="s">
        <v>37</v>
      </c>
      <c r="K934" t="s">
        <v>53</v>
      </c>
      <c r="L934" t="s">
        <v>71</v>
      </c>
      <c r="M934" t="s">
        <v>40</v>
      </c>
      <c r="N934" t="s">
        <v>41</v>
      </c>
      <c r="O934" t="s">
        <v>42</v>
      </c>
      <c r="P934" t="s">
        <v>43</v>
      </c>
      <c r="Q934">
        <v>25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3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42.4054</v>
      </c>
      <c r="AF934">
        <v>-71.125799999999998</v>
      </c>
      <c r="AG934">
        <v>7</v>
      </c>
      <c r="AH934" s="1">
        <v>250000000000000</v>
      </c>
    </row>
    <row r="935" spans="1:34" x14ac:dyDescent="0.35">
      <c r="A935">
        <v>20045248</v>
      </c>
      <c r="B935" s="2">
        <v>44095.59652777778</v>
      </c>
      <c r="C935" s="2" t="str">
        <f t="shared" si="28"/>
        <v>Sep</v>
      </c>
      <c r="D935" s="2" t="str">
        <f t="shared" si="29"/>
        <v>2020</v>
      </c>
      <c r="E935" t="s">
        <v>44</v>
      </c>
      <c r="F935" t="s">
        <v>744</v>
      </c>
      <c r="G935" t="s">
        <v>46</v>
      </c>
      <c r="H935" t="s">
        <v>47</v>
      </c>
      <c r="I935" t="s">
        <v>48</v>
      </c>
      <c r="J935" t="s">
        <v>37</v>
      </c>
      <c r="K935" t="s">
        <v>38</v>
      </c>
      <c r="L935" t="s">
        <v>39</v>
      </c>
      <c r="M935" t="s">
        <v>69</v>
      </c>
      <c r="N935" t="s">
        <v>70</v>
      </c>
      <c r="O935" t="s">
        <v>56</v>
      </c>
      <c r="P935" t="s">
        <v>43</v>
      </c>
      <c r="Q935">
        <v>20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5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42.404899999999998</v>
      </c>
      <c r="AF935">
        <v>-71.126000000000005</v>
      </c>
      <c r="AG935">
        <v>7</v>
      </c>
      <c r="AH935" s="1">
        <v>250000000000000</v>
      </c>
    </row>
    <row r="936" spans="1:34" x14ac:dyDescent="0.35">
      <c r="A936">
        <v>22054268</v>
      </c>
      <c r="B936" s="2">
        <v>44827.663888888892</v>
      </c>
      <c r="C936" s="2" t="str">
        <f t="shared" si="28"/>
        <v>Sep</v>
      </c>
      <c r="D936" s="2" t="str">
        <f t="shared" si="29"/>
        <v>2022</v>
      </c>
      <c r="E936" t="s">
        <v>44</v>
      </c>
      <c r="F936" t="s">
        <v>743</v>
      </c>
      <c r="G936" t="s">
        <v>46</v>
      </c>
      <c r="H936" t="s">
        <v>47</v>
      </c>
      <c r="I936" t="s">
        <v>48</v>
      </c>
      <c r="J936" t="s">
        <v>37</v>
      </c>
      <c r="K936" t="s">
        <v>53</v>
      </c>
      <c r="L936" t="s">
        <v>71</v>
      </c>
      <c r="M936" t="s">
        <v>63</v>
      </c>
      <c r="N936" t="s">
        <v>41</v>
      </c>
      <c r="O936" t="s">
        <v>42</v>
      </c>
      <c r="P936" t="s">
        <v>43</v>
      </c>
      <c r="Q936">
        <v>20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3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42.4054</v>
      </c>
      <c r="AF936">
        <v>-71.125799999999998</v>
      </c>
      <c r="AG936">
        <v>7</v>
      </c>
      <c r="AH936" s="1">
        <v>250000000000000</v>
      </c>
    </row>
    <row r="937" spans="1:34" x14ac:dyDescent="0.35">
      <c r="A937">
        <v>20055164</v>
      </c>
      <c r="B937" s="2">
        <v>44148.613888888889</v>
      </c>
      <c r="C937" s="2" t="str">
        <f t="shared" si="28"/>
        <v>Nov</v>
      </c>
      <c r="D937" s="2" t="str">
        <f t="shared" si="29"/>
        <v>2020</v>
      </c>
      <c r="E937" t="s">
        <v>44</v>
      </c>
      <c r="F937" t="s">
        <v>743</v>
      </c>
      <c r="G937" t="s">
        <v>46</v>
      </c>
      <c r="H937" t="s">
        <v>52</v>
      </c>
      <c r="I937" t="s">
        <v>36</v>
      </c>
      <c r="J937" t="s">
        <v>37</v>
      </c>
      <c r="K937" t="s">
        <v>53</v>
      </c>
      <c r="L937" t="s">
        <v>71</v>
      </c>
      <c r="M937" t="s">
        <v>40</v>
      </c>
      <c r="N937" t="s">
        <v>41</v>
      </c>
      <c r="O937" t="s">
        <v>56</v>
      </c>
      <c r="P937" t="s">
        <v>43</v>
      </c>
      <c r="Q937">
        <v>20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2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42.4054</v>
      </c>
      <c r="AF937">
        <v>-71.125799999999998</v>
      </c>
      <c r="AG937">
        <v>7</v>
      </c>
      <c r="AH937" s="1">
        <v>250000000000000</v>
      </c>
    </row>
    <row r="938" spans="1:34" x14ac:dyDescent="0.35">
      <c r="A938">
        <v>20057993</v>
      </c>
      <c r="B938" s="2">
        <v>44165.522916666669</v>
      </c>
      <c r="C938" s="2" t="str">
        <f t="shared" si="28"/>
        <v>Nov</v>
      </c>
      <c r="D938" s="2" t="str">
        <f t="shared" si="29"/>
        <v>2020</v>
      </c>
      <c r="E938" t="s">
        <v>44</v>
      </c>
      <c r="F938" t="s">
        <v>745</v>
      </c>
      <c r="G938" t="s">
        <v>46</v>
      </c>
      <c r="H938" t="s">
        <v>35</v>
      </c>
      <c r="I938" t="s">
        <v>36</v>
      </c>
      <c r="J938" t="s">
        <v>37</v>
      </c>
      <c r="K938" t="s">
        <v>38</v>
      </c>
      <c r="L938" t="s">
        <v>39</v>
      </c>
      <c r="M938" t="s">
        <v>40</v>
      </c>
      <c r="N938" t="s">
        <v>49</v>
      </c>
      <c r="O938" t="s">
        <v>91</v>
      </c>
      <c r="P938" t="s">
        <v>57</v>
      </c>
      <c r="Q938">
        <v>25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42.404800000000002</v>
      </c>
      <c r="AF938">
        <v>-71.125600000000006</v>
      </c>
      <c r="AG938">
        <v>7</v>
      </c>
      <c r="AH938" s="1">
        <v>250000000000000</v>
      </c>
    </row>
    <row r="939" spans="1:34" x14ac:dyDescent="0.35">
      <c r="A939">
        <v>19000128</v>
      </c>
      <c r="B939" s="2">
        <v>43466.706944444442</v>
      </c>
      <c r="C939" s="2" t="str">
        <f t="shared" si="28"/>
        <v>Jan</v>
      </c>
      <c r="D939" s="2" t="str">
        <f t="shared" si="29"/>
        <v>2019</v>
      </c>
      <c r="E939" t="s">
        <v>32</v>
      </c>
      <c r="F939" t="s">
        <v>743</v>
      </c>
      <c r="G939" t="s">
        <v>34</v>
      </c>
      <c r="H939" t="s">
        <v>47</v>
      </c>
      <c r="I939" t="s">
        <v>48</v>
      </c>
      <c r="J939" t="s">
        <v>37</v>
      </c>
      <c r="K939" t="s">
        <v>323</v>
      </c>
      <c r="L939" t="s">
        <v>71</v>
      </c>
      <c r="M939" t="s">
        <v>40</v>
      </c>
      <c r="N939" t="s">
        <v>41</v>
      </c>
      <c r="O939" t="s">
        <v>42</v>
      </c>
      <c r="P939" t="s">
        <v>43</v>
      </c>
      <c r="Q939">
        <v>30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3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42.4054</v>
      </c>
      <c r="AF939">
        <v>-71.125799999999998</v>
      </c>
      <c r="AG939">
        <v>7</v>
      </c>
      <c r="AH939" s="1">
        <v>250000000000000</v>
      </c>
    </row>
    <row r="940" spans="1:34" x14ac:dyDescent="0.35">
      <c r="A940">
        <v>21035606</v>
      </c>
      <c r="B940" s="2">
        <v>44389.324305555558</v>
      </c>
      <c r="C940" s="2" t="str">
        <f t="shared" si="28"/>
        <v>Jul</v>
      </c>
      <c r="D940" s="2" t="str">
        <f t="shared" si="29"/>
        <v>2021</v>
      </c>
      <c r="E940" t="s">
        <v>58</v>
      </c>
      <c r="F940" t="s">
        <v>743</v>
      </c>
      <c r="G940" t="s">
        <v>46</v>
      </c>
      <c r="H940" t="s">
        <v>52</v>
      </c>
      <c r="I940" t="s">
        <v>36</v>
      </c>
      <c r="J940" t="s">
        <v>63</v>
      </c>
      <c r="K940" t="s">
        <v>53</v>
      </c>
      <c r="L940" t="s">
        <v>71</v>
      </c>
      <c r="M940" t="s">
        <v>40</v>
      </c>
      <c r="N940" t="s">
        <v>41</v>
      </c>
      <c r="O940" t="s">
        <v>42</v>
      </c>
      <c r="P940" t="s">
        <v>43</v>
      </c>
      <c r="Q940">
        <v>25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4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42.4054</v>
      </c>
      <c r="AF940">
        <v>-71.125799999999998</v>
      </c>
      <c r="AG940">
        <v>7</v>
      </c>
      <c r="AH940" s="1">
        <v>250000000000000</v>
      </c>
    </row>
    <row r="941" spans="1:34" x14ac:dyDescent="0.35">
      <c r="A941">
        <v>23012836</v>
      </c>
      <c r="B941" s="2">
        <v>44997.60833333333</v>
      </c>
      <c r="C941" s="2" t="str">
        <f t="shared" si="28"/>
        <v>Mar</v>
      </c>
      <c r="D941" s="2" t="str">
        <f t="shared" si="29"/>
        <v>2023</v>
      </c>
      <c r="E941" t="s">
        <v>44</v>
      </c>
      <c r="F941" t="s">
        <v>743</v>
      </c>
      <c r="G941" t="s">
        <v>46</v>
      </c>
      <c r="H941" t="s">
        <v>47</v>
      </c>
      <c r="I941" t="s">
        <v>48</v>
      </c>
      <c r="J941" t="s">
        <v>37</v>
      </c>
      <c r="K941" t="s">
        <v>53</v>
      </c>
      <c r="L941" t="s">
        <v>71</v>
      </c>
      <c r="M941" t="s">
        <v>40</v>
      </c>
      <c r="N941" t="s">
        <v>41</v>
      </c>
      <c r="O941" t="s">
        <v>42</v>
      </c>
      <c r="P941" t="s">
        <v>43</v>
      </c>
      <c r="Q941">
        <v>25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3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42.4054</v>
      </c>
      <c r="AF941">
        <v>-71.125799999999998</v>
      </c>
      <c r="AG941">
        <v>7</v>
      </c>
      <c r="AH941" s="1">
        <v>250000000000000</v>
      </c>
    </row>
    <row r="942" spans="1:34" x14ac:dyDescent="0.35">
      <c r="A942">
        <v>20024917</v>
      </c>
      <c r="B942" s="2">
        <v>43966.428472222222</v>
      </c>
      <c r="C942" s="2" t="str">
        <f t="shared" si="28"/>
        <v>May</v>
      </c>
      <c r="D942" s="2" t="str">
        <f t="shared" si="29"/>
        <v>2020</v>
      </c>
      <c r="E942" t="s">
        <v>44</v>
      </c>
      <c r="F942" t="s">
        <v>743</v>
      </c>
      <c r="G942" t="s">
        <v>46</v>
      </c>
      <c r="H942" t="s">
        <v>47</v>
      </c>
      <c r="I942" t="s">
        <v>48</v>
      </c>
      <c r="J942" t="s">
        <v>37</v>
      </c>
      <c r="K942" t="s">
        <v>53</v>
      </c>
      <c r="L942" t="s">
        <v>54</v>
      </c>
      <c r="M942" t="s">
        <v>40</v>
      </c>
      <c r="N942" t="s">
        <v>41</v>
      </c>
      <c r="O942" t="s">
        <v>42</v>
      </c>
      <c r="P942" t="s">
        <v>43</v>
      </c>
      <c r="Q942">
        <v>20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5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42.4054</v>
      </c>
      <c r="AF942">
        <v>-71.125799999999998</v>
      </c>
      <c r="AG942">
        <v>7</v>
      </c>
      <c r="AH942" s="1">
        <v>250000000000000</v>
      </c>
    </row>
    <row r="943" spans="1:34" x14ac:dyDescent="0.35">
      <c r="A943">
        <v>23070114</v>
      </c>
      <c r="B943" s="2">
        <v>45266.324305555558</v>
      </c>
      <c r="C943" s="2" t="str">
        <f t="shared" si="28"/>
        <v>Dec</v>
      </c>
      <c r="D943" s="2" t="str">
        <f t="shared" si="29"/>
        <v>2023</v>
      </c>
      <c r="E943" t="s">
        <v>58</v>
      </c>
      <c r="F943" t="s">
        <v>743</v>
      </c>
      <c r="G943" t="s">
        <v>46</v>
      </c>
      <c r="H943" t="s">
        <v>47</v>
      </c>
      <c r="I943" t="s">
        <v>48</v>
      </c>
      <c r="J943" t="s">
        <v>37</v>
      </c>
      <c r="K943" t="s">
        <v>53</v>
      </c>
      <c r="L943" t="s">
        <v>71</v>
      </c>
      <c r="M943" t="s">
        <v>40</v>
      </c>
      <c r="N943" t="s">
        <v>70</v>
      </c>
      <c r="O943" t="s">
        <v>56</v>
      </c>
      <c r="P943" t="s">
        <v>43</v>
      </c>
      <c r="Q943">
        <v>30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5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42.4054</v>
      </c>
      <c r="AF943">
        <v>-71.125799999999998</v>
      </c>
      <c r="AG943">
        <v>7</v>
      </c>
      <c r="AH943" s="1">
        <v>250000000000000</v>
      </c>
    </row>
    <row r="944" spans="1:34" x14ac:dyDescent="0.35">
      <c r="A944">
        <v>23059311</v>
      </c>
      <c r="B944" s="2">
        <v>45213.640277777777</v>
      </c>
      <c r="C944" s="2" t="str">
        <f t="shared" si="28"/>
        <v>Oct</v>
      </c>
      <c r="D944" s="2" t="str">
        <f t="shared" si="29"/>
        <v>2023</v>
      </c>
      <c r="E944" t="s">
        <v>44</v>
      </c>
      <c r="F944" t="s">
        <v>743</v>
      </c>
      <c r="G944" t="s">
        <v>46</v>
      </c>
      <c r="H944" t="s">
        <v>47</v>
      </c>
      <c r="I944" t="s">
        <v>48</v>
      </c>
      <c r="J944" t="s">
        <v>37</v>
      </c>
      <c r="K944" t="s">
        <v>53</v>
      </c>
      <c r="L944" t="s">
        <v>71</v>
      </c>
      <c r="M944" t="s">
        <v>40</v>
      </c>
      <c r="N944" t="s">
        <v>55</v>
      </c>
      <c r="O944" t="s">
        <v>42</v>
      </c>
      <c r="P944" t="s">
        <v>43</v>
      </c>
      <c r="Q944">
        <v>20</v>
      </c>
      <c r="R944">
        <v>0</v>
      </c>
      <c r="S944">
        <v>0</v>
      </c>
      <c r="T944">
        <v>0</v>
      </c>
      <c r="U944">
        <v>0</v>
      </c>
      <c r="V944">
        <v>2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42.4054</v>
      </c>
      <c r="AF944">
        <v>-71.125799999999998</v>
      </c>
      <c r="AG944">
        <v>7</v>
      </c>
      <c r="AH944" s="1">
        <v>250000000000000</v>
      </c>
    </row>
    <row r="945" spans="1:34" x14ac:dyDescent="0.35">
      <c r="A945">
        <v>18032512</v>
      </c>
      <c r="B945" s="2">
        <v>43251.683333333334</v>
      </c>
      <c r="C945" s="2" t="str">
        <f t="shared" si="28"/>
        <v>May</v>
      </c>
      <c r="D945" s="2" t="str">
        <f t="shared" si="29"/>
        <v>2018</v>
      </c>
      <c r="E945" t="s">
        <v>32</v>
      </c>
      <c r="F945" t="s">
        <v>746</v>
      </c>
      <c r="G945" t="s">
        <v>46</v>
      </c>
      <c r="H945" t="s">
        <v>47</v>
      </c>
      <c r="I945" t="s">
        <v>48</v>
      </c>
      <c r="J945" t="s">
        <v>37</v>
      </c>
      <c r="K945" t="s">
        <v>38</v>
      </c>
      <c r="L945" t="s">
        <v>39</v>
      </c>
      <c r="M945" t="s">
        <v>40</v>
      </c>
      <c r="N945" t="s">
        <v>82</v>
      </c>
      <c r="O945" t="s">
        <v>140</v>
      </c>
      <c r="P945" t="s">
        <v>43</v>
      </c>
      <c r="Q945">
        <v>25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42.404400000000003</v>
      </c>
      <c r="AF945">
        <v>-71.125399999999999</v>
      </c>
      <c r="AG945">
        <v>7</v>
      </c>
      <c r="AH945" s="1">
        <v>250000000000000</v>
      </c>
    </row>
    <row r="946" spans="1:34" x14ac:dyDescent="0.35">
      <c r="A946">
        <v>22030637</v>
      </c>
      <c r="B946" s="2">
        <v>44713.854166666664</v>
      </c>
      <c r="C946" s="2" t="str">
        <f t="shared" si="28"/>
        <v>Jun</v>
      </c>
      <c r="D946" s="2" t="str">
        <f t="shared" si="29"/>
        <v>2022</v>
      </c>
      <c r="E946" t="s">
        <v>32</v>
      </c>
      <c r="F946" t="s">
        <v>747</v>
      </c>
      <c r="G946" t="s">
        <v>34</v>
      </c>
      <c r="H946" t="s">
        <v>47</v>
      </c>
      <c r="I946" t="s">
        <v>48</v>
      </c>
      <c r="J946" t="s">
        <v>37</v>
      </c>
      <c r="K946" t="s">
        <v>66</v>
      </c>
      <c r="L946" t="s">
        <v>39</v>
      </c>
      <c r="M946" t="s">
        <v>93</v>
      </c>
      <c r="N946" t="s">
        <v>55</v>
      </c>
      <c r="O946" t="s">
        <v>42</v>
      </c>
      <c r="P946" t="s">
        <v>43</v>
      </c>
      <c r="Q946">
        <v>25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42.403399999999998</v>
      </c>
      <c r="AF946">
        <v>-71.126900000000006</v>
      </c>
      <c r="AG946">
        <v>7</v>
      </c>
      <c r="AH946" s="1">
        <v>250000000000000</v>
      </c>
    </row>
    <row r="947" spans="1:34" x14ac:dyDescent="0.35">
      <c r="A947">
        <v>20050288</v>
      </c>
      <c r="B947" s="2">
        <v>44121.518750000003</v>
      </c>
      <c r="C947" s="2" t="str">
        <f t="shared" si="28"/>
        <v>Oct</v>
      </c>
      <c r="D947" s="2" t="str">
        <f t="shared" si="29"/>
        <v>2020</v>
      </c>
      <c r="E947" t="s">
        <v>44</v>
      </c>
      <c r="F947" t="s">
        <v>748</v>
      </c>
      <c r="G947" t="s">
        <v>46</v>
      </c>
      <c r="H947" t="s">
        <v>47</v>
      </c>
      <c r="I947" t="s">
        <v>48</v>
      </c>
      <c r="J947" t="s">
        <v>37</v>
      </c>
      <c r="K947" t="s">
        <v>66</v>
      </c>
      <c r="L947" t="s">
        <v>39</v>
      </c>
      <c r="M947" t="s">
        <v>40</v>
      </c>
      <c r="N947" t="s">
        <v>70</v>
      </c>
      <c r="O947" t="s">
        <v>42</v>
      </c>
      <c r="P947" t="s">
        <v>43</v>
      </c>
      <c r="Q947">
        <v>30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42.403399999999998</v>
      </c>
      <c r="AF947">
        <v>-71.126900000000006</v>
      </c>
      <c r="AG947">
        <v>7</v>
      </c>
      <c r="AH947" s="1">
        <v>250000000000000</v>
      </c>
    </row>
    <row r="948" spans="1:34" x14ac:dyDescent="0.35">
      <c r="A948">
        <v>21011448</v>
      </c>
      <c r="B948" s="2">
        <v>44260.865972222222</v>
      </c>
      <c r="C948" s="2" t="str">
        <f t="shared" si="28"/>
        <v>Mar</v>
      </c>
      <c r="D948" s="2" t="str">
        <f t="shared" si="29"/>
        <v>2021</v>
      </c>
      <c r="E948" t="s">
        <v>32</v>
      </c>
      <c r="F948" t="s">
        <v>749</v>
      </c>
      <c r="G948" t="s">
        <v>34</v>
      </c>
      <c r="H948" t="s">
        <v>47</v>
      </c>
      <c r="I948" t="s">
        <v>48</v>
      </c>
      <c r="J948" t="s">
        <v>37</v>
      </c>
      <c r="K948" t="s">
        <v>66</v>
      </c>
      <c r="L948" t="s">
        <v>71</v>
      </c>
      <c r="M948" t="s">
        <v>40</v>
      </c>
      <c r="N948" t="s">
        <v>82</v>
      </c>
      <c r="O948" t="s">
        <v>42</v>
      </c>
      <c r="P948" t="s">
        <v>43</v>
      </c>
      <c r="Q948">
        <v>25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3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42.403399999999998</v>
      </c>
      <c r="AF948">
        <v>-71.126900000000006</v>
      </c>
      <c r="AG948">
        <v>7</v>
      </c>
      <c r="AH948" s="1">
        <v>250000000000000</v>
      </c>
    </row>
    <row r="949" spans="1:34" x14ac:dyDescent="0.35">
      <c r="A949">
        <v>20043221</v>
      </c>
      <c r="B949" s="2">
        <v>44082.395833333336</v>
      </c>
      <c r="C949" s="2" t="str">
        <f t="shared" si="28"/>
        <v>Sep</v>
      </c>
      <c r="D949" s="2" t="str">
        <f t="shared" si="29"/>
        <v>2020</v>
      </c>
      <c r="E949" t="s">
        <v>44</v>
      </c>
      <c r="F949" t="s">
        <v>750</v>
      </c>
      <c r="G949" t="s">
        <v>46</v>
      </c>
      <c r="H949" t="s">
        <v>47</v>
      </c>
      <c r="I949" t="s">
        <v>48</v>
      </c>
      <c r="J949" t="s">
        <v>37</v>
      </c>
      <c r="K949" t="s">
        <v>38</v>
      </c>
      <c r="L949" t="s">
        <v>39</v>
      </c>
      <c r="M949" t="s">
        <v>69</v>
      </c>
      <c r="N949" t="s">
        <v>49</v>
      </c>
      <c r="O949" t="s">
        <v>105</v>
      </c>
      <c r="P949" t="s">
        <v>204</v>
      </c>
      <c r="Q949">
        <v>25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2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42.403100000000002</v>
      </c>
      <c r="AF949">
        <v>-71.125600000000006</v>
      </c>
      <c r="AG949">
        <v>7</v>
      </c>
      <c r="AH949" s="1">
        <v>250000000000000</v>
      </c>
    </row>
    <row r="950" spans="1:34" x14ac:dyDescent="0.35">
      <c r="A950">
        <v>22051684</v>
      </c>
      <c r="B950" s="2">
        <v>44816.475694444445</v>
      </c>
      <c r="C950" s="2" t="str">
        <f t="shared" si="28"/>
        <v>Sep</v>
      </c>
      <c r="D950" s="2" t="str">
        <f t="shared" si="29"/>
        <v>2022</v>
      </c>
      <c r="E950" t="s">
        <v>44</v>
      </c>
      <c r="F950" t="s">
        <v>751</v>
      </c>
      <c r="G950" t="s">
        <v>46</v>
      </c>
      <c r="H950" t="s">
        <v>52</v>
      </c>
      <c r="I950" t="s">
        <v>48</v>
      </c>
      <c r="J950" t="s">
        <v>91</v>
      </c>
      <c r="K950" t="s">
        <v>38</v>
      </c>
      <c r="L950" t="s">
        <v>39</v>
      </c>
      <c r="M950" t="s">
        <v>69</v>
      </c>
      <c r="N950" t="s">
        <v>49</v>
      </c>
      <c r="O950" t="s">
        <v>392</v>
      </c>
      <c r="P950" t="s">
        <v>43</v>
      </c>
      <c r="Q950">
        <v>20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2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42.402999999999999</v>
      </c>
      <c r="AF950">
        <v>-71.125200000000007</v>
      </c>
      <c r="AG950">
        <v>7</v>
      </c>
      <c r="AH950" s="1">
        <v>250000000000000</v>
      </c>
    </row>
    <row r="951" spans="1:34" x14ac:dyDescent="0.35">
      <c r="A951">
        <v>20054435</v>
      </c>
      <c r="B951" s="2">
        <v>44144.438888888886</v>
      </c>
      <c r="C951" s="2" t="str">
        <f t="shared" si="28"/>
        <v>Nov</v>
      </c>
      <c r="D951" s="2" t="str">
        <f t="shared" si="29"/>
        <v>2020</v>
      </c>
      <c r="E951" t="s">
        <v>44</v>
      </c>
      <c r="F951" t="s">
        <v>752</v>
      </c>
      <c r="G951" t="s">
        <v>46</v>
      </c>
      <c r="H951" t="s">
        <v>47</v>
      </c>
      <c r="I951" t="s">
        <v>48</v>
      </c>
      <c r="J951" t="s">
        <v>37</v>
      </c>
      <c r="K951" t="s">
        <v>38</v>
      </c>
      <c r="L951" t="s">
        <v>39</v>
      </c>
      <c r="M951" t="s">
        <v>40</v>
      </c>
      <c r="N951" t="s">
        <v>49</v>
      </c>
      <c r="O951" t="s">
        <v>105</v>
      </c>
      <c r="P951" t="s">
        <v>89</v>
      </c>
      <c r="Q951">
        <v>20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42.408799999999999</v>
      </c>
      <c r="AF951">
        <v>-71.123800000000003</v>
      </c>
      <c r="AG951">
        <v>7</v>
      </c>
      <c r="AH951" s="1">
        <v>250000000000000</v>
      </c>
    </row>
    <row r="952" spans="1:34" x14ac:dyDescent="0.35">
      <c r="A952">
        <v>23009918</v>
      </c>
      <c r="B952" s="2">
        <v>44980.739583333336</v>
      </c>
      <c r="C952" s="2" t="str">
        <f t="shared" si="28"/>
        <v>Feb</v>
      </c>
      <c r="D952" s="2" t="str">
        <f t="shared" si="29"/>
        <v>2023</v>
      </c>
      <c r="E952" t="s">
        <v>32</v>
      </c>
      <c r="F952" t="s">
        <v>752</v>
      </c>
      <c r="G952" t="s">
        <v>34</v>
      </c>
      <c r="H952" t="s">
        <v>138</v>
      </c>
      <c r="I952" t="s">
        <v>36</v>
      </c>
      <c r="J952" t="s">
        <v>37</v>
      </c>
      <c r="K952" t="s">
        <v>38</v>
      </c>
      <c r="L952" t="s">
        <v>39</v>
      </c>
      <c r="M952" t="s">
        <v>40</v>
      </c>
      <c r="N952" t="s">
        <v>82</v>
      </c>
      <c r="O952" t="s">
        <v>42</v>
      </c>
      <c r="P952" t="s">
        <v>43</v>
      </c>
      <c r="Q952">
        <v>25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3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42.408799999999999</v>
      </c>
      <c r="AF952">
        <v>-71.123800000000003</v>
      </c>
      <c r="AG952">
        <v>7</v>
      </c>
      <c r="AH952" s="1">
        <v>250000000000000</v>
      </c>
    </row>
    <row r="953" spans="1:34" x14ac:dyDescent="0.35">
      <c r="A953">
        <v>23027667</v>
      </c>
      <c r="B953" s="2">
        <v>45065.701388888891</v>
      </c>
      <c r="C953" s="2" t="str">
        <f t="shared" si="28"/>
        <v>May</v>
      </c>
      <c r="D953" s="2" t="str">
        <f t="shared" si="29"/>
        <v>2023</v>
      </c>
      <c r="E953" t="s">
        <v>32</v>
      </c>
      <c r="F953" t="s">
        <v>753</v>
      </c>
      <c r="G953" t="s">
        <v>46</v>
      </c>
      <c r="H953" t="s">
        <v>47</v>
      </c>
      <c r="I953" t="s">
        <v>48</v>
      </c>
      <c r="J953" t="s">
        <v>91</v>
      </c>
      <c r="K953" t="s">
        <v>38</v>
      </c>
      <c r="L953" t="s">
        <v>54</v>
      </c>
      <c r="M953" t="s">
        <v>40</v>
      </c>
      <c r="N953" t="s">
        <v>41</v>
      </c>
      <c r="O953" t="s">
        <v>56</v>
      </c>
      <c r="P953" t="s">
        <v>43</v>
      </c>
      <c r="Q953">
        <v>20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2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42.409199999999998</v>
      </c>
      <c r="AF953">
        <v>-71.125699999999995</v>
      </c>
      <c r="AG953">
        <v>7</v>
      </c>
      <c r="AH953" s="1">
        <v>250000000000000</v>
      </c>
    </row>
    <row r="954" spans="1:34" x14ac:dyDescent="0.35">
      <c r="A954">
        <v>23028025</v>
      </c>
      <c r="B954" s="2">
        <v>45067.615972222222</v>
      </c>
      <c r="C954" s="2" t="str">
        <f t="shared" si="28"/>
        <v>May</v>
      </c>
      <c r="D954" s="2" t="str">
        <f t="shared" si="29"/>
        <v>2023</v>
      </c>
      <c r="E954" t="s">
        <v>44</v>
      </c>
      <c r="F954" t="s">
        <v>754</v>
      </c>
      <c r="G954" t="s">
        <v>46</v>
      </c>
      <c r="H954" t="s">
        <v>47</v>
      </c>
      <c r="I954" t="s">
        <v>48</v>
      </c>
      <c r="J954" t="s">
        <v>175</v>
      </c>
      <c r="K954" t="s">
        <v>53</v>
      </c>
      <c r="L954" t="s">
        <v>71</v>
      </c>
      <c r="M954" t="s">
        <v>40</v>
      </c>
      <c r="N954" t="s">
        <v>41</v>
      </c>
      <c r="O954" t="s">
        <v>42</v>
      </c>
      <c r="P954" t="s">
        <v>43</v>
      </c>
      <c r="Q954">
        <v>20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3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42.408700000000003</v>
      </c>
      <c r="AF954">
        <v>-71.126499999999993</v>
      </c>
      <c r="AG954">
        <v>7</v>
      </c>
      <c r="AH954" s="1">
        <v>250000000000000</v>
      </c>
    </row>
    <row r="955" spans="1:34" x14ac:dyDescent="0.35">
      <c r="A955">
        <v>23022123</v>
      </c>
      <c r="B955" s="2">
        <v>45040.509027777778</v>
      </c>
      <c r="C955" s="2" t="str">
        <f t="shared" si="28"/>
        <v>Apr</v>
      </c>
      <c r="D955" s="2" t="str">
        <f t="shared" si="29"/>
        <v>2023</v>
      </c>
      <c r="E955" t="s">
        <v>44</v>
      </c>
      <c r="F955" t="s">
        <v>754</v>
      </c>
      <c r="G955" t="s">
        <v>46</v>
      </c>
      <c r="H955" t="s">
        <v>47</v>
      </c>
      <c r="I955" t="s">
        <v>48</v>
      </c>
      <c r="J955" t="s">
        <v>63</v>
      </c>
      <c r="K955" t="s">
        <v>53</v>
      </c>
      <c r="L955" t="s">
        <v>71</v>
      </c>
      <c r="M955" t="s">
        <v>40</v>
      </c>
      <c r="N955" t="s">
        <v>41</v>
      </c>
      <c r="O955" t="s">
        <v>42</v>
      </c>
      <c r="P955" t="s">
        <v>43</v>
      </c>
      <c r="Q955">
        <v>25</v>
      </c>
      <c r="R955">
        <v>0</v>
      </c>
      <c r="S955">
        <v>0</v>
      </c>
      <c r="T955">
        <v>0</v>
      </c>
      <c r="U955">
        <v>0</v>
      </c>
      <c r="V955">
        <v>2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42.408700000000003</v>
      </c>
      <c r="AF955">
        <v>-71.126499999999993</v>
      </c>
      <c r="AG955">
        <v>7</v>
      </c>
      <c r="AH955" s="1">
        <v>250000000000000</v>
      </c>
    </row>
    <row r="956" spans="1:34" x14ac:dyDescent="0.35">
      <c r="A956">
        <v>24001325</v>
      </c>
      <c r="B956" s="2">
        <v>45299.557638888888</v>
      </c>
      <c r="C956" s="2" t="str">
        <f t="shared" si="28"/>
        <v>Jan</v>
      </c>
      <c r="D956" s="2" t="str">
        <f t="shared" si="29"/>
        <v>2024</v>
      </c>
      <c r="E956" t="s">
        <v>44</v>
      </c>
      <c r="F956" t="s">
        <v>755</v>
      </c>
      <c r="G956" t="s">
        <v>46</v>
      </c>
      <c r="H956" t="s">
        <v>47</v>
      </c>
      <c r="I956" t="s">
        <v>36</v>
      </c>
      <c r="J956" t="s">
        <v>37</v>
      </c>
      <c r="K956" t="s">
        <v>38</v>
      </c>
      <c r="L956" t="s">
        <v>39</v>
      </c>
      <c r="M956" t="s">
        <v>40</v>
      </c>
      <c r="N956" t="s">
        <v>49</v>
      </c>
      <c r="O956" t="s">
        <v>91</v>
      </c>
      <c r="P956" t="s">
        <v>43</v>
      </c>
      <c r="Q956">
        <v>25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2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42.406999999999996</v>
      </c>
      <c r="AF956">
        <v>-71.124300000000005</v>
      </c>
      <c r="AG956">
        <v>7</v>
      </c>
      <c r="AH956" s="1">
        <v>250000000000000</v>
      </c>
    </row>
    <row r="957" spans="1:34" x14ac:dyDescent="0.35">
      <c r="A957">
        <v>20012559</v>
      </c>
      <c r="B957" s="2">
        <v>43894.667361111111</v>
      </c>
      <c r="C957" s="2" t="str">
        <f t="shared" si="28"/>
        <v>Mar</v>
      </c>
      <c r="D957" s="2" t="str">
        <f t="shared" si="29"/>
        <v>2020</v>
      </c>
      <c r="E957" t="s">
        <v>32</v>
      </c>
      <c r="F957" t="s">
        <v>756</v>
      </c>
      <c r="G957" t="s">
        <v>46</v>
      </c>
      <c r="H957" t="s">
        <v>47</v>
      </c>
      <c r="I957" t="s">
        <v>48</v>
      </c>
      <c r="J957" t="s">
        <v>37</v>
      </c>
      <c r="K957" t="s">
        <v>38</v>
      </c>
      <c r="L957" t="s">
        <v>54</v>
      </c>
      <c r="M957" t="s">
        <v>40</v>
      </c>
      <c r="N957" t="s">
        <v>70</v>
      </c>
      <c r="O957" t="s">
        <v>42</v>
      </c>
      <c r="P957" t="s">
        <v>43</v>
      </c>
      <c r="Q957">
        <v>20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3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42.4069</v>
      </c>
      <c r="AF957">
        <v>-71.123999999999995</v>
      </c>
      <c r="AG957">
        <v>7</v>
      </c>
      <c r="AH957" s="1">
        <v>250000000000000</v>
      </c>
    </row>
    <row r="958" spans="1:34" x14ac:dyDescent="0.35">
      <c r="A958">
        <v>19023994</v>
      </c>
      <c r="B958" s="2">
        <v>43586.731944444444</v>
      </c>
      <c r="C958" s="2" t="str">
        <f t="shared" si="28"/>
        <v>May</v>
      </c>
      <c r="D958" s="2" t="str">
        <f t="shared" si="29"/>
        <v>2019</v>
      </c>
      <c r="E958" t="s">
        <v>32</v>
      </c>
      <c r="F958" t="s">
        <v>757</v>
      </c>
      <c r="G958" t="s">
        <v>46</v>
      </c>
      <c r="H958" t="s">
        <v>52</v>
      </c>
      <c r="I958" t="s">
        <v>48</v>
      </c>
      <c r="J958" t="s">
        <v>37</v>
      </c>
      <c r="K958" t="s">
        <v>38</v>
      </c>
      <c r="L958" t="s">
        <v>90</v>
      </c>
      <c r="M958" t="s">
        <v>40</v>
      </c>
      <c r="N958" t="s">
        <v>41</v>
      </c>
      <c r="O958" t="s">
        <v>42</v>
      </c>
      <c r="P958" t="s">
        <v>43</v>
      </c>
      <c r="Q958">
        <v>25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3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42.406399999999998</v>
      </c>
      <c r="AF958">
        <v>-71.122500000000002</v>
      </c>
      <c r="AG958">
        <v>7</v>
      </c>
      <c r="AH958" s="1">
        <v>250000000000000</v>
      </c>
    </row>
    <row r="959" spans="1:34" x14ac:dyDescent="0.35">
      <c r="A959">
        <v>20041012</v>
      </c>
      <c r="B959" s="2">
        <v>44067.728472222225</v>
      </c>
      <c r="C959" s="2" t="str">
        <f t="shared" si="28"/>
        <v>Aug</v>
      </c>
      <c r="D959" s="2" t="str">
        <f t="shared" si="29"/>
        <v>2020</v>
      </c>
      <c r="E959" t="s">
        <v>32</v>
      </c>
      <c r="F959" t="s">
        <v>758</v>
      </c>
      <c r="G959" t="s">
        <v>46</v>
      </c>
      <c r="H959" t="s">
        <v>47</v>
      </c>
      <c r="I959" t="s">
        <v>48</v>
      </c>
      <c r="J959" t="s">
        <v>60</v>
      </c>
      <c r="K959" t="s">
        <v>53</v>
      </c>
      <c r="L959" t="s">
        <v>39</v>
      </c>
      <c r="M959" t="s">
        <v>40</v>
      </c>
      <c r="N959" t="s">
        <v>55</v>
      </c>
      <c r="O959" t="s">
        <v>42</v>
      </c>
      <c r="P959" t="s">
        <v>43</v>
      </c>
      <c r="Q959">
        <v>25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42.4039</v>
      </c>
      <c r="AF959">
        <v>-71.122699999999995</v>
      </c>
      <c r="AG959">
        <v>7</v>
      </c>
      <c r="AH959" s="1">
        <v>250000000000000</v>
      </c>
    </row>
    <row r="960" spans="1:34" x14ac:dyDescent="0.35">
      <c r="A960">
        <v>21008812</v>
      </c>
      <c r="B960" s="2">
        <v>44246.544444444444</v>
      </c>
      <c r="C960" s="2" t="str">
        <f t="shared" si="28"/>
        <v>Feb</v>
      </c>
      <c r="D960" s="2" t="str">
        <f t="shared" si="29"/>
        <v>2021</v>
      </c>
      <c r="E960" t="s">
        <v>44</v>
      </c>
      <c r="F960" t="s">
        <v>759</v>
      </c>
      <c r="G960" t="s">
        <v>46</v>
      </c>
      <c r="H960" t="s">
        <v>52</v>
      </c>
      <c r="I960" t="s">
        <v>36</v>
      </c>
      <c r="J960" t="s">
        <v>175</v>
      </c>
      <c r="K960" t="s">
        <v>38</v>
      </c>
      <c r="L960" t="s">
        <v>39</v>
      </c>
      <c r="M960" t="s">
        <v>40</v>
      </c>
      <c r="N960" t="s">
        <v>82</v>
      </c>
      <c r="O960" t="s">
        <v>42</v>
      </c>
      <c r="P960" t="s">
        <v>43</v>
      </c>
      <c r="Q960">
        <v>20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2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42.403399999999998</v>
      </c>
      <c r="AF960">
        <v>-71.121799999999993</v>
      </c>
      <c r="AG960">
        <v>7</v>
      </c>
      <c r="AH960" s="1">
        <v>250000000000000</v>
      </c>
    </row>
    <row r="961" spans="1:34" x14ac:dyDescent="0.35">
      <c r="A961">
        <v>19055676</v>
      </c>
      <c r="B961" s="2">
        <v>43735.6</v>
      </c>
      <c r="C961" s="2" t="str">
        <f t="shared" si="28"/>
        <v>Sep</v>
      </c>
      <c r="D961" s="2" t="str">
        <f t="shared" si="29"/>
        <v>2019</v>
      </c>
      <c r="E961" t="s">
        <v>44</v>
      </c>
      <c r="F961" t="s">
        <v>760</v>
      </c>
      <c r="G961" t="s">
        <v>46</v>
      </c>
      <c r="H961" t="s">
        <v>47</v>
      </c>
      <c r="I961" t="s">
        <v>48</v>
      </c>
      <c r="J961" t="s">
        <v>37</v>
      </c>
      <c r="K961" t="s">
        <v>38</v>
      </c>
      <c r="L961" t="s">
        <v>54</v>
      </c>
      <c r="M961" t="s">
        <v>40</v>
      </c>
      <c r="N961" t="s">
        <v>49</v>
      </c>
      <c r="O961" t="s">
        <v>50</v>
      </c>
      <c r="P961" t="s">
        <v>43</v>
      </c>
      <c r="Q961">
        <v>25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2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42.4039</v>
      </c>
      <c r="AF961">
        <v>-71.123800000000003</v>
      </c>
      <c r="AG961">
        <v>7</v>
      </c>
      <c r="AH961" s="1">
        <v>250000000000000</v>
      </c>
    </row>
    <row r="962" spans="1:34" x14ac:dyDescent="0.35">
      <c r="A962">
        <v>18073959</v>
      </c>
      <c r="B962" s="2">
        <v>43450.479861111111</v>
      </c>
      <c r="C962" s="2" t="str">
        <f t="shared" si="28"/>
        <v>Dec</v>
      </c>
      <c r="D962" s="2" t="str">
        <f t="shared" si="29"/>
        <v>2018</v>
      </c>
      <c r="E962" t="s">
        <v>44</v>
      </c>
      <c r="F962" t="s">
        <v>761</v>
      </c>
      <c r="G962" t="s">
        <v>46</v>
      </c>
      <c r="H962" t="s">
        <v>35</v>
      </c>
      <c r="I962" t="s">
        <v>36</v>
      </c>
      <c r="J962" t="s">
        <v>37</v>
      </c>
      <c r="K962" t="s">
        <v>53</v>
      </c>
      <c r="L962" t="s">
        <v>54</v>
      </c>
      <c r="M962" t="s">
        <v>40</v>
      </c>
      <c r="N962" t="s">
        <v>41</v>
      </c>
      <c r="O962" t="s">
        <v>42</v>
      </c>
      <c r="P962" t="s">
        <v>43</v>
      </c>
      <c r="Q962">
        <v>30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4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42.401800000000001</v>
      </c>
      <c r="AF962">
        <v>-71.122600000000006</v>
      </c>
      <c r="AG962">
        <v>7</v>
      </c>
      <c r="AH962" s="1">
        <v>250000000000000</v>
      </c>
    </row>
    <row r="963" spans="1:34" x14ac:dyDescent="0.35">
      <c r="A963">
        <v>18060921</v>
      </c>
      <c r="B963" s="2">
        <v>43386.286111111112</v>
      </c>
      <c r="C963" s="2" t="str">
        <f t="shared" ref="C963:C1026" si="30">TEXT(B963,"mmm")</f>
        <v>Oct</v>
      </c>
      <c r="D963" s="2" t="str">
        <f t="shared" ref="D963:D1026" si="31">TEXT(B963,"yyyy")</f>
        <v>2018</v>
      </c>
      <c r="E963" t="s">
        <v>58</v>
      </c>
      <c r="F963" t="s">
        <v>762</v>
      </c>
      <c r="G963" t="s">
        <v>291</v>
      </c>
      <c r="H963" t="s">
        <v>52</v>
      </c>
      <c r="I963" t="s">
        <v>48</v>
      </c>
      <c r="J963" t="s">
        <v>63</v>
      </c>
      <c r="K963" t="s">
        <v>53</v>
      </c>
      <c r="L963" t="s">
        <v>54</v>
      </c>
      <c r="M963" t="s">
        <v>40</v>
      </c>
      <c r="N963" t="s">
        <v>41</v>
      </c>
      <c r="O963" t="s">
        <v>42</v>
      </c>
      <c r="P963" t="s">
        <v>43</v>
      </c>
      <c r="Q963">
        <v>30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2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42.401600000000002</v>
      </c>
      <c r="AF963">
        <v>-71.122600000000006</v>
      </c>
      <c r="AG963">
        <v>7</v>
      </c>
      <c r="AH963" s="1">
        <v>250000000000000</v>
      </c>
    </row>
    <row r="964" spans="1:34" x14ac:dyDescent="0.35">
      <c r="A964">
        <v>21044787</v>
      </c>
      <c r="B964" s="2">
        <v>44436.018055555556</v>
      </c>
      <c r="C964" s="2" t="str">
        <f t="shared" si="30"/>
        <v>Aug</v>
      </c>
      <c r="D964" s="2" t="str">
        <f t="shared" si="31"/>
        <v>2021</v>
      </c>
      <c r="E964" t="s">
        <v>58</v>
      </c>
      <c r="F964" t="s">
        <v>763</v>
      </c>
      <c r="G964" t="s">
        <v>34</v>
      </c>
      <c r="H964" t="s">
        <v>47</v>
      </c>
      <c r="I964" t="s">
        <v>48</v>
      </c>
      <c r="J964" t="s">
        <v>37</v>
      </c>
      <c r="K964" t="s">
        <v>66</v>
      </c>
      <c r="L964" t="s">
        <v>54</v>
      </c>
      <c r="M964" t="s">
        <v>40</v>
      </c>
      <c r="N964" t="s">
        <v>49</v>
      </c>
      <c r="O964" t="s">
        <v>50</v>
      </c>
      <c r="P964" t="s">
        <v>57</v>
      </c>
      <c r="Q964">
        <v>25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42.402299999999997</v>
      </c>
      <c r="AF964">
        <v>-71.125</v>
      </c>
      <c r="AG964">
        <v>7</v>
      </c>
      <c r="AH964" s="1">
        <v>250000000000000</v>
      </c>
    </row>
    <row r="965" spans="1:34" x14ac:dyDescent="0.35">
      <c r="A965">
        <v>24011219</v>
      </c>
      <c r="B965" s="2">
        <v>45350.433333333334</v>
      </c>
      <c r="C965" s="2" t="str">
        <f t="shared" si="30"/>
        <v>Feb</v>
      </c>
      <c r="D965" s="2" t="str">
        <f t="shared" si="31"/>
        <v>2024</v>
      </c>
      <c r="E965" t="s">
        <v>44</v>
      </c>
      <c r="F965" t="s">
        <v>763</v>
      </c>
      <c r="G965" t="s">
        <v>46</v>
      </c>
      <c r="H965" t="s">
        <v>35</v>
      </c>
      <c r="I965" t="s">
        <v>36</v>
      </c>
      <c r="J965" t="s">
        <v>37</v>
      </c>
      <c r="K965" t="s">
        <v>66</v>
      </c>
      <c r="L965" t="s">
        <v>54</v>
      </c>
      <c r="M965" t="s">
        <v>40</v>
      </c>
      <c r="N965" t="s">
        <v>55</v>
      </c>
      <c r="O965" t="s">
        <v>42</v>
      </c>
      <c r="P965" t="s">
        <v>43</v>
      </c>
      <c r="Q965">
        <v>25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42.402299999999997</v>
      </c>
      <c r="AF965">
        <v>-71.125</v>
      </c>
      <c r="AG965">
        <v>7</v>
      </c>
      <c r="AH965" s="1">
        <v>250000000000000</v>
      </c>
    </row>
    <row r="966" spans="1:34" x14ac:dyDescent="0.35">
      <c r="A966">
        <v>23057145</v>
      </c>
      <c r="B966" s="2">
        <v>45204.718055555553</v>
      </c>
      <c r="C966" s="2" t="str">
        <f t="shared" si="30"/>
        <v>Oct</v>
      </c>
      <c r="D966" s="2" t="str">
        <f t="shared" si="31"/>
        <v>2023</v>
      </c>
      <c r="E966" t="s">
        <v>32</v>
      </c>
      <c r="F966" t="s">
        <v>764</v>
      </c>
      <c r="G966" t="s">
        <v>46</v>
      </c>
      <c r="H966" t="s">
        <v>47</v>
      </c>
      <c r="I966" t="s">
        <v>48</v>
      </c>
      <c r="J966" t="s">
        <v>37</v>
      </c>
      <c r="K966" t="s">
        <v>66</v>
      </c>
      <c r="L966" t="s">
        <v>54</v>
      </c>
      <c r="M966" t="s">
        <v>93</v>
      </c>
      <c r="N966" t="s">
        <v>41</v>
      </c>
      <c r="O966" t="s">
        <v>96</v>
      </c>
      <c r="P966" t="s">
        <v>43</v>
      </c>
      <c r="Q966">
        <v>25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1</v>
      </c>
      <c r="AA966">
        <v>0</v>
      </c>
      <c r="AB966">
        <v>1</v>
      </c>
      <c r="AC966">
        <v>0</v>
      </c>
      <c r="AD966">
        <v>1</v>
      </c>
      <c r="AE966">
        <v>42.402299999999997</v>
      </c>
      <c r="AF966">
        <v>-71.124499999999998</v>
      </c>
      <c r="AG966">
        <v>7</v>
      </c>
      <c r="AH966" s="1">
        <v>250000000000000</v>
      </c>
    </row>
    <row r="967" spans="1:34" x14ac:dyDescent="0.35">
      <c r="A967">
        <v>22044869</v>
      </c>
      <c r="B967" s="2">
        <v>44785.477777777778</v>
      </c>
      <c r="C967" s="2" t="str">
        <f t="shared" si="30"/>
        <v>Aug</v>
      </c>
      <c r="D967" s="2" t="str">
        <f t="shared" si="31"/>
        <v>2022</v>
      </c>
      <c r="E967" t="s">
        <v>44</v>
      </c>
      <c r="F967" t="s">
        <v>765</v>
      </c>
      <c r="G967" t="s">
        <v>46</v>
      </c>
      <c r="H967" t="s">
        <v>47</v>
      </c>
      <c r="I967" t="s">
        <v>48</v>
      </c>
      <c r="J967" t="s">
        <v>37</v>
      </c>
      <c r="K967" t="s">
        <v>38</v>
      </c>
      <c r="L967" t="s">
        <v>39</v>
      </c>
      <c r="M967" t="s">
        <v>93</v>
      </c>
      <c r="N967" t="s">
        <v>63</v>
      </c>
      <c r="O967" t="s">
        <v>56</v>
      </c>
      <c r="P967" t="s">
        <v>43</v>
      </c>
      <c r="Q967">
        <v>25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1</v>
      </c>
      <c r="AA967">
        <v>0</v>
      </c>
      <c r="AB967">
        <v>1</v>
      </c>
      <c r="AC967">
        <v>0</v>
      </c>
      <c r="AD967">
        <v>0</v>
      </c>
      <c r="AE967">
        <v>42.402200000000001</v>
      </c>
      <c r="AF967">
        <v>-71.124099999999999</v>
      </c>
      <c r="AG967">
        <v>7</v>
      </c>
      <c r="AH967" s="1">
        <v>250000000000000</v>
      </c>
    </row>
    <row r="968" spans="1:34" x14ac:dyDescent="0.35">
      <c r="A968">
        <v>19070789</v>
      </c>
      <c r="B968" s="2">
        <v>43813.49722222222</v>
      </c>
      <c r="C968" s="2" t="str">
        <f t="shared" si="30"/>
        <v>Dec</v>
      </c>
      <c r="D968" s="2" t="str">
        <f t="shared" si="31"/>
        <v>2019</v>
      </c>
      <c r="E968" t="s">
        <v>44</v>
      </c>
      <c r="F968" t="s">
        <v>762</v>
      </c>
      <c r="G968" t="s">
        <v>46</v>
      </c>
      <c r="H968" t="s">
        <v>35</v>
      </c>
      <c r="I968" t="s">
        <v>36</v>
      </c>
      <c r="J968" t="s">
        <v>63</v>
      </c>
      <c r="K968" t="s">
        <v>53</v>
      </c>
      <c r="L968" t="s">
        <v>54</v>
      </c>
      <c r="M968" t="s">
        <v>40</v>
      </c>
      <c r="N968" t="s">
        <v>119</v>
      </c>
      <c r="O968" t="s">
        <v>42</v>
      </c>
      <c r="P968" t="s">
        <v>43</v>
      </c>
      <c r="Q968">
        <v>25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42.401600000000002</v>
      </c>
      <c r="AF968">
        <v>-71.122600000000006</v>
      </c>
      <c r="AG968">
        <v>7</v>
      </c>
      <c r="AH968" s="1">
        <v>250000000000000</v>
      </c>
    </row>
    <row r="969" spans="1:34" x14ac:dyDescent="0.35">
      <c r="A969">
        <v>23000328</v>
      </c>
      <c r="B969" s="2">
        <v>44929.463194444441</v>
      </c>
      <c r="C969" s="2" t="str">
        <f t="shared" si="30"/>
        <v>Jan</v>
      </c>
      <c r="D969" s="2" t="str">
        <f t="shared" si="31"/>
        <v>2023</v>
      </c>
      <c r="E969" t="s">
        <v>44</v>
      </c>
      <c r="F969" t="s">
        <v>766</v>
      </c>
      <c r="G969" t="s">
        <v>46</v>
      </c>
      <c r="H969" t="s">
        <v>52</v>
      </c>
      <c r="I969" t="s">
        <v>36</v>
      </c>
      <c r="J969" t="s">
        <v>37</v>
      </c>
      <c r="K969" t="s">
        <v>38</v>
      </c>
      <c r="L969" t="s">
        <v>54</v>
      </c>
      <c r="M969" t="s">
        <v>40</v>
      </c>
      <c r="N969" t="s">
        <v>82</v>
      </c>
      <c r="O969" t="s">
        <v>96</v>
      </c>
      <c r="P969" t="s">
        <v>43</v>
      </c>
      <c r="Q969">
        <v>25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1</v>
      </c>
      <c r="X969">
        <v>0</v>
      </c>
      <c r="Y969">
        <v>0</v>
      </c>
      <c r="Z969">
        <v>1</v>
      </c>
      <c r="AA969">
        <v>0</v>
      </c>
      <c r="AB969">
        <v>1</v>
      </c>
      <c r="AC969">
        <v>0</v>
      </c>
      <c r="AD969">
        <v>0</v>
      </c>
      <c r="AE969">
        <v>42.401499999999999</v>
      </c>
      <c r="AF969">
        <v>-71.122200000000007</v>
      </c>
      <c r="AG969">
        <v>7</v>
      </c>
      <c r="AH969" s="1">
        <v>250000000000000</v>
      </c>
    </row>
    <row r="970" spans="1:34" x14ac:dyDescent="0.35">
      <c r="A970">
        <v>18064480</v>
      </c>
      <c r="B970" s="2">
        <v>43403.987500000003</v>
      </c>
      <c r="C970" s="2" t="str">
        <f t="shared" si="30"/>
        <v>Oct</v>
      </c>
      <c r="D970" s="2" t="str">
        <f t="shared" si="31"/>
        <v>2018</v>
      </c>
      <c r="E970" t="s">
        <v>32</v>
      </c>
      <c r="F970" t="s">
        <v>767</v>
      </c>
      <c r="G970" t="s">
        <v>34</v>
      </c>
      <c r="H970" t="s">
        <v>47</v>
      </c>
      <c r="I970" t="s">
        <v>48</v>
      </c>
      <c r="J970" t="s">
        <v>37</v>
      </c>
      <c r="K970" t="s">
        <v>38</v>
      </c>
      <c r="L970" t="s">
        <v>54</v>
      </c>
      <c r="M970" t="s">
        <v>40</v>
      </c>
      <c r="N970" t="s">
        <v>41</v>
      </c>
      <c r="O970" t="s">
        <v>42</v>
      </c>
      <c r="P970" t="s">
        <v>43</v>
      </c>
      <c r="Q970">
        <v>20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42.401699999999998</v>
      </c>
      <c r="AF970">
        <v>-71.122299999999996</v>
      </c>
      <c r="AG970">
        <v>7</v>
      </c>
      <c r="AH970" s="1">
        <v>250000000000000</v>
      </c>
    </row>
    <row r="971" spans="1:34" x14ac:dyDescent="0.35">
      <c r="A971">
        <v>20052887</v>
      </c>
      <c r="B971" s="2">
        <v>44135.552083333336</v>
      </c>
      <c r="C971" s="2" t="str">
        <f t="shared" si="30"/>
        <v>Oct</v>
      </c>
      <c r="D971" s="2" t="str">
        <f t="shared" si="31"/>
        <v>2020</v>
      </c>
      <c r="E971" t="s">
        <v>44</v>
      </c>
      <c r="F971" t="s">
        <v>768</v>
      </c>
      <c r="G971" t="s">
        <v>46</v>
      </c>
      <c r="H971" t="s">
        <v>35</v>
      </c>
      <c r="I971" t="s">
        <v>36</v>
      </c>
      <c r="J971" t="s">
        <v>37</v>
      </c>
      <c r="K971" t="s">
        <v>38</v>
      </c>
      <c r="L971" t="s">
        <v>39</v>
      </c>
      <c r="M971" t="s">
        <v>40</v>
      </c>
      <c r="N971" t="s">
        <v>55</v>
      </c>
      <c r="O971" t="s">
        <v>42</v>
      </c>
      <c r="P971" t="s">
        <v>43</v>
      </c>
      <c r="Q971">
        <v>30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3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42.4011</v>
      </c>
      <c r="AF971">
        <v>-71.120699999999999</v>
      </c>
      <c r="AG971">
        <v>6</v>
      </c>
      <c r="AH971" s="1">
        <v>250000000000000</v>
      </c>
    </row>
    <row r="972" spans="1:34" x14ac:dyDescent="0.35">
      <c r="A972">
        <v>23054327</v>
      </c>
      <c r="B972" s="2">
        <v>45190.5625</v>
      </c>
      <c r="C972" s="2" t="str">
        <f t="shared" si="30"/>
        <v>Sep</v>
      </c>
      <c r="D972" s="2" t="str">
        <f t="shared" si="31"/>
        <v>2023</v>
      </c>
      <c r="E972" t="s">
        <v>44</v>
      </c>
      <c r="F972" t="s">
        <v>769</v>
      </c>
      <c r="G972" t="s">
        <v>46</v>
      </c>
      <c r="H972" t="s">
        <v>47</v>
      </c>
      <c r="I972" t="s">
        <v>48</v>
      </c>
      <c r="J972" t="s">
        <v>37</v>
      </c>
      <c r="K972" t="s">
        <v>38</v>
      </c>
      <c r="L972" t="s">
        <v>54</v>
      </c>
      <c r="M972" t="s">
        <v>40</v>
      </c>
      <c r="N972" t="s">
        <v>41</v>
      </c>
      <c r="O972" t="s">
        <v>42</v>
      </c>
      <c r="P972" t="s">
        <v>43</v>
      </c>
      <c r="Q972">
        <v>20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3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42.401299999999999</v>
      </c>
      <c r="AF972">
        <v>-71.121399999999994</v>
      </c>
      <c r="AG972">
        <v>6</v>
      </c>
      <c r="AH972" s="1">
        <v>250000000000000</v>
      </c>
    </row>
    <row r="973" spans="1:34" x14ac:dyDescent="0.35">
      <c r="A973">
        <v>18059874</v>
      </c>
      <c r="B973" s="2">
        <v>43380.97152777778</v>
      </c>
      <c r="C973" s="2" t="str">
        <f t="shared" si="30"/>
        <v>Oct</v>
      </c>
      <c r="D973" s="2" t="str">
        <f t="shared" si="31"/>
        <v>2018</v>
      </c>
      <c r="E973" t="s">
        <v>32</v>
      </c>
      <c r="F973" t="s">
        <v>770</v>
      </c>
      <c r="G973" t="s">
        <v>34</v>
      </c>
      <c r="H973" t="s">
        <v>35</v>
      </c>
      <c r="I973" t="s">
        <v>36</v>
      </c>
      <c r="J973" t="s">
        <v>37</v>
      </c>
      <c r="K973" t="s">
        <v>38</v>
      </c>
      <c r="L973" t="s">
        <v>54</v>
      </c>
      <c r="M973" t="s">
        <v>40</v>
      </c>
      <c r="N973" t="s">
        <v>55</v>
      </c>
      <c r="O973" t="s">
        <v>86</v>
      </c>
      <c r="P973" t="s">
        <v>43</v>
      </c>
      <c r="Q973">
        <v>20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6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1</v>
      </c>
      <c r="AD973">
        <v>0</v>
      </c>
      <c r="AE973">
        <v>42.402500000000003</v>
      </c>
      <c r="AF973">
        <v>-71.120699999999999</v>
      </c>
      <c r="AG973">
        <v>6</v>
      </c>
      <c r="AH973" s="1">
        <v>250000000000000</v>
      </c>
    </row>
    <row r="974" spans="1:34" x14ac:dyDescent="0.35">
      <c r="A974">
        <v>23058205</v>
      </c>
      <c r="B974" s="2">
        <v>45209.361805555556</v>
      </c>
      <c r="C974" s="2" t="str">
        <f t="shared" si="30"/>
        <v>Oct</v>
      </c>
      <c r="D974" s="2" t="str">
        <f t="shared" si="31"/>
        <v>2023</v>
      </c>
      <c r="E974" t="s">
        <v>44</v>
      </c>
      <c r="F974" t="s">
        <v>771</v>
      </c>
      <c r="G974" t="s">
        <v>46</v>
      </c>
      <c r="H974" t="s">
        <v>52</v>
      </c>
      <c r="I974" t="s">
        <v>48</v>
      </c>
      <c r="J974" t="s">
        <v>91</v>
      </c>
      <c r="K974" t="s">
        <v>38</v>
      </c>
      <c r="L974" t="s">
        <v>54</v>
      </c>
      <c r="M974" t="s">
        <v>40</v>
      </c>
      <c r="N974" t="s">
        <v>41</v>
      </c>
      <c r="O974" t="s">
        <v>56</v>
      </c>
      <c r="P974" t="s">
        <v>43</v>
      </c>
      <c r="Q974">
        <v>25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3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42.4011</v>
      </c>
      <c r="AF974">
        <v>-71.120699999999999</v>
      </c>
      <c r="AG974">
        <v>6</v>
      </c>
      <c r="AH974" s="1">
        <v>250000000000000</v>
      </c>
    </row>
    <row r="975" spans="1:34" x14ac:dyDescent="0.35">
      <c r="A975">
        <v>23002379</v>
      </c>
      <c r="B975" s="2">
        <v>44940.427083333336</v>
      </c>
      <c r="C975" s="2" t="str">
        <f t="shared" si="30"/>
        <v>Jan</v>
      </c>
      <c r="D975" s="2" t="str">
        <f t="shared" si="31"/>
        <v>2023</v>
      </c>
      <c r="E975" t="s">
        <v>44</v>
      </c>
      <c r="F975" t="s">
        <v>772</v>
      </c>
      <c r="G975" t="s">
        <v>91</v>
      </c>
      <c r="H975" t="s">
        <v>35</v>
      </c>
      <c r="I975" t="s">
        <v>36</v>
      </c>
      <c r="J975" t="s">
        <v>37</v>
      </c>
      <c r="K975" t="s">
        <v>53</v>
      </c>
      <c r="L975" t="s">
        <v>54</v>
      </c>
      <c r="M975" t="s">
        <v>40</v>
      </c>
      <c r="N975" t="s">
        <v>41</v>
      </c>
      <c r="O975" t="s">
        <v>42</v>
      </c>
      <c r="P975" t="s">
        <v>43</v>
      </c>
      <c r="Q975">
        <v>25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42.401299999999999</v>
      </c>
      <c r="AF975">
        <v>-71.121700000000004</v>
      </c>
      <c r="AG975">
        <v>6</v>
      </c>
      <c r="AH975" s="1">
        <v>250000000000000</v>
      </c>
    </row>
    <row r="976" spans="1:34" x14ac:dyDescent="0.35">
      <c r="A976">
        <v>18061250</v>
      </c>
      <c r="B976" s="2">
        <v>43387.724999999999</v>
      </c>
      <c r="C976" s="2" t="str">
        <f t="shared" si="30"/>
        <v>Oct</v>
      </c>
      <c r="D976" s="2" t="str">
        <f t="shared" si="31"/>
        <v>2018</v>
      </c>
      <c r="E976" t="s">
        <v>32</v>
      </c>
      <c r="F976" t="s">
        <v>772</v>
      </c>
      <c r="G976" t="s">
        <v>46</v>
      </c>
      <c r="H976" t="s">
        <v>47</v>
      </c>
      <c r="I976" t="s">
        <v>48</v>
      </c>
      <c r="J976" t="s">
        <v>37</v>
      </c>
      <c r="K976" t="s">
        <v>38</v>
      </c>
      <c r="L976" t="s">
        <v>39</v>
      </c>
      <c r="M976" t="s">
        <v>40</v>
      </c>
      <c r="N976" t="s">
        <v>70</v>
      </c>
      <c r="O976" t="s">
        <v>42</v>
      </c>
      <c r="P976" t="s">
        <v>43</v>
      </c>
      <c r="Q976">
        <v>20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3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42.401299999999999</v>
      </c>
      <c r="AF976">
        <v>-71.121700000000004</v>
      </c>
      <c r="AG976">
        <v>6</v>
      </c>
      <c r="AH976" s="1">
        <v>250000000000000</v>
      </c>
    </row>
    <row r="977" spans="1:34" x14ac:dyDescent="0.35">
      <c r="A977">
        <v>21064574</v>
      </c>
      <c r="B977" s="2">
        <v>44545.564583333333</v>
      </c>
      <c r="C977" s="2" t="str">
        <f t="shared" si="30"/>
        <v>Dec</v>
      </c>
      <c r="D977" s="2" t="str">
        <f t="shared" si="31"/>
        <v>2021</v>
      </c>
      <c r="E977" t="s">
        <v>44</v>
      </c>
      <c r="F977" t="s">
        <v>768</v>
      </c>
      <c r="G977" t="s">
        <v>46</v>
      </c>
      <c r="H977" t="s">
        <v>47</v>
      </c>
      <c r="I977" t="s">
        <v>48</v>
      </c>
      <c r="J977" t="s">
        <v>37</v>
      </c>
      <c r="K977" t="s">
        <v>38</v>
      </c>
      <c r="L977" t="s">
        <v>54</v>
      </c>
      <c r="M977" t="s">
        <v>40</v>
      </c>
      <c r="N977" t="s">
        <v>82</v>
      </c>
      <c r="O977" t="s">
        <v>86</v>
      </c>
      <c r="P977" t="s">
        <v>43</v>
      </c>
      <c r="Q977">
        <v>25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0</v>
      </c>
      <c r="Y977">
        <v>0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42.4011</v>
      </c>
      <c r="AF977">
        <v>-71.120699999999999</v>
      </c>
      <c r="AG977">
        <v>6</v>
      </c>
      <c r="AH977" s="1">
        <v>250000000000000</v>
      </c>
    </row>
    <row r="978" spans="1:34" x14ac:dyDescent="0.35">
      <c r="A978">
        <v>18071079</v>
      </c>
      <c r="B978" s="2">
        <v>43435.781944444447</v>
      </c>
      <c r="C978" s="2" t="str">
        <f t="shared" si="30"/>
        <v>Dec</v>
      </c>
      <c r="D978" s="2" t="str">
        <f t="shared" si="31"/>
        <v>2018</v>
      </c>
      <c r="E978" t="s">
        <v>32</v>
      </c>
      <c r="F978" t="s">
        <v>773</v>
      </c>
      <c r="G978" t="s">
        <v>34</v>
      </c>
      <c r="H978" t="s">
        <v>47</v>
      </c>
      <c r="I978" t="s">
        <v>48</v>
      </c>
      <c r="J978" t="s">
        <v>37</v>
      </c>
      <c r="K978" t="s">
        <v>121</v>
      </c>
      <c r="L978" t="s">
        <v>39</v>
      </c>
      <c r="M978" t="s">
        <v>40</v>
      </c>
      <c r="N978" t="s">
        <v>55</v>
      </c>
      <c r="O978" t="s">
        <v>42</v>
      </c>
      <c r="P978" t="s">
        <v>43</v>
      </c>
      <c r="Q978">
        <v>25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3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42.402299999999997</v>
      </c>
      <c r="AF978">
        <v>-71.1203</v>
      </c>
      <c r="AG978">
        <v>6</v>
      </c>
      <c r="AH978" s="1">
        <v>250000000000000</v>
      </c>
    </row>
    <row r="979" spans="1:34" x14ac:dyDescent="0.35">
      <c r="A979">
        <v>20040846</v>
      </c>
      <c r="B979" s="2">
        <v>44066.71597222222</v>
      </c>
      <c r="C979" s="2" t="str">
        <f t="shared" si="30"/>
        <v>Aug</v>
      </c>
      <c r="D979" s="2" t="str">
        <f t="shared" si="31"/>
        <v>2020</v>
      </c>
      <c r="E979" t="s">
        <v>32</v>
      </c>
      <c r="F979" t="s">
        <v>774</v>
      </c>
      <c r="G979" t="s">
        <v>46</v>
      </c>
      <c r="H979" t="s">
        <v>35</v>
      </c>
      <c r="I979" t="s">
        <v>36</v>
      </c>
      <c r="J979" t="s">
        <v>91</v>
      </c>
      <c r="K979" t="s">
        <v>38</v>
      </c>
      <c r="L979" t="s">
        <v>39</v>
      </c>
      <c r="M979" t="s">
        <v>40</v>
      </c>
      <c r="N979" t="s">
        <v>41</v>
      </c>
      <c r="O979" t="s">
        <v>96</v>
      </c>
      <c r="P979" t="s">
        <v>43</v>
      </c>
      <c r="Q979">
        <v>25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2</v>
      </c>
      <c r="X979">
        <v>0</v>
      </c>
      <c r="Y979">
        <v>0</v>
      </c>
      <c r="Z979">
        <v>1</v>
      </c>
      <c r="AA979">
        <v>0</v>
      </c>
      <c r="AB979">
        <v>1</v>
      </c>
      <c r="AC979">
        <v>0</v>
      </c>
      <c r="AD979">
        <v>0</v>
      </c>
      <c r="AE979">
        <v>42.401299999999999</v>
      </c>
      <c r="AF979">
        <v>-71.120800000000003</v>
      </c>
      <c r="AG979">
        <v>6</v>
      </c>
      <c r="AH979" s="1">
        <v>250000000000000</v>
      </c>
    </row>
    <row r="980" spans="1:34" x14ac:dyDescent="0.35">
      <c r="A980">
        <v>19024290</v>
      </c>
      <c r="B980" s="2">
        <v>43588.406944444447</v>
      </c>
      <c r="C980" s="2" t="str">
        <f t="shared" si="30"/>
        <v>May</v>
      </c>
      <c r="D980" s="2" t="str">
        <f t="shared" si="31"/>
        <v>2019</v>
      </c>
      <c r="E980" t="s">
        <v>44</v>
      </c>
      <c r="F980" t="s">
        <v>768</v>
      </c>
      <c r="G980" t="s">
        <v>46</v>
      </c>
      <c r="H980" t="s">
        <v>52</v>
      </c>
      <c r="I980" t="s">
        <v>48</v>
      </c>
      <c r="J980" t="s">
        <v>37</v>
      </c>
      <c r="K980" t="s">
        <v>38</v>
      </c>
      <c r="L980" t="s">
        <v>54</v>
      </c>
      <c r="M980" t="s">
        <v>40</v>
      </c>
      <c r="N980" t="s">
        <v>55</v>
      </c>
      <c r="O980" t="s">
        <v>42</v>
      </c>
      <c r="P980" t="s">
        <v>43</v>
      </c>
      <c r="Q980">
        <v>25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4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42.4011</v>
      </c>
      <c r="AF980">
        <v>-71.120699999999999</v>
      </c>
      <c r="AG980">
        <v>6</v>
      </c>
      <c r="AH980" s="1">
        <v>250000000000000</v>
      </c>
    </row>
    <row r="981" spans="1:34" x14ac:dyDescent="0.35">
      <c r="A981">
        <v>23046794</v>
      </c>
      <c r="B981" s="2">
        <v>45155.905555555553</v>
      </c>
      <c r="C981" s="2" t="str">
        <f t="shared" si="30"/>
        <v>Aug</v>
      </c>
      <c r="D981" s="2" t="str">
        <f t="shared" si="31"/>
        <v>2023</v>
      </c>
      <c r="E981" t="s">
        <v>32</v>
      </c>
      <c r="F981" t="s">
        <v>775</v>
      </c>
      <c r="G981" t="s">
        <v>34</v>
      </c>
      <c r="H981" t="s">
        <v>52</v>
      </c>
      <c r="I981" t="s">
        <v>48</v>
      </c>
      <c r="J981" t="s">
        <v>37</v>
      </c>
      <c r="K981" t="s">
        <v>38</v>
      </c>
      <c r="L981" t="s">
        <v>54</v>
      </c>
      <c r="M981" t="s">
        <v>40</v>
      </c>
      <c r="N981" t="s">
        <v>41</v>
      </c>
      <c r="O981" t="s">
        <v>42</v>
      </c>
      <c r="P981" t="s">
        <v>43</v>
      </c>
      <c r="Q981">
        <v>20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2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42.401499999999999</v>
      </c>
      <c r="AF981">
        <v>-71.121399999999994</v>
      </c>
      <c r="AG981">
        <v>6</v>
      </c>
      <c r="AH981" s="1">
        <v>250000000000000</v>
      </c>
    </row>
    <row r="982" spans="1:34" x14ac:dyDescent="0.35">
      <c r="A982">
        <v>22053948</v>
      </c>
      <c r="B982" s="2">
        <v>44826.396527777775</v>
      </c>
      <c r="C982" s="2" t="str">
        <f t="shared" si="30"/>
        <v>Sep</v>
      </c>
      <c r="D982" s="2" t="str">
        <f t="shared" si="31"/>
        <v>2022</v>
      </c>
      <c r="E982" t="s">
        <v>44</v>
      </c>
      <c r="F982" t="s">
        <v>776</v>
      </c>
      <c r="G982" t="s">
        <v>46</v>
      </c>
      <c r="H982" t="s">
        <v>52</v>
      </c>
      <c r="I982" t="s">
        <v>36</v>
      </c>
      <c r="J982" t="s">
        <v>37</v>
      </c>
      <c r="K982" t="s">
        <v>53</v>
      </c>
      <c r="L982" t="s">
        <v>122</v>
      </c>
      <c r="M982" t="s">
        <v>69</v>
      </c>
      <c r="N982" t="s">
        <v>41</v>
      </c>
      <c r="O982" t="s">
        <v>42</v>
      </c>
      <c r="P982" t="s">
        <v>43</v>
      </c>
      <c r="Q982">
        <v>25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42.4011</v>
      </c>
      <c r="AF982">
        <v>-71.117500000000007</v>
      </c>
      <c r="AG982">
        <v>6</v>
      </c>
      <c r="AH982" s="1">
        <v>250000000000000</v>
      </c>
    </row>
    <row r="983" spans="1:34" x14ac:dyDescent="0.35">
      <c r="A983">
        <v>18033814</v>
      </c>
      <c r="B983" s="2">
        <v>43257.972916666666</v>
      </c>
      <c r="C983" s="2" t="str">
        <f t="shared" si="30"/>
        <v>Jun</v>
      </c>
      <c r="D983" s="2" t="str">
        <f t="shared" si="31"/>
        <v>2018</v>
      </c>
      <c r="E983" t="s">
        <v>32</v>
      </c>
      <c r="F983" t="s">
        <v>777</v>
      </c>
      <c r="G983" t="s">
        <v>34</v>
      </c>
      <c r="H983" t="s">
        <v>47</v>
      </c>
      <c r="I983" t="s">
        <v>48</v>
      </c>
      <c r="J983" t="s">
        <v>37</v>
      </c>
      <c r="K983" t="s">
        <v>66</v>
      </c>
      <c r="L983" t="s">
        <v>122</v>
      </c>
      <c r="M983" t="s">
        <v>69</v>
      </c>
      <c r="N983" t="s">
        <v>41</v>
      </c>
      <c r="O983" t="s">
        <v>42</v>
      </c>
      <c r="P983" t="s">
        <v>43</v>
      </c>
      <c r="Q983">
        <v>30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4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42.401000000000003</v>
      </c>
      <c r="AF983">
        <v>-71.117000000000004</v>
      </c>
      <c r="AG983">
        <v>6</v>
      </c>
      <c r="AH983" s="1">
        <v>250000000000000</v>
      </c>
    </row>
    <row r="984" spans="1:34" x14ac:dyDescent="0.35">
      <c r="A984">
        <v>18060230</v>
      </c>
      <c r="B984" s="2">
        <v>43382.671527777777</v>
      </c>
      <c r="C984" s="2" t="str">
        <f t="shared" si="30"/>
        <v>Oct</v>
      </c>
      <c r="D984" s="2" t="str">
        <f t="shared" si="31"/>
        <v>2018</v>
      </c>
      <c r="E984" t="s">
        <v>32</v>
      </c>
      <c r="F984" t="s">
        <v>778</v>
      </c>
      <c r="G984" t="s">
        <v>46</v>
      </c>
      <c r="H984" t="s">
        <v>47</v>
      </c>
      <c r="I984" t="s">
        <v>48</v>
      </c>
      <c r="J984" t="s">
        <v>37</v>
      </c>
      <c r="K984" t="s">
        <v>38</v>
      </c>
      <c r="L984" t="s">
        <v>39</v>
      </c>
      <c r="M984" t="s">
        <v>40</v>
      </c>
      <c r="N984" t="s">
        <v>55</v>
      </c>
      <c r="O984" t="s">
        <v>56</v>
      </c>
      <c r="P984" t="s">
        <v>43</v>
      </c>
      <c r="Q984">
        <v>20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3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42.401800000000001</v>
      </c>
      <c r="AF984">
        <v>-71.118899999999996</v>
      </c>
      <c r="AG984">
        <v>6</v>
      </c>
      <c r="AH984" s="1">
        <v>250000000000000</v>
      </c>
    </row>
    <row r="985" spans="1:34" x14ac:dyDescent="0.35">
      <c r="A985">
        <v>20025126</v>
      </c>
      <c r="B985" s="2">
        <v>43967.652777777781</v>
      </c>
      <c r="C985" s="2" t="str">
        <f t="shared" si="30"/>
        <v>May</v>
      </c>
      <c r="D985" s="2" t="str">
        <f t="shared" si="31"/>
        <v>2020</v>
      </c>
      <c r="E985" t="s">
        <v>44</v>
      </c>
      <c r="F985" t="s">
        <v>779</v>
      </c>
      <c r="G985" t="s">
        <v>46</v>
      </c>
      <c r="H985" t="s">
        <v>47</v>
      </c>
      <c r="I985" t="s">
        <v>48</v>
      </c>
      <c r="J985" t="s">
        <v>37</v>
      </c>
      <c r="K985" t="s">
        <v>38</v>
      </c>
      <c r="L985" t="s">
        <v>39</v>
      </c>
      <c r="M985" t="s">
        <v>40</v>
      </c>
      <c r="N985" t="s">
        <v>88</v>
      </c>
      <c r="O985" t="s">
        <v>56</v>
      </c>
      <c r="P985" t="s">
        <v>43</v>
      </c>
      <c r="Q985">
        <v>25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42.401899999999998</v>
      </c>
      <c r="AF985">
        <v>-71.119299999999996</v>
      </c>
      <c r="AG985">
        <v>6</v>
      </c>
      <c r="AH985" s="1">
        <v>250000000000000</v>
      </c>
    </row>
    <row r="986" spans="1:34" x14ac:dyDescent="0.35">
      <c r="A986">
        <v>24007962</v>
      </c>
      <c r="B986" s="2">
        <v>45334.25277777778</v>
      </c>
      <c r="C986" s="2" t="str">
        <f t="shared" si="30"/>
        <v>Feb</v>
      </c>
      <c r="D986" s="2" t="str">
        <f t="shared" si="31"/>
        <v>2024</v>
      </c>
      <c r="E986" t="s">
        <v>58</v>
      </c>
      <c r="F986" t="s">
        <v>777</v>
      </c>
      <c r="G986" t="s">
        <v>291</v>
      </c>
      <c r="H986" t="s">
        <v>47</v>
      </c>
      <c r="I986" t="s">
        <v>48</v>
      </c>
      <c r="J986" t="s">
        <v>37</v>
      </c>
      <c r="K986" t="s">
        <v>121</v>
      </c>
      <c r="L986" t="s">
        <v>122</v>
      </c>
      <c r="M986" t="s">
        <v>69</v>
      </c>
      <c r="N986" t="s">
        <v>41</v>
      </c>
      <c r="O986" t="s">
        <v>42</v>
      </c>
      <c r="P986" t="s">
        <v>43</v>
      </c>
      <c r="Q986">
        <v>25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2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42.401000000000003</v>
      </c>
      <c r="AF986">
        <v>-71.117000000000004</v>
      </c>
      <c r="AG986">
        <v>6</v>
      </c>
      <c r="AH986" s="1">
        <v>250000000000000</v>
      </c>
    </row>
    <row r="987" spans="1:34" x14ac:dyDescent="0.35">
      <c r="A987">
        <v>23000947</v>
      </c>
      <c r="B987" s="2">
        <v>44932.640277777777</v>
      </c>
      <c r="C987" s="2" t="str">
        <f t="shared" si="30"/>
        <v>Jan</v>
      </c>
      <c r="D987" s="2" t="str">
        <f t="shared" si="31"/>
        <v>2023</v>
      </c>
      <c r="E987" t="s">
        <v>44</v>
      </c>
      <c r="F987" t="s">
        <v>776</v>
      </c>
      <c r="G987" t="s">
        <v>46</v>
      </c>
      <c r="H987" t="s">
        <v>138</v>
      </c>
      <c r="I987" t="s">
        <v>36</v>
      </c>
      <c r="J987" t="s">
        <v>139</v>
      </c>
      <c r="K987" t="s">
        <v>121</v>
      </c>
      <c r="L987" t="s">
        <v>71</v>
      </c>
      <c r="M987" t="s">
        <v>69</v>
      </c>
      <c r="N987" t="s">
        <v>49</v>
      </c>
      <c r="O987" t="s">
        <v>50</v>
      </c>
      <c r="P987" t="s">
        <v>43</v>
      </c>
      <c r="Q987">
        <v>20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42.4011</v>
      </c>
      <c r="AF987">
        <v>-71.117500000000007</v>
      </c>
      <c r="AG987">
        <v>6</v>
      </c>
      <c r="AH987" s="1">
        <v>250000000000000</v>
      </c>
    </row>
    <row r="988" spans="1:34" x14ac:dyDescent="0.35">
      <c r="A988">
        <v>19068189</v>
      </c>
      <c r="B988" s="2">
        <v>43800.206944444442</v>
      </c>
      <c r="C988" s="2" t="str">
        <f t="shared" si="30"/>
        <v>Dec</v>
      </c>
      <c r="D988" s="2" t="str">
        <f t="shared" si="31"/>
        <v>2019</v>
      </c>
      <c r="E988" t="s">
        <v>58</v>
      </c>
      <c r="F988" t="s">
        <v>776</v>
      </c>
      <c r="G988" t="s">
        <v>34</v>
      </c>
      <c r="H988" t="s">
        <v>47</v>
      </c>
      <c r="I988" t="s">
        <v>48</v>
      </c>
      <c r="J988" t="s">
        <v>37</v>
      </c>
      <c r="K988" t="s">
        <v>38</v>
      </c>
      <c r="L988" t="s">
        <v>39</v>
      </c>
      <c r="M988" t="s">
        <v>69</v>
      </c>
      <c r="N988" t="s">
        <v>49</v>
      </c>
      <c r="O988" t="s">
        <v>99</v>
      </c>
      <c r="P988" t="s">
        <v>89</v>
      </c>
      <c r="Q988">
        <v>20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2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42.4011</v>
      </c>
      <c r="AF988">
        <v>-71.117500000000007</v>
      </c>
      <c r="AG988">
        <v>6</v>
      </c>
      <c r="AH988" s="1">
        <v>250000000000000</v>
      </c>
    </row>
    <row r="989" spans="1:34" x14ac:dyDescent="0.35">
      <c r="A989">
        <v>21066785</v>
      </c>
      <c r="B989" s="2">
        <v>44561.226388888892</v>
      </c>
      <c r="C989" s="2" t="str">
        <f t="shared" si="30"/>
        <v>Dec</v>
      </c>
      <c r="D989" s="2" t="str">
        <f t="shared" si="31"/>
        <v>2021</v>
      </c>
      <c r="E989" t="s">
        <v>58</v>
      </c>
      <c r="F989" t="s">
        <v>776</v>
      </c>
      <c r="G989" t="s">
        <v>34</v>
      </c>
      <c r="H989" t="s">
        <v>35</v>
      </c>
      <c r="I989" t="s">
        <v>36</v>
      </c>
      <c r="J989" t="s">
        <v>37</v>
      </c>
      <c r="K989" t="s">
        <v>121</v>
      </c>
      <c r="L989" t="s">
        <v>122</v>
      </c>
      <c r="M989" t="s">
        <v>69</v>
      </c>
      <c r="N989" t="s">
        <v>49</v>
      </c>
      <c r="O989" t="s">
        <v>99</v>
      </c>
      <c r="P989" t="s">
        <v>89</v>
      </c>
      <c r="Q989">
        <v>25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42.4011</v>
      </c>
      <c r="AF989">
        <v>-71.117500000000007</v>
      </c>
      <c r="AG989">
        <v>6</v>
      </c>
      <c r="AH989" s="1">
        <v>250000000000000</v>
      </c>
    </row>
    <row r="990" spans="1:34" x14ac:dyDescent="0.35">
      <c r="A990">
        <v>19051337</v>
      </c>
      <c r="B990" s="2">
        <v>43714.630555555559</v>
      </c>
      <c r="C990" s="2" t="str">
        <f t="shared" si="30"/>
        <v>Sep</v>
      </c>
      <c r="D990" s="2" t="str">
        <f t="shared" si="31"/>
        <v>2019</v>
      </c>
      <c r="E990" t="s">
        <v>44</v>
      </c>
      <c r="F990" t="s">
        <v>776</v>
      </c>
      <c r="G990" t="s">
        <v>46</v>
      </c>
      <c r="H990" t="s">
        <v>47</v>
      </c>
      <c r="I990" t="s">
        <v>48</v>
      </c>
      <c r="J990" t="s">
        <v>37</v>
      </c>
      <c r="K990" t="s">
        <v>66</v>
      </c>
      <c r="L990" t="s">
        <v>298</v>
      </c>
      <c r="M990" t="s">
        <v>40</v>
      </c>
      <c r="N990" t="s">
        <v>70</v>
      </c>
      <c r="O990" t="s">
        <v>42</v>
      </c>
      <c r="P990" t="s">
        <v>57</v>
      </c>
      <c r="Q990">
        <v>25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4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42.4011</v>
      </c>
      <c r="AF990">
        <v>-71.117500000000007</v>
      </c>
      <c r="AG990">
        <v>6</v>
      </c>
      <c r="AH990" s="1">
        <v>250000000000000</v>
      </c>
    </row>
    <row r="991" spans="1:34" x14ac:dyDescent="0.35">
      <c r="A991">
        <v>21058951</v>
      </c>
      <c r="B991" s="2">
        <v>44509.417361111111</v>
      </c>
      <c r="C991" s="2" t="str">
        <f t="shared" si="30"/>
        <v>Nov</v>
      </c>
      <c r="D991" s="2" t="str">
        <f t="shared" si="31"/>
        <v>2021</v>
      </c>
      <c r="E991" t="s">
        <v>44</v>
      </c>
      <c r="F991" t="s">
        <v>780</v>
      </c>
      <c r="G991" t="s">
        <v>46</v>
      </c>
      <c r="H991" t="s">
        <v>47</v>
      </c>
      <c r="I991" t="s">
        <v>48</v>
      </c>
      <c r="J991" t="s">
        <v>37</v>
      </c>
      <c r="K991" t="s">
        <v>38</v>
      </c>
      <c r="L991" t="s">
        <v>39</v>
      </c>
      <c r="M991" t="s">
        <v>40</v>
      </c>
      <c r="N991" t="s">
        <v>55</v>
      </c>
      <c r="O991" t="s">
        <v>56</v>
      </c>
      <c r="P991" t="s">
        <v>43</v>
      </c>
      <c r="Q991">
        <v>25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42.401400000000002</v>
      </c>
      <c r="AF991">
        <v>-71.117900000000006</v>
      </c>
      <c r="AG991">
        <v>6</v>
      </c>
      <c r="AH991" s="1">
        <v>250000000000000</v>
      </c>
    </row>
    <row r="992" spans="1:34" x14ac:dyDescent="0.35">
      <c r="A992">
        <v>20037631</v>
      </c>
      <c r="B992" s="2">
        <v>44046.17083333333</v>
      </c>
      <c r="C992" s="2" t="str">
        <f t="shared" si="30"/>
        <v>Aug</v>
      </c>
      <c r="D992" s="2" t="str">
        <f t="shared" si="31"/>
        <v>2020</v>
      </c>
      <c r="E992" t="s">
        <v>58</v>
      </c>
      <c r="F992" t="s">
        <v>780</v>
      </c>
      <c r="G992" t="s">
        <v>34</v>
      </c>
      <c r="H992" t="s">
        <v>47</v>
      </c>
      <c r="I992" t="s">
        <v>48</v>
      </c>
      <c r="J992" t="s">
        <v>37</v>
      </c>
      <c r="K992" t="s">
        <v>38</v>
      </c>
      <c r="L992" t="s">
        <v>39</v>
      </c>
      <c r="M992" t="s">
        <v>93</v>
      </c>
      <c r="N992" t="s">
        <v>41</v>
      </c>
      <c r="O992" t="s">
        <v>56</v>
      </c>
      <c r="P992" t="s">
        <v>204</v>
      </c>
      <c r="Q992">
        <v>25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2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42.401400000000002</v>
      </c>
      <c r="AF992">
        <v>-71.117900000000006</v>
      </c>
      <c r="AG992">
        <v>6</v>
      </c>
      <c r="AH992" s="1">
        <v>250000000000000</v>
      </c>
    </row>
    <row r="993" spans="1:34" x14ac:dyDescent="0.35">
      <c r="A993">
        <v>22004897</v>
      </c>
      <c r="B993" s="2">
        <v>44592.684027777781</v>
      </c>
      <c r="C993" s="2" t="str">
        <f t="shared" si="30"/>
        <v>Jan</v>
      </c>
      <c r="D993" s="2" t="str">
        <f t="shared" si="31"/>
        <v>2022</v>
      </c>
      <c r="E993" t="s">
        <v>32</v>
      </c>
      <c r="F993" t="s">
        <v>776</v>
      </c>
      <c r="G993" t="s">
        <v>46</v>
      </c>
      <c r="H993" t="s">
        <v>91</v>
      </c>
      <c r="I993" t="s">
        <v>74</v>
      </c>
      <c r="J993" t="s">
        <v>37</v>
      </c>
      <c r="K993" t="s">
        <v>53</v>
      </c>
      <c r="L993" t="s">
        <v>298</v>
      </c>
      <c r="M993" t="s">
        <v>93</v>
      </c>
      <c r="N993" t="s">
        <v>41</v>
      </c>
      <c r="O993" t="s">
        <v>42</v>
      </c>
      <c r="P993" t="s">
        <v>89</v>
      </c>
      <c r="Q993">
        <v>25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5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42.4011</v>
      </c>
      <c r="AF993">
        <v>-71.117500000000007</v>
      </c>
      <c r="AG993">
        <v>6</v>
      </c>
      <c r="AH993" s="1">
        <v>250000000000000</v>
      </c>
    </row>
    <row r="994" spans="1:34" x14ac:dyDescent="0.35">
      <c r="A994">
        <v>22027164</v>
      </c>
      <c r="B994" s="2">
        <v>44697.574305555558</v>
      </c>
      <c r="C994" s="2" t="str">
        <f t="shared" si="30"/>
        <v>May</v>
      </c>
      <c r="D994" s="2" t="str">
        <f t="shared" si="31"/>
        <v>2022</v>
      </c>
      <c r="E994" t="s">
        <v>44</v>
      </c>
      <c r="F994" t="s">
        <v>776</v>
      </c>
      <c r="G994" t="s">
        <v>46</v>
      </c>
      <c r="H994" t="s">
        <v>47</v>
      </c>
      <c r="I994" t="s">
        <v>48</v>
      </c>
      <c r="J994" t="s">
        <v>37</v>
      </c>
      <c r="K994" t="s">
        <v>121</v>
      </c>
      <c r="L994" t="s">
        <v>122</v>
      </c>
      <c r="M994" t="s">
        <v>69</v>
      </c>
      <c r="N994" t="s">
        <v>41</v>
      </c>
      <c r="O994" t="s">
        <v>42</v>
      </c>
      <c r="P994" t="s">
        <v>43</v>
      </c>
      <c r="Q994">
        <v>25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4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42.4011</v>
      </c>
      <c r="AF994">
        <v>-71.117500000000007</v>
      </c>
      <c r="AG994">
        <v>6</v>
      </c>
      <c r="AH994" s="1">
        <v>250000000000000</v>
      </c>
    </row>
    <row r="995" spans="1:34" x14ac:dyDescent="0.35">
      <c r="A995">
        <v>23068041</v>
      </c>
      <c r="B995" s="2">
        <v>45256.333333333336</v>
      </c>
      <c r="C995" s="2" t="str">
        <f t="shared" si="30"/>
        <v>Nov</v>
      </c>
      <c r="D995" s="2" t="str">
        <f t="shared" si="31"/>
        <v>2023</v>
      </c>
      <c r="E995" t="s">
        <v>44</v>
      </c>
      <c r="F995" t="s">
        <v>781</v>
      </c>
      <c r="G995" t="s">
        <v>46</v>
      </c>
      <c r="H995" t="s">
        <v>47</v>
      </c>
      <c r="I995" t="s">
        <v>48</v>
      </c>
      <c r="J995" t="s">
        <v>37</v>
      </c>
      <c r="K995" t="s">
        <v>38</v>
      </c>
      <c r="L995" t="s">
        <v>39</v>
      </c>
      <c r="M995" t="s">
        <v>40</v>
      </c>
      <c r="N995" t="s">
        <v>41</v>
      </c>
      <c r="O995" t="s">
        <v>56</v>
      </c>
      <c r="P995" t="s">
        <v>43</v>
      </c>
      <c r="Q995">
        <v>25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4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42.401499999999999</v>
      </c>
      <c r="AF995">
        <v>-71.117999999999995</v>
      </c>
      <c r="AG995">
        <v>6</v>
      </c>
      <c r="AH995" s="1">
        <v>250000000000000</v>
      </c>
    </row>
    <row r="996" spans="1:34" x14ac:dyDescent="0.35">
      <c r="A996">
        <v>19036320</v>
      </c>
      <c r="B996" s="2">
        <v>43643.870138888888</v>
      </c>
      <c r="C996" s="2" t="str">
        <f t="shared" si="30"/>
        <v>Jun</v>
      </c>
      <c r="D996" s="2" t="str">
        <f t="shared" si="31"/>
        <v>2019</v>
      </c>
      <c r="E996" t="s">
        <v>32</v>
      </c>
      <c r="F996" t="s">
        <v>777</v>
      </c>
      <c r="G996" t="s">
        <v>34</v>
      </c>
      <c r="H996" t="s">
        <v>47</v>
      </c>
      <c r="I996" t="s">
        <v>48</v>
      </c>
      <c r="J996" t="s">
        <v>157</v>
      </c>
      <c r="K996" t="s">
        <v>53</v>
      </c>
      <c r="L996" t="s">
        <v>298</v>
      </c>
      <c r="M996" t="s">
        <v>40</v>
      </c>
      <c r="N996" t="s">
        <v>82</v>
      </c>
      <c r="O996" t="s">
        <v>86</v>
      </c>
      <c r="P996" t="s">
        <v>43</v>
      </c>
      <c r="Q996">
        <v>20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1</v>
      </c>
      <c r="X996">
        <v>0</v>
      </c>
      <c r="Y996">
        <v>0</v>
      </c>
      <c r="Z996">
        <v>1</v>
      </c>
      <c r="AA996">
        <v>1</v>
      </c>
      <c r="AB996">
        <v>0</v>
      </c>
      <c r="AC996">
        <v>0</v>
      </c>
      <c r="AD996">
        <v>0</v>
      </c>
      <c r="AE996">
        <v>42.401000000000003</v>
      </c>
      <c r="AF996">
        <v>-71.117000000000004</v>
      </c>
      <c r="AG996">
        <v>6</v>
      </c>
      <c r="AH996" s="1">
        <v>250000000000000</v>
      </c>
    </row>
    <row r="997" spans="1:34" x14ac:dyDescent="0.35">
      <c r="A997">
        <v>18056856</v>
      </c>
      <c r="B997" s="2">
        <v>43366.12777777778</v>
      </c>
      <c r="C997" s="2" t="str">
        <f t="shared" si="30"/>
        <v>Sep</v>
      </c>
      <c r="D997" s="2" t="str">
        <f t="shared" si="31"/>
        <v>2018</v>
      </c>
      <c r="E997" t="s">
        <v>58</v>
      </c>
      <c r="F997" t="s">
        <v>782</v>
      </c>
      <c r="G997" t="s">
        <v>34</v>
      </c>
      <c r="H997" t="s">
        <v>47</v>
      </c>
      <c r="I997" t="s">
        <v>48</v>
      </c>
      <c r="J997" t="s">
        <v>37</v>
      </c>
      <c r="K997" t="s">
        <v>38</v>
      </c>
      <c r="L997" t="s">
        <v>39</v>
      </c>
      <c r="M997" t="s">
        <v>40</v>
      </c>
      <c r="N997" t="s">
        <v>55</v>
      </c>
      <c r="O997" t="s">
        <v>56</v>
      </c>
      <c r="P997" t="s">
        <v>63</v>
      </c>
      <c r="Q997">
        <v>10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42.401800000000001</v>
      </c>
      <c r="AF997">
        <v>-71.118700000000004</v>
      </c>
      <c r="AG997">
        <v>6</v>
      </c>
      <c r="AH997" s="1">
        <v>250000000000000</v>
      </c>
    </row>
    <row r="998" spans="1:34" x14ac:dyDescent="0.35">
      <c r="A998">
        <v>22034133</v>
      </c>
      <c r="B998" s="2">
        <v>44729.775694444441</v>
      </c>
      <c r="C998" s="2" t="str">
        <f t="shared" si="30"/>
        <v>Jun</v>
      </c>
      <c r="D998" s="2" t="str">
        <f t="shared" si="31"/>
        <v>2022</v>
      </c>
      <c r="E998" t="s">
        <v>32</v>
      </c>
      <c r="F998" t="s">
        <v>783</v>
      </c>
      <c r="G998" t="s">
        <v>46</v>
      </c>
      <c r="H998" t="s">
        <v>47</v>
      </c>
      <c r="I998" t="s">
        <v>48</v>
      </c>
      <c r="J998" t="s">
        <v>63</v>
      </c>
      <c r="K998" t="s">
        <v>53</v>
      </c>
      <c r="L998" t="s">
        <v>54</v>
      </c>
      <c r="M998" t="s">
        <v>40</v>
      </c>
      <c r="N998" t="s">
        <v>49</v>
      </c>
      <c r="O998" t="s">
        <v>86</v>
      </c>
      <c r="P998" t="s">
        <v>43</v>
      </c>
      <c r="Q998">
        <v>25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3</v>
      </c>
      <c r="X998">
        <v>0</v>
      </c>
      <c r="Y998">
        <v>0</v>
      </c>
      <c r="Z998">
        <v>2</v>
      </c>
      <c r="AA998">
        <v>2</v>
      </c>
      <c r="AB998">
        <v>0</v>
      </c>
      <c r="AC998">
        <v>0</v>
      </c>
      <c r="AD998">
        <v>0</v>
      </c>
      <c r="AE998">
        <v>42.4009</v>
      </c>
      <c r="AF998">
        <v>-71.119900000000001</v>
      </c>
      <c r="AG998">
        <v>6</v>
      </c>
      <c r="AH998" s="1">
        <v>250000000000000</v>
      </c>
    </row>
    <row r="999" spans="1:34" x14ac:dyDescent="0.35">
      <c r="A999">
        <v>19028729</v>
      </c>
      <c r="B999" s="2">
        <v>43609.459027777775</v>
      </c>
      <c r="C999" s="2" t="str">
        <f t="shared" si="30"/>
        <v>May</v>
      </c>
      <c r="D999" s="2" t="str">
        <f t="shared" si="31"/>
        <v>2019</v>
      </c>
      <c r="E999" t="s">
        <v>44</v>
      </c>
      <c r="F999" t="s">
        <v>783</v>
      </c>
      <c r="G999" t="s">
        <v>46</v>
      </c>
      <c r="H999" t="s">
        <v>47</v>
      </c>
      <c r="I999" t="s">
        <v>48</v>
      </c>
      <c r="J999" t="s">
        <v>37</v>
      </c>
      <c r="K999" t="s">
        <v>38</v>
      </c>
      <c r="L999" t="s">
        <v>54</v>
      </c>
      <c r="M999" t="s">
        <v>40</v>
      </c>
      <c r="N999" t="s">
        <v>41</v>
      </c>
      <c r="O999" t="s">
        <v>42</v>
      </c>
      <c r="P999" t="s">
        <v>43</v>
      </c>
      <c r="Q999">
        <v>25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3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42.4009</v>
      </c>
      <c r="AF999">
        <v>-71.119900000000001</v>
      </c>
      <c r="AG999">
        <v>6</v>
      </c>
      <c r="AH999" s="1">
        <v>250000000000000</v>
      </c>
    </row>
    <row r="1000" spans="1:34" x14ac:dyDescent="0.35">
      <c r="A1000">
        <v>22045260</v>
      </c>
      <c r="B1000" s="2">
        <v>44787.650694444441</v>
      </c>
      <c r="C1000" s="2" t="str">
        <f t="shared" si="30"/>
        <v>Aug</v>
      </c>
      <c r="D1000" s="2" t="str">
        <f t="shared" si="31"/>
        <v>2022</v>
      </c>
      <c r="E1000" t="s">
        <v>44</v>
      </c>
      <c r="F1000" t="s">
        <v>784</v>
      </c>
      <c r="G1000" t="s">
        <v>46</v>
      </c>
      <c r="H1000" t="s">
        <v>47</v>
      </c>
      <c r="I1000" t="s">
        <v>48</v>
      </c>
      <c r="J1000" t="s">
        <v>37</v>
      </c>
      <c r="K1000" t="s">
        <v>38</v>
      </c>
      <c r="L1000" t="s">
        <v>54</v>
      </c>
      <c r="M1000" t="s">
        <v>40</v>
      </c>
      <c r="N1000" t="s">
        <v>41</v>
      </c>
      <c r="O1000" t="s">
        <v>96</v>
      </c>
      <c r="P1000" t="s">
        <v>43</v>
      </c>
      <c r="Q1000">
        <v>25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0</v>
      </c>
      <c r="Y1000">
        <v>0</v>
      </c>
      <c r="Z1000">
        <v>1</v>
      </c>
      <c r="AA1000">
        <v>0</v>
      </c>
      <c r="AB1000">
        <v>1</v>
      </c>
      <c r="AC1000">
        <v>0</v>
      </c>
      <c r="AD1000">
        <v>0</v>
      </c>
      <c r="AE1000">
        <v>42.405900000000003</v>
      </c>
      <c r="AF1000">
        <v>-71.127200000000002</v>
      </c>
      <c r="AG1000">
        <v>7</v>
      </c>
      <c r="AH1000" s="1">
        <v>250000000000000</v>
      </c>
    </row>
    <row r="1001" spans="1:34" x14ac:dyDescent="0.35">
      <c r="A1001">
        <v>23051206</v>
      </c>
      <c r="B1001" s="2">
        <v>45176.176388888889</v>
      </c>
      <c r="C1001" s="2" t="str">
        <f t="shared" si="30"/>
        <v>Sep</v>
      </c>
      <c r="D1001" s="2" t="str">
        <f t="shared" si="31"/>
        <v>2023</v>
      </c>
      <c r="E1001" t="s">
        <v>58</v>
      </c>
      <c r="F1001" t="s">
        <v>785</v>
      </c>
      <c r="G1001" t="s">
        <v>34</v>
      </c>
      <c r="H1001" t="s">
        <v>47</v>
      </c>
      <c r="I1001" t="s">
        <v>48</v>
      </c>
      <c r="J1001" t="s">
        <v>523</v>
      </c>
      <c r="K1001" t="s">
        <v>445</v>
      </c>
      <c r="L1001" t="s">
        <v>39</v>
      </c>
      <c r="M1001" t="s">
        <v>40</v>
      </c>
      <c r="N1001" t="s">
        <v>49</v>
      </c>
      <c r="O1001" t="s">
        <v>136</v>
      </c>
      <c r="P1001" t="s">
        <v>89</v>
      </c>
      <c r="Q1001">
        <v>20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42.406199999999998</v>
      </c>
      <c r="AF1001">
        <v>-71.128</v>
      </c>
      <c r="AG1001">
        <v>7</v>
      </c>
      <c r="AH1001" s="1">
        <v>250000000000000</v>
      </c>
    </row>
    <row r="1002" spans="1:34" x14ac:dyDescent="0.35">
      <c r="A1002">
        <v>23023795</v>
      </c>
      <c r="B1002" s="2">
        <v>45048.420138888891</v>
      </c>
      <c r="C1002" s="2" t="str">
        <f t="shared" si="30"/>
        <v>May</v>
      </c>
      <c r="D1002" s="2" t="str">
        <f t="shared" si="31"/>
        <v>2023</v>
      </c>
      <c r="E1002" t="s">
        <v>44</v>
      </c>
      <c r="F1002" t="s">
        <v>786</v>
      </c>
      <c r="G1002" t="s">
        <v>46</v>
      </c>
      <c r="H1002" t="s">
        <v>52</v>
      </c>
      <c r="I1002" t="s">
        <v>48</v>
      </c>
      <c r="J1002" t="s">
        <v>37</v>
      </c>
      <c r="K1002" t="s">
        <v>38</v>
      </c>
      <c r="L1002" t="s">
        <v>39</v>
      </c>
      <c r="M1002" t="s">
        <v>40</v>
      </c>
      <c r="N1002" t="s">
        <v>55</v>
      </c>
      <c r="O1002" t="s">
        <v>42</v>
      </c>
      <c r="P1002" t="s">
        <v>43</v>
      </c>
      <c r="Q1002">
        <v>25</v>
      </c>
      <c r="R1002">
        <v>0</v>
      </c>
      <c r="S1002">
        <v>0</v>
      </c>
      <c r="T1002">
        <v>0</v>
      </c>
      <c r="U1002">
        <v>3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42.406599999999997</v>
      </c>
      <c r="AF1002">
        <v>-71.128900000000002</v>
      </c>
      <c r="AG1002">
        <v>7</v>
      </c>
      <c r="AH1002" s="1">
        <v>250000000000000</v>
      </c>
    </row>
    <row r="1003" spans="1:34" x14ac:dyDescent="0.35">
      <c r="A1003">
        <v>24006983</v>
      </c>
      <c r="B1003" s="2">
        <v>45329.350694444445</v>
      </c>
      <c r="C1003" s="2" t="str">
        <f t="shared" si="30"/>
        <v>Feb</v>
      </c>
      <c r="D1003" s="2" t="str">
        <f t="shared" si="31"/>
        <v>2024</v>
      </c>
      <c r="E1003" t="s">
        <v>44</v>
      </c>
      <c r="F1003" t="s">
        <v>787</v>
      </c>
      <c r="G1003" t="s">
        <v>46</v>
      </c>
      <c r="H1003" t="s">
        <v>47</v>
      </c>
      <c r="I1003" t="s">
        <v>48</v>
      </c>
      <c r="J1003" t="s">
        <v>37</v>
      </c>
      <c r="K1003" t="s">
        <v>38</v>
      </c>
      <c r="L1003" t="s">
        <v>90</v>
      </c>
      <c r="M1003" t="s">
        <v>40</v>
      </c>
      <c r="N1003" t="s">
        <v>55</v>
      </c>
      <c r="O1003" t="s">
        <v>42</v>
      </c>
      <c r="P1003" t="s">
        <v>43</v>
      </c>
      <c r="Q1003">
        <v>20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3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42.406999999999996</v>
      </c>
      <c r="AF1003">
        <v>-71.13</v>
      </c>
      <c r="AG1003">
        <v>7</v>
      </c>
      <c r="AH1003" s="1">
        <v>250000000000000</v>
      </c>
    </row>
    <row r="1004" spans="1:34" x14ac:dyDescent="0.35">
      <c r="A1004">
        <v>20024335</v>
      </c>
      <c r="B1004" s="2">
        <v>43962.836805555555</v>
      </c>
      <c r="C1004" s="2" t="str">
        <f t="shared" si="30"/>
        <v>May</v>
      </c>
      <c r="D1004" s="2" t="str">
        <f t="shared" si="31"/>
        <v>2020</v>
      </c>
      <c r="E1004" t="s">
        <v>32</v>
      </c>
      <c r="F1004" t="s">
        <v>788</v>
      </c>
      <c r="G1004" t="s">
        <v>34</v>
      </c>
      <c r="H1004" t="s">
        <v>35</v>
      </c>
      <c r="I1004" t="s">
        <v>36</v>
      </c>
      <c r="J1004" t="s">
        <v>37</v>
      </c>
      <c r="K1004" t="s">
        <v>38</v>
      </c>
      <c r="L1004" t="s">
        <v>39</v>
      </c>
      <c r="M1004" t="s">
        <v>93</v>
      </c>
      <c r="N1004" t="s">
        <v>70</v>
      </c>
      <c r="O1004" t="s">
        <v>56</v>
      </c>
      <c r="P1004" t="s">
        <v>63</v>
      </c>
      <c r="Q1004">
        <v>25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2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42.405799999999999</v>
      </c>
      <c r="AF1004">
        <v>-71.130799999999994</v>
      </c>
      <c r="AG1004">
        <v>7</v>
      </c>
      <c r="AH1004" s="1">
        <v>250000000000000</v>
      </c>
    </row>
    <row r="1005" spans="1:34" x14ac:dyDescent="0.35">
      <c r="A1005">
        <v>22004433</v>
      </c>
      <c r="B1005" s="2">
        <v>44589.675694444442</v>
      </c>
      <c r="C1005" s="2" t="str">
        <f t="shared" si="30"/>
        <v>Jan</v>
      </c>
      <c r="D1005" s="2" t="str">
        <f t="shared" si="31"/>
        <v>2022</v>
      </c>
      <c r="E1005" t="s">
        <v>32</v>
      </c>
      <c r="F1005" t="s">
        <v>789</v>
      </c>
      <c r="G1005" t="s">
        <v>46</v>
      </c>
      <c r="H1005" t="s">
        <v>47</v>
      </c>
      <c r="I1005" t="s">
        <v>48</v>
      </c>
      <c r="J1005" t="s">
        <v>37</v>
      </c>
      <c r="K1005" t="s">
        <v>66</v>
      </c>
      <c r="L1005" t="s">
        <v>54</v>
      </c>
      <c r="M1005" t="s">
        <v>40</v>
      </c>
      <c r="N1005" t="s">
        <v>70</v>
      </c>
      <c r="O1005" t="s">
        <v>56</v>
      </c>
      <c r="P1005" t="s">
        <v>57</v>
      </c>
      <c r="Q1005">
        <v>30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42.405900000000003</v>
      </c>
      <c r="AF1005">
        <v>-71.131</v>
      </c>
      <c r="AG1005">
        <v>7</v>
      </c>
      <c r="AH1005" s="1">
        <v>250000000000000</v>
      </c>
    </row>
    <row r="1006" spans="1:34" x14ac:dyDescent="0.35">
      <c r="A1006">
        <v>23040966</v>
      </c>
      <c r="B1006" s="2">
        <v>45128.509722222225</v>
      </c>
      <c r="C1006" s="2" t="str">
        <f t="shared" si="30"/>
        <v>Jul</v>
      </c>
      <c r="D1006" s="2" t="str">
        <f t="shared" si="31"/>
        <v>2023</v>
      </c>
      <c r="E1006" t="s">
        <v>44</v>
      </c>
      <c r="F1006" t="s">
        <v>790</v>
      </c>
      <c r="G1006" t="s">
        <v>46</v>
      </c>
      <c r="H1006" t="s">
        <v>52</v>
      </c>
      <c r="I1006" t="s">
        <v>48</v>
      </c>
      <c r="J1006" t="s">
        <v>37</v>
      </c>
      <c r="K1006" t="s">
        <v>66</v>
      </c>
      <c r="L1006" t="s">
        <v>39</v>
      </c>
      <c r="M1006" t="s">
        <v>40</v>
      </c>
      <c r="N1006" t="s">
        <v>70</v>
      </c>
      <c r="O1006" t="s">
        <v>42</v>
      </c>
      <c r="P1006" t="s">
        <v>43</v>
      </c>
      <c r="Q1006">
        <v>25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3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42.405799999999999</v>
      </c>
      <c r="AF1006">
        <v>-71.130799999999994</v>
      </c>
      <c r="AG1006">
        <v>7</v>
      </c>
      <c r="AH1006" s="1">
        <v>250000000000000</v>
      </c>
    </row>
    <row r="1007" spans="1:34" x14ac:dyDescent="0.35">
      <c r="A1007">
        <v>23026490</v>
      </c>
      <c r="B1007" s="2">
        <v>45060.556944444441</v>
      </c>
      <c r="C1007" s="2" t="str">
        <f t="shared" si="30"/>
        <v>May</v>
      </c>
      <c r="D1007" s="2" t="str">
        <f t="shared" si="31"/>
        <v>2023</v>
      </c>
      <c r="E1007" t="s">
        <v>44</v>
      </c>
      <c r="F1007" t="s">
        <v>791</v>
      </c>
      <c r="G1007" t="s">
        <v>46</v>
      </c>
      <c r="H1007" t="s">
        <v>47</v>
      </c>
      <c r="I1007" t="s">
        <v>48</v>
      </c>
      <c r="J1007" t="s">
        <v>37</v>
      </c>
      <c r="K1007" t="s">
        <v>38</v>
      </c>
      <c r="L1007" t="s">
        <v>54</v>
      </c>
      <c r="M1007" t="s">
        <v>40</v>
      </c>
      <c r="N1007" t="s">
        <v>41</v>
      </c>
      <c r="O1007" t="s">
        <v>42</v>
      </c>
      <c r="P1007" t="s">
        <v>43</v>
      </c>
      <c r="Q1007">
        <v>20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2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42.405500000000004</v>
      </c>
      <c r="AF1007">
        <v>-71.130399999999995</v>
      </c>
      <c r="AG1007">
        <v>7</v>
      </c>
      <c r="AH1007" s="1">
        <v>250000000000000</v>
      </c>
    </row>
    <row r="1008" spans="1:34" x14ac:dyDescent="0.35">
      <c r="A1008">
        <v>19007639</v>
      </c>
      <c r="B1008" s="2">
        <v>43507.53402777778</v>
      </c>
      <c r="C1008" s="2" t="str">
        <f t="shared" si="30"/>
        <v>Feb</v>
      </c>
      <c r="D1008" s="2" t="str">
        <f t="shared" si="31"/>
        <v>2019</v>
      </c>
      <c r="E1008" t="s">
        <v>44</v>
      </c>
      <c r="F1008" t="s">
        <v>792</v>
      </c>
      <c r="G1008" t="s">
        <v>46</v>
      </c>
      <c r="H1008" t="s">
        <v>47</v>
      </c>
      <c r="I1008" t="s">
        <v>48</v>
      </c>
      <c r="J1008" t="s">
        <v>37</v>
      </c>
      <c r="K1008" t="s">
        <v>38</v>
      </c>
      <c r="L1008" t="s">
        <v>39</v>
      </c>
      <c r="M1008" t="s">
        <v>40</v>
      </c>
      <c r="N1008" t="s">
        <v>70</v>
      </c>
      <c r="O1008" t="s">
        <v>42</v>
      </c>
      <c r="P1008" t="s">
        <v>43</v>
      </c>
      <c r="Q1008">
        <v>30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3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42.4056</v>
      </c>
      <c r="AF1008">
        <v>-71.130499999999998</v>
      </c>
      <c r="AG1008">
        <v>7</v>
      </c>
      <c r="AH1008" s="1">
        <v>250000000000000</v>
      </c>
    </row>
    <row r="1009" spans="1:34" x14ac:dyDescent="0.35">
      <c r="A1009">
        <v>19050911</v>
      </c>
      <c r="B1009" s="2">
        <v>43712.588888888888</v>
      </c>
      <c r="C1009" s="2" t="str">
        <f t="shared" si="30"/>
        <v>Sep</v>
      </c>
      <c r="D1009" s="2" t="str">
        <f t="shared" si="31"/>
        <v>2019</v>
      </c>
      <c r="E1009" t="s">
        <v>44</v>
      </c>
      <c r="F1009" t="s">
        <v>793</v>
      </c>
      <c r="G1009" t="s">
        <v>46</v>
      </c>
      <c r="H1009" t="s">
        <v>47</v>
      </c>
      <c r="I1009" t="s">
        <v>48</v>
      </c>
      <c r="J1009" t="s">
        <v>37</v>
      </c>
      <c r="K1009" t="s">
        <v>38</v>
      </c>
      <c r="L1009" t="s">
        <v>39</v>
      </c>
      <c r="M1009" t="s">
        <v>40</v>
      </c>
      <c r="N1009" t="s">
        <v>41</v>
      </c>
      <c r="O1009" t="s">
        <v>42</v>
      </c>
      <c r="P1009" t="s">
        <v>43</v>
      </c>
      <c r="Q1009">
        <v>30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4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42.4054</v>
      </c>
      <c r="AF1009">
        <v>-71.130200000000002</v>
      </c>
      <c r="AG1009">
        <v>7</v>
      </c>
      <c r="AH1009" s="1">
        <v>250000000000000</v>
      </c>
    </row>
    <row r="1010" spans="1:34" x14ac:dyDescent="0.35">
      <c r="A1010">
        <v>19073231</v>
      </c>
      <c r="B1010" s="2">
        <v>43828.436111111114</v>
      </c>
      <c r="C1010" s="2" t="str">
        <f t="shared" si="30"/>
        <v>Dec</v>
      </c>
      <c r="D1010" s="2" t="str">
        <f t="shared" si="31"/>
        <v>2019</v>
      </c>
      <c r="E1010" t="s">
        <v>44</v>
      </c>
      <c r="F1010" t="s">
        <v>791</v>
      </c>
      <c r="G1010" t="s">
        <v>34</v>
      </c>
      <c r="H1010" t="s">
        <v>47</v>
      </c>
      <c r="I1010" t="s">
        <v>48</v>
      </c>
      <c r="J1010" t="s">
        <v>37</v>
      </c>
      <c r="K1010" t="s">
        <v>38</v>
      </c>
      <c r="L1010" t="s">
        <v>39</v>
      </c>
      <c r="M1010" t="s">
        <v>40</v>
      </c>
      <c r="N1010" t="s">
        <v>55</v>
      </c>
      <c r="O1010" t="s">
        <v>56</v>
      </c>
      <c r="P1010" t="s">
        <v>43</v>
      </c>
      <c r="Q1010">
        <v>30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42.405500000000004</v>
      </c>
      <c r="AF1010">
        <v>-71.130399999999995</v>
      </c>
      <c r="AG1010">
        <v>7</v>
      </c>
      <c r="AH1010" s="1">
        <v>250000000000000</v>
      </c>
    </row>
    <row r="1011" spans="1:34" x14ac:dyDescent="0.35">
      <c r="A1011">
        <v>22041411</v>
      </c>
      <c r="B1011" s="2">
        <v>44768.497916666667</v>
      </c>
      <c r="C1011" s="2" t="str">
        <f t="shared" si="30"/>
        <v>Jul</v>
      </c>
      <c r="D1011" s="2" t="str">
        <f t="shared" si="31"/>
        <v>2022</v>
      </c>
      <c r="E1011" t="s">
        <v>44</v>
      </c>
      <c r="F1011" t="s">
        <v>794</v>
      </c>
      <c r="G1011" t="s">
        <v>46</v>
      </c>
      <c r="H1011" t="s">
        <v>52</v>
      </c>
      <c r="I1011" t="s">
        <v>48</v>
      </c>
      <c r="J1011" t="s">
        <v>37</v>
      </c>
      <c r="K1011" t="s">
        <v>38</v>
      </c>
      <c r="L1011" t="s">
        <v>39</v>
      </c>
      <c r="M1011" t="s">
        <v>69</v>
      </c>
      <c r="N1011" t="s">
        <v>70</v>
      </c>
      <c r="O1011" t="s">
        <v>56</v>
      </c>
      <c r="P1011" t="s">
        <v>43</v>
      </c>
      <c r="Q1011">
        <v>20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3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42.406199999999998</v>
      </c>
      <c r="AF1011">
        <v>-71.129599999999996</v>
      </c>
      <c r="AG1011">
        <v>7</v>
      </c>
      <c r="AH1011" s="1">
        <v>250000000000000</v>
      </c>
    </row>
    <row r="1012" spans="1:34" x14ac:dyDescent="0.35">
      <c r="A1012">
        <v>22067832</v>
      </c>
      <c r="B1012" s="2">
        <v>44895.49722222222</v>
      </c>
      <c r="C1012" s="2" t="str">
        <f t="shared" si="30"/>
        <v>Nov</v>
      </c>
      <c r="D1012" s="2" t="str">
        <f t="shared" si="31"/>
        <v>2022</v>
      </c>
      <c r="E1012" t="s">
        <v>44</v>
      </c>
      <c r="F1012" t="s">
        <v>795</v>
      </c>
      <c r="G1012" t="s">
        <v>46</v>
      </c>
      <c r="H1012" t="s">
        <v>52</v>
      </c>
      <c r="I1012" t="s">
        <v>48</v>
      </c>
      <c r="J1012" t="s">
        <v>37</v>
      </c>
      <c r="K1012" t="s">
        <v>38</v>
      </c>
      <c r="L1012" t="s">
        <v>54</v>
      </c>
      <c r="M1012" t="s">
        <v>40</v>
      </c>
      <c r="N1012" t="s">
        <v>41</v>
      </c>
      <c r="O1012" t="s">
        <v>42</v>
      </c>
      <c r="P1012" t="s">
        <v>43</v>
      </c>
      <c r="Q1012">
        <v>25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2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42.404800000000002</v>
      </c>
      <c r="AF1012">
        <v>-71.1297</v>
      </c>
      <c r="AG1012">
        <v>7</v>
      </c>
      <c r="AH1012" s="1">
        <v>250000000000000</v>
      </c>
    </row>
    <row r="1013" spans="1:34" x14ac:dyDescent="0.35">
      <c r="A1013">
        <v>20019378</v>
      </c>
      <c r="B1013" s="2">
        <v>43934.502083333333</v>
      </c>
      <c r="C1013" s="2" t="str">
        <f t="shared" si="30"/>
        <v>Apr</v>
      </c>
      <c r="D1013" s="2" t="str">
        <f t="shared" si="31"/>
        <v>2020</v>
      </c>
      <c r="E1013" t="s">
        <v>44</v>
      </c>
      <c r="F1013" t="s">
        <v>796</v>
      </c>
      <c r="G1013" t="s">
        <v>46</v>
      </c>
      <c r="H1013" t="s">
        <v>35</v>
      </c>
      <c r="I1013" t="s">
        <v>36</v>
      </c>
      <c r="J1013" t="s">
        <v>37</v>
      </c>
      <c r="K1013" t="s">
        <v>53</v>
      </c>
      <c r="L1013" t="s">
        <v>54</v>
      </c>
      <c r="M1013" t="s">
        <v>40</v>
      </c>
      <c r="N1013" t="s">
        <v>41</v>
      </c>
      <c r="O1013" t="s">
        <v>42</v>
      </c>
      <c r="P1013" t="s">
        <v>43</v>
      </c>
      <c r="Q1013">
        <v>30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42.404699999999998</v>
      </c>
      <c r="AF1013">
        <v>-71.129599999999996</v>
      </c>
      <c r="AG1013">
        <v>7</v>
      </c>
      <c r="AH1013" s="1">
        <v>250000000000000</v>
      </c>
    </row>
    <row r="1014" spans="1:34" x14ac:dyDescent="0.35">
      <c r="A1014">
        <v>21056858</v>
      </c>
      <c r="B1014" s="2">
        <v>44498.339583333334</v>
      </c>
      <c r="C1014" s="2" t="str">
        <f t="shared" si="30"/>
        <v>Oct</v>
      </c>
      <c r="D1014" s="2" t="str">
        <f t="shared" si="31"/>
        <v>2021</v>
      </c>
      <c r="E1014" t="s">
        <v>44</v>
      </c>
      <c r="F1014" t="s">
        <v>797</v>
      </c>
      <c r="G1014" t="s">
        <v>46</v>
      </c>
      <c r="H1014" t="s">
        <v>52</v>
      </c>
      <c r="I1014" t="s">
        <v>48</v>
      </c>
      <c r="J1014" t="s">
        <v>37</v>
      </c>
      <c r="K1014" t="s">
        <v>38</v>
      </c>
      <c r="L1014" t="s">
        <v>54</v>
      </c>
      <c r="M1014" t="s">
        <v>40</v>
      </c>
      <c r="N1014" t="s">
        <v>55</v>
      </c>
      <c r="O1014" t="s">
        <v>42</v>
      </c>
      <c r="P1014" t="s">
        <v>43</v>
      </c>
      <c r="Q1014">
        <v>25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42.404299999999999</v>
      </c>
      <c r="AF1014">
        <v>-71.129099999999994</v>
      </c>
      <c r="AG1014">
        <v>7</v>
      </c>
      <c r="AH1014" s="1">
        <v>250000000000000</v>
      </c>
    </row>
    <row r="1015" spans="1:34" x14ac:dyDescent="0.35">
      <c r="A1015">
        <v>19045349</v>
      </c>
      <c r="B1015" s="2">
        <v>43686.392361111109</v>
      </c>
      <c r="C1015" s="2" t="str">
        <f t="shared" si="30"/>
        <v>Aug</v>
      </c>
      <c r="D1015" s="2" t="str">
        <f t="shared" si="31"/>
        <v>2019</v>
      </c>
      <c r="E1015" t="s">
        <v>44</v>
      </c>
      <c r="F1015" t="s">
        <v>798</v>
      </c>
      <c r="G1015" t="s">
        <v>46</v>
      </c>
      <c r="H1015" t="s">
        <v>47</v>
      </c>
      <c r="I1015" t="s">
        <v>48</v>
      </c>
      <c r="J1015" t="s">
        <v>37</v>
      </c>
      <c r="K1015" t="s">
        <v>38</v>
      </c>
      <c r="L1015" t="s">
        <v>39</v>
      </c>
      <c r="M1015" t="s">
        <v>40</v>
      </c>
      <c r="N1015" t="s">
        <v>41</v>
      </c>
      <c r="O1015" t="s">
        <v>56</v>
      </c>
      <c r="P1015" t="s">
        <v>43</v>
      </c>
      <c r="Q1015">
        <v>25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3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42.405099999999997</v>
      </c>
      <c r="AF1015">
        <v>-71.127499999999998</v>
      </c>
      <c r="AG1015">
        <v>7</v>
      </c>
      <c r="AH1015" s="1">
        <v>250000000000000</v>
      </c>
    </row>
    <row r="1016" spans="1:34" x14ac:dyDescent="0.35">
      <c r="A1016">
        <v>19031622</v>
      </c>
      <c r="B1016" s="2">
        <v>43622.680555555555</v>
      </c>
      <c r="C1016" s="2" t="str">
        <f t="shared" si="30"/>
        <v>Jun</v>
      </c>
      <c r="D1016" s="2" t="str">
        <f t="shared" si="31"/>
        <v>2019</v>
      </c>
      <c r="E1016" t="s">
        <v>32</v>
      </c>
      <c r="F1016" t="s">
        <v>799</v>
      </c>
      <c r="G1016" t="s">
        <v>46</v>
      </c>
      <c r="H1016" t="s">
        <v>47</v>
      </c>
      <c r="I1016" t="s">
        <v>48</v>
      </c>
      <c r="J1016" t="s">
        <v>60</v>
      </c>
      <c r="K1016" t="s">
        <v>66</v>
      </c>
      <c r="L1016" t="s">
        <v>71</v>
      </c>
      <c r="M1016" t="s">
        <v>69</v>
      </c>
      <c r="N1016" t="s">
        <v>55</v>
      </c>
      <c r="O1016" t="s">
        <v>42</v>
      </c>
      <c r="P1016" t="s">
        <v>43</v>
      </c>
      <c r="Q1016">
        <v>25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2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42.405099999999997</v>
      </c>
      <c r="AF1016">
        <v>-71.126400000000004</v>
      </c>
      <c r="AG1016">
        <v>7</v>
      </c>
      <c r="AH1016" s="1">
        <v>250000000000000</v>
      </c>
    </row>
    <row r="1017" spans="1:34" x14ac:dyDescent="0.35">
      <c r="A1017">
        <v>18051422</v>
      </c>
      <c r="B1017" s="2">
        <v>43340.745833333334</v>
      </c>
      <c r="C1017" s="2" t="str">
        <f t="shared" si="30"/>
        <v>Aug</v>
      </c>
      <c r="D1017" s="2" t="str">
        <f t="shared" si="31"/>
        <v>2018</v>
      </c>
      <c r="E1017" t="s">
        <v>32</v>
      </c>
      <c r="F1017" t="s">
        <v>800</v>
      </c>
      <c r="G1017" t="s">
        <v>46</v>
      </c>
      <c r="H1017" t="s">
        <v>47</v>
      </c>
      <c r="I1017" t="s">
        <v>48</v>
      </c>
      <c r="J1017" t="s">
        <v>37</v>
      </c>
      <c r="K1017" t="s">
        <v>38</v>
      </c>
      <c r="L1017" t="s">
        <v>39</v>
      </c>
      <c r="M1017" t="s">
        <v>40</v>
      </c>
      <c r="N1017" t="s">
        <v>70</v>
      </c>
      <c r="O1017" t="s">
        <v>96</v>
      </c>
      <c r="P1017" t="s">
        <v>43</v>
      </c>
      <c r="Q1017">
        <v>30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1</v>
      </c>
      <c r="X1017">
        <v>0</v>
      </c>
      <c r="Y1017">
        <v>0</v>
      </c>
      <c r="Z1017">
        <v>1</v>
      </c>
      <c r="AA1017">
        <v>0</v>
      </c>
      <c r="AB1017">
        <v>1</v>
      </c>
      <c r="AC1017">
        <v>0</v>
      </c>
      <c r="AD1017">
        <v>0</v>
      </c>
      <c r="AE1017">
        <v>42.403599999999997</v>
      </c>
      <c r="AF1017">
        <v>-71.127499999999998</v>
      </c>
      <c r="AG1017">
        <v>7</v>
      </c>
      <c r="AH1017" s="1">
        <v>250000000000000</v>
      </c>
    </row>
    <row r="1018" spans="1:34" x14ac:dyDescent="0.35">
      <c r="A1018">
        <v>21041722</v>
      </c>
      <c r="B1018" s="2">
        <v>44419.698611111111</v>
      </c>
      <c r="C1018" s="2" t="str">
        <f t="shared" si="30"/>
        <v>Aug</v>
      </c>
      <c r="D1018" s="2" t="str">
        <f t="shared" si="31"/>
        <v>2021</v>
      </c>
      <c r="E1018" t="s">
        <v>32</v>
      </c>
      <c r="F1018" t="s">
        <v>801</v>
      </c>
      <c r="G1018" t="s">
        <v>46</v>
      </c>
      <c r="H1018" t="s">
        <v>47</v>
      </c>
      <c r="I1018" t="s">
        <v>48</v>
      </c>
      <c r="J1018" t="s">
        <v>37</v>
      </c>
      <c r="K1018" t="s">
        <v>66</v>
      </c>
      <c r="L1018" t="s">
        <v>71</v>
      </c>
      <c r="M1018" t="s">
        <v>40</v>
      </c>
      <c r="N1018" t="s">
        <v>49</v>
      </c>
      <c r="O1018" t="s">
        <v>86</v>
      </c>
      <c r="P1018" t="s">
        <v>43</v>
      </c>
      <c r="Q1018">
        <v>25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5</v>
      </c>
      <c r="X1018">
        <v>0</v>
      </c>
      <c r="Y1018">
        <v>0</v>
      </c>
      <c r="Z1018">
        <v>2</v>
      </c>
      <c r="AA1018">
        <v>1</v>
      </c>
      <c r="AB1018">
        <v>0</v>
      </c>
      <c r="AC1018">
        <v>0</v>
      </c>
      <c r="AD1018">
        <v>0</v>
      </c>
      <c r="AE1018">
        <v>42.403500000000001</v>
      </c>
      <c r="AF1018">
        <v>-71.127300000000005</v>
      </c>
      <c r="AG1018">
        <v>7</v>
      </c>
      <c r="AH1018" s="1">
        <v>250000000000000</v>
      </c>
    </row>
    <row r="1019" spans="1:34" x14ac:dyDescent="0.35">
      <c r="A1019">
        <v>23038696</v>
      </c>
      <c r="B1019" s="2">
        <v>45118.330555555556</v>
      </c>
      <c r="C1019" s="2" t="str">
        <f t="shared" si="30"/>
        <v>Jul</v>
      </c>
      <c r="D1019" s="2" t="str">
        <f t="shared" si="31"/>
        <v>2023</v>
      </c>
      <c r="E1019" t="s">
        <v>58</v>
      </c>
      <c r="F1019" t="s">
        <v>801</v>
      </c>
      <c r="G1019" t="s">
        <v>46</v>
      </c>
      <c r="H1019" t="s">
        <v>47</v>
      </c>
      <c r="I1019" t="s">
        <v>48</v>
      </c>
      <c r="J1019" t="s">
        <v>37</v>
      </c>
      <c r="K1019" t="s">
        <v>66</v>
      </c>
      <c r="L1019" t="s">
        <v>39</v>
      </c>
      <c r="M1019" t="s">
        <v>40</v>
      </c>
      <c r="N1019" t="s">
        <v>82</v>
      </c>
      <c r="O1019" t="s">
        <v>86</v>
      </c>
      <c r="P1019" t="s">
        <v>43</v>
      </c>
      <c r="Q1019">
        <v>25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2</v>
      </c>
      <c r="X1019">
        <v>0</v>
      </c>
      <c r="Y1019">
        <v>0</v>
      </c>
      <c r="Z1019">
        <v>1</v>
      </c>
      <c r="AA1019">
        <v>1</v>
      </c>
      <c r="AB1019">
        <v>0</v>
      </c>
      <c r="AC1019">
        <v>0</v>
      </c>
      <c r="AD1019">
        <v>0</v>
      </c>
      <c r="AE1019">
        <v>42.403500000000001</v>
      </c>
      <c r="AF1019">
        <v>-71.127300000000005</v>
      </c>
      <c r="AG1019">
        <v>7</v>
      </c>
      <c r="AH1019" s="1">
        <v>250000000000000</v>
      </c>
    </row>
    <row r="1020" spans="1:34" x14ac:dyDescent="0.35">
      <c r="A1020">
        <v>20019621</v>
      </c>
      <c r="B1020" s="2">
        <v>43935.495833333334</v>
      </c>
      <c r="C1020" s="2" t="str">
        <f t="shared" si="30"/>
        <v>Apr</v>
      </c>
      <c r="D1020" s="2" t="str">
        <f t="shared" si="31"/>
        <v>2020</v>
      </c>
      <c r="E1020" t="s">
        <v>44</v>
      </c>
      <c r="F1020" t="s">
        <v>802</v>
      </c>
      <c r="G1020" t="s">
        <v>46</v>
      </c>
      <c r="H1020" t="s">
        <v>47</v>
      </c>
      <c r="I1020" t="s">
        <v>48</v>
      </c>
      <c r="J1020" t="s">
        <v>37</v>
      </c>
      <c r="K1020" t="s">
        <v>38</v>
      </c>
      <c r="L1020" t="s">
        <v>39</v>
      </c>
      <c r="M1020" t="s">
        <v>40</v>
      </c>
      <c r="N1020" t="s">
        <v>82</v>
      </c>
      <c r="O1020" t="s">
        <v>56</v>
      </c>
      <c r="P1020" t="s">
        <v>43</v>
      </c>
      <c r="Q1020">
        <v>25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4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42.403500000000001</v>
      </c>
      <c r="AF1020">
        <v>-71.127300000000005</v>
      </c>
      <c r="AG1020">
        <v>7</v>
      </c>
      <c r="AH1020" s="1">
        <v>250000000000000</v>
      </c>
    </row>
    <row r="1021" spans="1:34" x14ac:dyDescent="0.35">
      <c r="A1021">
        <v>20052119</v>
      </c>
      <c r="B1021" s="2">
        <v>44131.419444444444</v>
      </c>
      <c r="C1021" s="2" t="str">
        <f t="shared" si="30"/>
        <v>Oct</v>
      </c>
      <c r="D1021" s="2" t="str">
        <f t="shared" si="31"/>
        <v>2020</v>
      </c>
      <c r="E1021" t="s">
        <v>44</v>
      </c>
      <c r="F1021" t="s">
        <v>803</v>
      </c>
      <c r="G1021" t="s">
        <v>46</v>
      </c>
      <c r="H1021" t="s">
        <v>47</v>
      </c>
      <c r="I1021" t="s">
        <v>48</v>
      </c>
      <c r="J1021" t="s">
        <v>37</v>
      </c>
      <c r="K1021" t="s">
        <v>38</v>
      </c>
      <c r="L1021" t="s">
        <v>54</v>
      </c>
      <c r="M1021" t="s">
        <v>69</v>
      </c>
      <c r="N1021" t="s">
        <v>41</v>
      </c>
      <c r="O1021" t="s">
        <v>91</v>
      </c>
      <c r="P1021" t="s">
        <v>43</v>
      </c>
      <c r="Q1021">
        <v>20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2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42.404699999999998</v>
      </c>
      <c r="AF1021">
        <v>-71.128299999999996</v>
      </c>
      <c r="AG1021">
        <v>7</v>
      </c>
      <c r="AH1021" s="1">
        <v>250000000000000</v>
      </c>
    </row>
    <row r="1022" spans="1:34" x14ac:dyDescent="0.35">
      <c r="A1022">
        <v>20006963</v>
      </c>
      <c r="B1022" s="2">
        <v>43867.993055555555</v>
      </c>
      <c r="C1022" s="2" t="str">
        <f t="shared" si="30"/>
        <v>Feb</v>
      </c>
      <c r="D1022" s="2" t="str">
        <f t="shared" si="31"/>
        <v>2020</v>
      </c>
      <c r="E1022" t="s">
        <v>32</v>
      </c>
      <c r="F1022" t="s">
        <v>804</v>
      </c>
      <c r="G1022" t="s">
        <v>34</v>
      </c>
      <c r="H1022" t="s">
        <v>138</v>
      </c>
      <c r="I1022" t="s">
        <v>36</v>
      </c>
      <c r="J1022" t="s">
        <v>63</v>
      </c>
      <c r="K1022" t="s">
        <v>38</v>
      </c>
      <c r="L1022" t="s">
        <v>39</v>
      </c>
      <c r="M1022" t="s">
        <v>40</v>
      </c>
      <c r="N1022" t="s">
        <v>119</v>
      </c>
      <c r="O1022" t="s">
        <v>56</v>
      </c>
      <c r="P1022" t="s">
        <v>43</v>
      </c>
      <c r="Q1022">
        <v>25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3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42.4099</v>
      </c>
      <c r="AF1022">
        <v>-71.127899999999997</v>
      </c>
      <c r="AG1022">
        <v>7</v>
      </c>
      <c r="AH1022" s="1">
        <v>250000000000000</v>
      </c>
    </row>
    <row r="1023" spans="1:34" x14ac:dyDescent="0.35">
      <c r="A1023">
        <v>24007973</v>
      </c>
      <c r="B1023" s="2">
        <v>45334.320833333331</v>
      </c>
      <c r="C1023" s="2" t="str">
        <f t="shared" si="30"/>
        <v>Feb</v>
      </c>
      <c r="D1023" s="2" t="str">
        <f t="shared" si="31"/>
        <v>2024</v>
      </c>
      <c r="E1023" t="s">
        <v>58</v>
      </c>
      <c r="F1023" t="s">
        <v>805</v>
      </c>
      <c r="G1023" t="s">
        <v>46</v>
      </c>
      <c r="H1023" t="s">
        <v>52</v>
      </c>
      <c r="I1023" t="s">
        <v>48</v>
      </c>
      <c r="J1023" t="s">
        <v>37</v>
      </c>
      <c r="K1023" t="s">
        <v>38</v>
      </c>
      <c r="L1023" t="s">
        <v>39</v>
      </c>
      <c r="M1023" t="s">
        <v>40</v>
      </c>
      <c r="N1023" t="s">
        <v>70</v>
      </c>
      <c r="O1023" t="s">
        <v>42</v>
      </c>
      <c r="P1023" t="s">
        <v>43</v>
      </c>
      <c r="Q1023">
        <v>25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3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42.408299999999997</v>
      </c>
      <c r="AF1023">
        <v>-71.128299999999996</v>
      </c>
      <c r="AG1023">
        <v>7</v>
      </c>
      <c r="AH1023" s="1">
        <v>250000000000000</v>
      </c>
    </row>
    <row r="1024" spans="1:34" x14ac:dyDescent="0.35">
      <c r="A1024">
        <v>22032681</v>
      </c>
      <c r="B1024" s="2">
        <v>44722.789583333331</v>
      </c>
      <c r="C1024" s="2" t="str">
        <f t="shared" si="30"/>
        <v>Jun</v>
      </c>
      <c r="D1024" s="2" t="str">
        <f t="shared" si="31"/>
        <v>2022</v>
      </c>
      <c r="E1024" t="s">
        <v>32</v>
      </c>
      <c r="F1024" t="s">
        <v>806</v>
      </c>
      <c r="G1024" t="s">
        <v>46</v>
      </c>
      <c r="H1024" t="s">
        <v>47</v>
      </c>
      <c r="I1024" t="s">
        <v>48</v>
      </c>
      <c r="J1024" t="s">
        <v>37</v>
      </c>
      <c r="K1024" t="s">
        <v>38</v>
      </c>
      <c r="L1024" t="s">
        <v>39</v>
      </c>
      <c r="M1024" t="s">
        <v>40</v>
      </c>
      <c r="N1024" t="s">
        <v>49</v>
      </c>
      <c r="O1024" t="s">
        <v>99</v>
      </c>
      <c r="P1024" t="s">
        <v>63</v>
      </c>
      <c r="Q1024">
        <v>25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42.409500000000001</v>
      </c>
      <c r="AF1024">
        <v>-71.128399999999999</v>
      </c>
      <c r="AG1024">
        <v>7</v>
      </c>
      <c r="AH1024" s="1">
        <v>250000000000000</v>
      </c>
    </row>
    <row r="1025" spans="1:34" x14ac:dyDescent="0.35">
      <c r="A1025">
        <v>23017738</v>
      </c>
      <c r="B1025" s="2">
        <v>45020.761805555558</v>
      </c>
      <c r="C1025" s="2" t="str">
        <f t="shared" si="30"/>
        <v>Apr</v>
      </c>
      <c r="D1025" s="2" t="str">
        <f t="shared" si="31"/>
        <v>2023</v>
      </c>
      <c r="E1025" t="s">
        <v>32</v>
      </c>
      <c r="F1025" t="s">
        <v>807</v>
      </c>
      <c r="G1025" t="s">
        <v>46</v>
      </c>
      <c r="H1025" t="s">
        <v>47</v>
      </c>
      <c r="I1025" t="s">
        <v>48</v>
      </c>
      <c r="J1025" t="s">
        <v>37</v>
      </c>
      <c r="K1025" t="s">
        <v>38</v>
      </c>
      <c r="L1025" t="s">
        <v>39</v>
      </c>
      <c r="M1025" t="s">
        <v>40</v>
      </c>
      <c r="N1025" t="s">
        <v>70</v>
      </c>
      <c r="O1025" t="s">
        <v>42</v>
      </c>
      <c r="P1025" t="s">
        <v>43</v>
      </c>
      <c r="Q1025">
        <v>25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4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42.408799999999999</v>
      </c>
      <c r="AF1025">
        <v>-71.128200000000007</v>
      </c>
      <c r="AG1025">
        <v>7</v>
      </c>
      <c r="AH1025" s="1">
        <v>250000000000000</v>
      </c>
    </row>
    <row r="1026" spans="1:34" x14ac:dyDescent="0.35">
      <c r="A1026">
        <v>19050787</v>
      </c>
      <c r="B1026" s="2">
        <v>43711.869444444441</v>
      </c>
      <c r="C1026" s="2" t="str">
        <f t="shared" si="30"/>
        <v>Sep</v>
      </c>
      <c r="D1026" s="2" t="str">
        <f t="shared" si="31"/>
        <v>2019</v>
      </c>
      <c r="E1026" t="s">
        <v>32</v>
      </c>
      <c r="F1026" t="s">
        <v>808</v>
      </c>
      <c r="G1026" t="s">
        <v>34</v>
      </c>
      <c r="H1026" t="s">
        <v>47</v>
      </c>
      <c r="I1026" t="s">
        <v>48</v>
      </c>
      <c r="J1026" t="s">
        <v>37</v>
      </c>
      <c r="K1026" t="s">
        <v>38</v>
      </c>
      <c r="L1026" t="s">
        <v>39</v>
      </c>
      <c r="M1026" t="s">
        <v>40</v>
      </c>
      <c r="N1026" t="s">
        <v>70</v>
      </c>
      <c r="O1026" t="s">
        <v>56</v>
      </c>
      <c r="P1026" t="s">
        <v>57</v>
      </c>
      <c r="Q1026">
        <v>20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3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42.407600000000002</v>
      </c>
      <c r="AF1026">
        <v>-71.127499999999998</v>
      </c>
      <c r="AG1026">
        <v>7</v>
      </c>
      <c r="AH1026" s="1">
        <v>250000000000000</v>
      </c>
    </row>
    <row r="1027" spans="1:34" x14ac:dyDescent="0.35">
      <c r="A1027">
        <v>21020645</v>
      </c>
      <c r="B1027" s="2">
        <v>44312.423611111109</v>
      </c>
      <c r="C1027" s="2" t="str">
        <f t="shared" ref="C1027:C1090" si="32">TEXT(B1027,"mmm")</f>
        <v>Apr</v>
      </c>
      <c r="D1027" s="2" t="str">
        <f t="shared" ref="D1027:D1090" si="33">TEXT(B1027,"yyyy")</f>
        <v>2021</v>
      </c>
      <c r="E1027" t="s">
        <v>44</v>
      </c>
      <c r="F1027" t="s">
        <v>809</v>
      </c>
      <c r="G1027" t="s">
        <v>46</v>
      </c>
      <c r="H1027" t="s">
        <v>47</v>
      </c>
      <c r="I1027" t="s">
        <v>48</v>
      </c>
      <c r="J1027" t="s">
        <v>37</v>
      </c>
      <c r="K1027" t="s">
        <v>38</v>
      </c>
      <c r="L1027" t="s">
        <v>39</v>
      </c>
      <c r="M1027" t="s">
        <v>40</v>
      </c>
      <c r="N1027" t="s">
        <v>70</v>
      </c>
      <c r="O1027" t="s">
        <v>56</v>
      </c>
      <c r="P1027" t="s">
        <v>43</v>
      </c>
      <c r="Q1027">
        <v>20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3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42.406999999999996</v>
      </c>
      <c r="AF1027">
        <v>-71.126800000000003</v>
      </c>
      <c r="AG1027">
        <v>7</v>
      </c>
      <c r="AH1027" s="1">
        <v>250000000000000</v>
      </c>
    </row>
    <row r="1028" spans="1:34" x14ac:dyDescent="0.35">
      <c r="A1028">
        <v>19035391</v>
      </c>
      <c r="B1028" s="2">
        <v>43639.732638888891</v>
      </c>
      <c r="C1028" s="2" t="str">
        <f t="shared" si="32"/>
        <v>Jun</v>
      </c>
      <c r="D1028" s="2" t="str">
        <f t="shared" si="33"/>
        <v>2019</v>
      </c>
      <c r="E1028" t="s">
        <v>32</v>
      </c>
      <c r="F1028" t="s">
        <v>810</v>
      </c>
      <c r="G1028" t="s">
        <v>46</v>
      </c>
      <c r="H1028" t="s">
        <v>47</v>
      </c>
      <c r="I1028" t="s">
        <v>48</v>
      </c>
      <c r="J1028" t="s">
        <v>37</v>
      </c>
      <c r="K1028" t="s">
        <v>53</v>
      </c>
      <c r="L1028" t="s">
        <v>54</v>
      </c>
      <c r="M1028" t="s">
        <v>40</v>
      </c>
      <c r="N1028" t="s">
        <v>41</v>
      </c>
      <c r="O1028" t="s">
        <v>42</v>
      </c>
      <c r="P1028" t="s">
        <v>43</v>
      </c>
      <c r="Q1028">
        <v>25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2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42.408200000000001</v>
      </c>
      <c r="AF1028">
        <v>-71.129599999999996</v>
      </c>
      <c r="AG1028">
        <v>7</v>
      </c>
      <c r="AH1028" s="1">
        <v>250000000000000</v>
      </c>
    </row>
    <row r="1029" spans="1:34" x14ac:dyDescent="0.35">
      <c r="A1029">
        <v>22046753</v>
      </c>
      <c r="B1029" s="2">
        <v>44794.652777777781</v>
      </c>
      <c r="C1029" s="2" t="str">
        <f t="shared" si="32"/>
        <v>Aug</v>
      </c>
      <c r="D1029" s="2" t="str">
        <f t="shared" si="33"/>
        <v>2022</v>
      </c>
      <c r="E1029" t="s">
        <v>44</v>
      </c>
      <c r="F1029" t="s">
        <v>811</v>
      </c>
      <c r="G1029" t="s">
        <v>46</v>
      </c>
      <c r="H1029" t="s">
        <v>47</v>
      </c>
      <c r="I1029" t="s">
        <v>48</v>
      </c>
      <c r="J1029" t="s">
        <v>37</v>
      </c>
      <c r="K1029" t="s">
        <v>66</v>
      </c>
      <c r="L1029" t="s">
        <v>71</v>
      </c>
      <c r="M1029" t="s">
        <v>40</v>
      </c>
      <c r="N1029" t="s">
        <v>55</v>
      </c>
      <c r="O1029" t="s">
        <v>56</v>
      </c>
      <c r="P1029" t="s">
        <v>43</v>
      </c>
      <c r="Q1029">
        <v>25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3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42.407699999999998</v>
      </c>
      <c r="AF1029">
        <v>-71.129900000000006</v>
      </c>
      <c r="AG1029">
        <v>7</v>
      </c>
      <c r="AH1029" s="1">
        <v>250000000000000</v>
      </c>
    </row>
    <row r="1030" spans="1:34" x14ac:dyDescent="0.35">
      <c r="A1030">
        <v>21001174</v>
      </c>
      <c r="B1030" s="2">
        <v>44205.28125</v>
      </c>
      <c r="C1030" s="2" t="str">
        <f t="shared" si="32"/>
        <v>Jan</v>
      </c>
      <c r="D1030" s="2" t="str">
        <f t="shared" si="33"/>
        <v>2021</v>
      </c>
      <c r="E1030" t="s">
        <v>58</v>
      </c>
      <c r="F1030" t="s">
        <v>812</v>
      </c>
      <c r="G1030" t="s">
        <v>46</v>
      </c>
      <c r="H1030" t="s">
        <v>47</v>
      </c>
      <c r="I1030" t="s">
        <v>48</v>
      </c>
      <c r="J1030" t="s">
        <v>37</v>
      </c>
      <c r="K1030" t="s">
        <v>38</v>
      </c>
      <c r="L1030" t="s">
        <v>39</v>
      </c>
      <c r="M1030" t="s">
        <v>93</v>
      </c>
      <c r="N1030" t="s">
        <v>70</v>
      </c>
      <c r="O1030" t="s">
        <v>56</v>
      </c>
      <c r="P1030" t="s">
        <v>57</v>
      </c>
      <c r="Q1030">
        <v>25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42.406199999999998</v>
      </c>
      <c r="AF1030">
        <v>-71.126499999999993</v>
      </c>
      <c r="AG1030">
        <v>7</v>
      </c>
      <c r="AH1030" s="1">
        <v>250000000000000</v>
      </c>
    </row>
    <row r="1031" spans="1:34" x14ac:dyDescent="0.35">
      <c r="A1031">
        <v>19040141</v>
      </c>
      <c r="B1031" s="2">
        <v>43661.561111111114</v>
      </c>
      <c r="C1031" s="2" t="str">
        <f t="shared" si="32"/>
        <v>Jul</v>
      </c>
      <c r="D1031" s="2" t="str">
        <f t="shared" si="33"/>
        <v>2019</v>
      </c>
      <c r="E1031" t="s">
        <v>44</v>
      </c>
      <c r="F1031" t="s">
        <v>812</v>
      </c>
      <c r="G1031" t="s">
        <v>46</v>
      </c>
      <c r="H1031" t="s">
        <v>47</v>
      </c>
      <c r="I1031" t="s">
        <v>48</v>
      </c>
      <c r="J1031" t="s">
        <v>37</v>
      </c>
      <c r="K1031" t="s">
        <v>445</v>
      </c>
      <c r="L1031" t="s">
        <v>39</v>
      </c>
      <c r="M1031" t="s">
        <v>40</v>
      </c>
      <c r="N1031" t="s">
        <v>70</v>
      </c>
      <c r="O1031" t="s">
        <v>42</v>
      </c>
      <c r="P1031" t="s">
        <v>43</v>
      </c>
      <c r="Q1031">
        <v>20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2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42.406199999999998</v>
      </c>
      <c r="AF1031">
        <v>-71.126499999999993</v>
      </c>
      <c r="AG1031">
        <v>7</v>
      </c>
      <c r="AH1031" s="1">
        <v>250000000000000</v>
      </c>
    </row>
    <row r="1032" spans="1:34" x14ac:dyDescent="0.35">
      <c r="A1032">
        <v>20008013</v>
      </c>
      <c r="B1032" s="2">
        <v>43873.34097222222</v>
      </c>
      <c r="C1032" s="2" t="str">
        <f t="shared" si="32"/>
        <v>Feb</v>
      </c>
      <c r="D1032" s="2" t="str">
        <f t="shared" si="33"/>
        <v>2020</v>
      </c>
      <c r="E1032" t="s">
        <v>44</v>
      </c>
      <c r="F1032" t="s">
        <v>813</v>
      </c>
      <c r="G1032" t="s">
        <v>46</v>
      </c>
      <c r="H1032" t="s">
        <v>47</v>
      </c>
      <c r="I1032" t="s">
        <v>48</v>
      </c>
      <c r="J1032" t="s">
        <v>37</v>
      </c>
      <c r="K1032" t="s">
        <v>38</v>
      </c>
      <c r="L1032" t="s">
        <v>39</v>
      </c>
      <c r="M1032" t="s">
        <v>40</v>
      </c>
      <c r="N1032" t="s">
        <v>41</v>
      </c>
      <c r="O1032" t="s">
        <v>42</v>
      </c>
      <c r="P1032" t="s">
        <v>89</v>
      </c>
      <c r="Q1032">
        <v>15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2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42.406199999999998</v>
      </c>
      <c r="AF1032">
        <v>-71.126499999999993</v>
      </c>
      <c r="AG1032">
        <v>7</v>
      </c>
      <c r="AH1032" s="1">
        <v>250000000000000</v>
      </c>
    </row>
    <row r="1033" spans="1:34" x14ac:dyDescent="0.35">
      <c r="A1033">
        <v>20061926</v>
      </c>
      <c r="B1033" s="2">
        <v>44188.567361111112</v>
      </c>
      <c r="C1033" s="2" t="str">
        <f t="shared" si="32"/>
        <v>Dec</v>
      </c>
      <c r="D1033" s="2" t="str">
        <f t="shared" si="33"/>
        <v>2020</v>
      </c>
      <c r="E1033" t="s">
        <v>44</v>
      </c>
      <c r="F1033" t="s">
        <v>814</v>
      </c>
      <c r="G1033" t="s">
        <v>46</v>
      </c>
      <c r="H1033" t="s">
        <v>47</v>
      </c>
      <c r="I1033" t="s">
        <v>48</v>
      </c>
      <c r="J1033" t="s">
        <v>37</v>
      </c>
      <c r="K1033" t="s">
        <v>53</v>
      </c>
      <c r="L1033" t="s">
        <v>54</v>
      </c>
      <c r="M1033" t="s">
        <v>40</v>
      </c>
      <c r="N1033" t="s">
        <v>41</v>
      </c>
      <c r="O1033" t="s">
        <v>42</v>
      </c>
      <c r="P1033" t="s">
        <v>43</v>
      </c>
      <c r="Q1033">
        <v>25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3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42.405500000000004</v>
      </c>
      <c r="AF1033">
        <v>-71.130700000000004</v>
      </c>
      <c r="AG1033">
        <v>7</v>
      </c>
      <c r="AH1033" s="1">
        <v>250000000000000</v>
      </c>
    </row>
    <row r="1034" spans="1:34" x14ac:dyDescent="0.35">
      <c r="A1034">
        <v>21031548</v>
      </c>
      <c r="B1034" s="2">
        <v>44369.877083333333</v>
      </c>
      <c r="C1034" s="2" t="str">
        <f t="shared" si="32"/>
        <v>Jun</v>
      </c>
      <c r="D1034" s="2" t="str">
        <f t="shared" si="33"/>
        <v>2021</v>
      </c>
      <c r="E1034" t="s">
        <v>32</v>
      </c>
      <c r="F1034" t="s">
        <v>815</v>
      </c>
      <c r="G1034" t="s">
        <v>34</v>
      </c>
      <c r="H1034" t="s">
        <v>35</v>
      </c>
      <c r="I1034" t="s">
        <v>36</v>
      </c>
      <c r="J1034" t="s">
        <v>37</v>
      </c>
      <c r="K1034" t="s">
        <v>38</v>
      </c>
      <c r="L1034" t="s">
        <v>39</v>
      </c>
      <c r="M1034" t="s">
        <v>93</v>
      </c>
      <c r="N1034" t="s">
        <v>82</v>
      </c>
      <c r="O1034" t="s">
        <v>42</v>
      </c>
      <c r="P1034" t="s">
        <v>43</v>
      </c>
      <c r="Q1034">
        <v>25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3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42.405299999999997</v>
      </c>
      <c r="AF1034">
        <v>-71.130899999999997</v>
      </c>
      <c r="AG1034">
        <v>7</v>
      </c>
      <c r="AH1034" s="1">
        <v>250000000000000</v>
      </c>
    </row>
    <row r="1035" spans="1:34" x14ac:dyDescent="0.35">
      <c r="A1035">
        <v>22029465</v>
      </c>
      <c r="B1035" s="2">
        <v>44707.703472222223</v>
      </c>
      <c r="C1035" s="2" t="str">
        <f t="shared" si="32"/>
        <v>May</v>
      </c>
      <c r="D1035" s="2" t="str">
        <f t="shared" si="33"/>
        <v>2022</v>
      </c>
      <c r="E1035" t="s">
        <v>32</v>
      </c>
      <c r="F1035" t="s">
        <v>815</v>
      </c>
      <c r="G1035" t="s">
        <v>46</v>
      </c>
      <c r="H1035" t="s">
        <v>47</v>
      </c>
      <c r="I1035" t="s">
        <v>48</v>
      </c>
      <c r="J1035" t="s">
        <v>37</v>
      </c>
      <c r="K1035" t="s">
        <v>38</v>
      </c>
      <c r="L1035" t="s">
        <v>39</v>
      </c>
      <c r="M1035" t="s">
        <v>63</v>
      </c>
      <c r="N1035" t="s">
        <v>41</v>
      </c>
      <c r="O1035" t="s">
        <v>42</v>
      </c>
      <c r="P1035" t="s">
        <v>89</v>
      </c>
      <c r="Q1035">
        <v>5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3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42.405299999999997</v>
      </c>
      <c r="AF1035">
        <v>-71.130899999999997</v>
      </c>
      <c r="AG1035">
        <v>7</v>
      </c>
      <c r="AH1035" s="1">
        <v>250000000000000</v>
      </c>
    </row>
    <row r="1036" spans="1:34" x14ac:dyDescent="0.35">
      <c r="A1036">
        <v>23009905</v>
      </c>
      <c r="B1036" s="2">
        <v>44980.677777777775</v>
      </c>
      <c r="C1036" s="2" t="str">
        <f t="shared" si="32"/>
        <v>Feb</v>
      </c>
      <c r="D1036" s="2" t="str">
        <f t="shared" si="33"/>
        <v>2023</v>
      </c>
      <c r="E1036" t="s">
        <v>32</v>
      </c>
      <c r="F1036" t="s">
        <v>816</v>
      </c>
      <c r="G1036" t="s">
        <v>46</v>
      </c>
      <c r="H1036" t="s">
        <v>47</v>
      </c>
      <c r="I1036" t="s">
        <v>74</v>
      </c>
      <c r="J1036" t="s">
        <v>37</v>
      </c>
      <c r="K1036" t="s">
        <v>38</v>
      </c>
      <c r="L1036" t="s">
        <v>39</v>
      </c>
      <c r="M1036" t="s">
        <v>63</v>
      </c>
      <c r="N1036" t="s">
        <v>63</v>
      </c>
      <c r="O1036" t="s">
        <v>86</v>
      </c>
      <c r="P1036" t="s">
        <v>63</v>
      </c>
      <c r="Q1036">
        <v>25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42.404200000000003</v>
      </c>
      <c r="AF1036">
        <v>-71.132000000000005</v>
      </c>
      <c r="AG1036">
        <v>7</v>
      </c>
      <c r="AH1036" s="1">
        <v>250000000000000</v>
      </c>
    </row>
    <row r="1037" spans="1:34" x14ac:dyDescent="0.35">
      <c r="A1037">
        <v>22053815</v>
      </c>
      <c r="B1037" s="2">
        <v>44825.789583333331</v>
      </c>
      <c r="C1037" s="2" t="str">
        <f t="shared" si="32"/>
        <v>Sep</v>
      </c>
      <c r="D1037" s="2" t="str">
        <f t="shared" si="33"/>
        <v>2022</v>
      </c>
      <c r="E1037" t="s">
        <v>32</v>
      </c>
      <c r="F1037" t="s">
        <v>817</v>
      </c>
      <c r="G1037" t="s">
        <v>34</v>
      </c>
      <c r="H1037" t="s">
        <v>47</v>
      </c>
      <c r="I1037" t="s">
        <v>48</v>
      </c>
      <c r="J1037" t="s">
        <v>37</v>
      </c>
      <c r="K1037" t="s">
        <v>38</v>
      </c>
      <c r="L1037" t="s">
        <v>39</v>
      </c>
      <c r="M1037" t="s">
        <v>69</v>
      </c>
      <c r="N1037" t="s">
        <v>70</v>
      </c>
      <c r="O1037" t="s">
        <v>56</v>
      </c>
      <c r="P1037" t="s">
        <v>43</v>
      </c>
      <c r="Q1037">
        <v>25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3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42.404299999999999</v>
      </c>
      <c r="AF1037">
        <v>-71.132300000000001</v>
      </c>
      <c r="AG1037">
        <v>7</v>
      </c>
      <c r="AH1037" s="1">
        <v>250000000000000</v>
      </c>
    </row>
    <row r="1038" spans="1:34" x14ac:dyDescent="0.35">
      <c r="A1038">
        <v>24004986</v>
      </c>
      <c r="B1038" s="2">
        <v>45319.093055555553</v>
      </c>
      <c r="C1038" s="2" t="str">
        <f t="shared" si="32"/>
        <v>Jan</v>
      </c>
      <c r="D1038" s="2" t="str">
        <f t="shared" si="33"/>
        <v>2024</v>
      </c>
      <c r="E1038" t="s">
        <v>58</v>
      </c>
      <c r="F1038" t="s">
        <v>818</v>
      </c>
      <c r="G1038" t="s">
        <v>34</v>
      </c>
      <c r="H1038" t="s">
        <v>47</v>
      </c>
      <c r="I1038" t="s">
        <v>48</v>
      </c>
      <c r="J1038" t="s">
        <v>37</v>
      </c>
      <c r="K1038" t="s">
        <v>38</v>
      </c>
      <c r="L1038" t="s">
        <v>39</v>
      </c>
      <c r="M1038" t="s">
        <v>69</v>
      </c>
      <c r="N1038" t="s">
        <v>55</v>
      </c>
      <c r="O1038" t="s">
        <v>56</v>
      </c>
      <c r="P1038" t="s">
        <v>43</v>
      </c>
      <c r="Q1038">
        <v>25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5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42.404800000000002</v>
      </c>
      <c r="AF1038">
        <v>-71.131699999999995</v>
      </c>
      <c r="AG1038">
        <v>7</v>
      </c>
      <c r="AH1038" s="1">
        <v>250000000000000</v>
      </c>
    </row>
    <row r="1039" spans="1:34" x14ac:dyDescent="0.35">
      <c r="A1039">
        <v>21050258</v>
      </c>
      <c r="B1039" s="2">
        <v>44463.265972222223</v>
      </c>
      <c r="C1039" s="2" t="str">
        <f t="shared" si="32"/>
        <v>Sep</v>
      </c>
      <c r="D1039" s="2" t="str">
        <f t="shared" si="33"/>
        <v>2021</v>
      </c>
      <c r="E1039" t="s">
        <v>58</v>
      </c>
      <c r="F1039" t="s">
        <v>819</v>
      </c>
      <c r="G1039" t="s">
        <v>46</v>
      </c>
      <c r="H1039" t="s">
        <v>47</v>
      </c>
      <c r="I1039" t="s">
        <v>48</v>
      </c>
      <c r="J1039" t="s">
        <v>37</v>
      </c>
      <c r="K1039" t="s">
        <v>38</v>
      </c>
      <c r="L1039" t="s">
        <v>39</v>
      </c>
      <c r="M1039" t="s">
        <v>40</v>
      </c>
      <c r="N1039" t="s">
        <v>41</v>
      </c>
      <c r="O1039" t="s">
        <v>42</v>
      </c>
      <c r="P1039" t="s">
        <v>43</v>
      </c>
      <c r="Q1039">
        <v>25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42.405000000000001</v>
      </c>
      <c r="AF1039">
        <v>-71.130399999999995</v>
      </c>
      <c r="AG1039">
        <v>7</v>
      </c>
      <c r="AH1039" s="1">
        <v>250000000000000</v>
      </c>
    </row>
    <row r="1040" spans="1:34" x14ac:dyDescent="0.35">
      <c r="A1040">
        <v>21004295</v>
      </c>
      <c r="B1040" s="2">
        <v>44218.344444444447</v>
      </c>
      <c r="C1040" s="2" t="str">
        <f t="shared" si="32"/>
        <v>Jan</v>
      </c>
      <c r="D1040" s="2" t="str">
        <f t="shared" si="33"/>
        <v>2021</v>
      </c>
      <c r="E1040" t="s">
        <v>44</v>
      </c>
      <c r="F1040" t="s">
        <v>820</v>
      </c>
      <c r="G1040" t="s">
        <v>46</v>
      </c>
      <c r="H1040" t="s">
        <v>47</v>
      </c>
      <c r="I1040" t="s">
        <v>48</v>
      </c>
      <c r="J1040" t="s">
        <v>37</v>
      </c>
      <c r="K1040" t="s">
        <v>38</v>
      </c>
      <c r="L1040" t="s">
        <v>90</v>
      </c>
      <c r="M1040" t="s">
        <v>40</v>
      </c>
      <c r="N1040" t="s">
        <v>49</v>
      </c>
      <c r="O1040" t="s">
        <v>91</v>
      </c>
      <c r="P1040" t="s">
        <v>89</v>
      </c>
      <c r="Q1040">
        <v>25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42.403599999999997</v>
      </c>
      <c r="AF1040">
        <v>-71.129300000000001</v>
      </c>
      <c r="AG1040">
        <v>7</v>
      </c>
      <c r="AH1040" s="1">
        <v>250000000000000</v>
      </c>
    </row>
    <row r="1041" spans="1:34" x14ac:dyDescent="0.35">
      <c r="A1041">
        <v>19023435</v>
      </c>
      <c r="B1041" s="2">
        <v>43584.4</v>
      </c>
      <c r="C1041" s="2" t="str">
        <f t="shared" si="32"/>
        <v>Apr</v>
      </c>
      <c r="D1041" s="2" t="str">
        <f t="shared" si="33"/>
        <v>2019</v>
      </c>
      <c r="E1041" t="s">
        <v>44</v>
      </c>
      <c r="F1041" t="s">
        <v>821</v>
      </c>
      <c r="G1041" t="s">
        <v>63</v>
      </c>
      <c r="H1041" t="s">
        <v>63</v>
      </c>
      <c r="I1041" t="s">
        <v>63</v>
      </c>
      <c r="J1041" t="s">
        <v>63</v>
      </c>
      <c r="K1041" t="s">
        <v>38</v>
      </c>
      <c r="L1041" t="s">
        <v>39</v>
      </c>
      <c r="M1041" t="s">
        <v>69</v>
      </c>
      <c r="N1041" t="s">
        <v>63</v>
      </c>
      <c r="O1041" t="s">
        <v>56</v>
      </c>
      <c r="P1041" t="s">
        <v>43</v>
      </c>
      <c r="Q1041">
        <v>20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42.402299999999997</v>
      </c>
      <c r="AF1041">
        <v>-71.131600000000006</v>
      </c>
      <c r="AG1041">
        <v>7</v>
      </c>
      <c r="AH1041" s="1">
        <v>250000000000000</v>
      </c>
    </row>
    <row r="1042" spans="1:34" x14ac:dyDescent="0.35">
      <c r="A1042">
        <v>21007350</v>
      </c>
      <c r="B1042" s="2">
        <v>44236.775000000001</v>
      </c>
      <c r="C1042" s="2" t="str">
        <f t="shared" si="32"/>
        <v>Feb</v>
      </c>
      <c r="D1042" s="2" t="str">
        <f t="shared" si="33"/>
        <v>2021</v>
      </c>
      <c r="E1042" t="s">
        <v>32</v>
      </c>
      <c r="F1042" t="s">
        <v>822</v>
      </c>
      <c r="G1042" t="s">
        <v>34</v>
      </c>
      <c r="H1042" t="s">
        <v>155</v>
      </c>
      <c r="I1042" t="s">
        <v>74</v>
      </c>
      <c r="J1042" t="s">
        <v>91</v>
      </c>
      <c r="K1042" t="s">
        <v>38</v>
      </c>
      <c r="L1042" t="s">
        <v>39</v>
      </c>
      <c r="M1042" t="s">
        <v>40</v>
      </c>
      <c r="N1042" t="s">
        <v>119</v>
      </c>
      <c r="O1042" t="s">
        <v>56</v>
      </c>
      <c r="P1042" t="s">
        <v>43</v>
      </c>
      <c r="Q1042">
        <v>25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42.4024</v>
      </c>
      <c r="AF1042">
        <v>-71.131200000000007</v>
      </c>
      <c r="AG1042">
        <v>7</v>
      </c>
      <c r="AH1042" s="1">
        <v>250000000000000</v>
      </c>
    </row>
    <row r="1043" spans="1:34" x14ac:dyDescent="0.35">
      <c r="A1043">
        <v>22034281</v>
      </c>
      <c r="B1043" s="2">
        <v>44730.501388888886</v>
      </c>
      <c r="C1043" s="2" t="str">
        <f t="shared" si="32"/>
        <v>Jun</v>
      </c>
      <c r="D1043" s="2" t="str">
        <f t="shared" si="33"/>
        <v>2022</v>
      </c>
      <c r="E1043" t="s">
        <v>44</v>
      </c>
      <c r="F1043" t="s">
        <v>823</v>
      </c>
      <c r="G1043" t="s">
        <v>46</v>
      </c>
      <c r="H1043" t="s">
        <v>47</v>
      </c>
      <c r="I1043" t="s">
        <v>48</v>
      </c>
      <c r="J1043" t="s">
        <v>37</v>
      </c>
      <c r="K1043" t="s">
        <v>38</v>
      </c>
      <c r="L1043" t="s">
        <v>39</v>
      </c>
      <c r="M1043" t="s">
        <v>40</v>
      </c>
      <c r="N1043" t="s">
        <v>41</v>
      </c>
      <c r="O1043" t="s">
        <v>56</v>
      </c>
      <c r="P1043" t="s">
        <v>57</v>
      </c>
      <c r="Q1043">
        <v>25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4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42.4039</v>
      </c>
      <c r="AF1043">
        <v>-71.129300000000001</v>
      </c>
      <c r="AG1043">
        <v>7</v>
      </c>
      <c r="AH1043" s="1">
        <v>250000000000000</v>
      </c>
    </row>
    <row r="1044" spans="1:34" x14ac:dyDescent="0.35">
      <c r="A1044">
        <v>23049808</v>
      </c>
      <c r="B1044" s="2">
        <v>45169.65347222222</v>
      </c>
      <c r="C1044" s="2" t="str">
        <f t="shared" si="32"/>
        <v>Aug</v>
      </c>
      <c r="D1044" s="2" t="str">
        <f t="shared" si="33"/>
        <v>2023</v>
      </c>
      <c r="E1044" t="s">
        <v>44</v>
      </c>
      <c r="F1044" t="s">
        <v>824</v>
      </c>
      <c r="G1044" t="s">
        <v>46</v>
      </c>
      <c r="H1044" t="s">
        <v>47</v>
      </c>
      <c r="I1044" t="s">
        <v>48</v>
      </c>
      <c r="J1044" t="s">
        <v>37</v>
      </c>
      <c r="K1044" t="s">
        <v>38</v>
      </c>
      <c r="L1044" t="s">
        <v>39</v>
      </c>
      <c r="M1044" t="s">
        <v>93</v>
      </c>
      <c r="N1044" t="s">
        <v>41</v>
      </c>
      <c r="O1044" t="s">
        <v>56</v>
      </c>
      <c r="P1044" t="s">
        <v>43</v>
      </c>
      <c r="Q1044">
        <v>25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42.415900000000001</v>
      </c>
      <c r="AF1044">
        <v>-71.128100000000003</v>
      </c>
      <c r="AG1044">
        <v>7</v>
      </c>
      <c r="AH1044" s="1">
        <v>250000000000000</v>
      </c>
    </row>
    <row r="1045" spans="1:34" x14ac:dyDescent="0.35">
      <c r="A1045">
        <v>18045088</v>
      </c>
      <c r="B1045" s="2">
        <v>43310.693055555559</v>
      </c>
      <c r="C1045" s="2" t="str">
        <f t="shared" si="32"/>
        <v>Jul</v>
      </c>
      <c r="D1045" s="2" t="str">
        <f t="shared" si="33"/>
        <v>2018</v>
      </c>
      <c r="E1045" t="s">
        <v>32</v>
      </c>
      <c r="F1045" t="s">
        <v>825</v>
      </c>
      <c r="G1045" t="s">
        <v>46</v>
      </c>
      <c r="H1045" t="s">
        <v>47</v>
      </c>
      <c r="I1045" t="s">
        <v>48</v>
      </c>
      <c r="J1045" t="s">
        <v>37</v>
      </c>
      <c r="K1045" t="s">
        <v>66</v>
      </c>
      <c r="L1045" t="s">
        <v>54</v>
      </c>
      <c r="M1045" t="s">
        <v>93</v>
      </c>
      <c r="N1045" t="s">
        <v>55</v>
      </c>
      <c r="O1045" t="s">
        <v>42</v>
      </c>
      <c r="P1045" t="s">
        <v>63</v>
      </c>
      <c r="Q1045">
        <v>25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42.416600000000003</v>
      </c>
      <c r="AF1045">
        <v>-71.129400000000004</v>
      </c>
      <c r="AG1045">
        <v>7</v>
      </c>
      <c r="AH1045" s="1">
        <v>250000000000000</v>
      </c>
    </row>
    <row r="1046" spans="1:34" x14ac:dyDescent="0.35">
      <c r="A1046">
        <v>24007612</v>
      </c>
      <c r="B1046" s="2">
        <v>45332.2</v>
      </c>
      <c r="C1046" s="2" t="str">
        <f t="shared" si="32"/>
        <v>Feb</v>
      </c>
      <c r="D1046" s="2" t="str">
        <f t="shared" si="33"/>
        <v>2024</v>
      </c>
      <c r="E1046" t="s">
        <v>58</v>
      </c>
      <c r="F1046" t="s">
        <v>826</v>
      </c>
      <c r="G1046" t="s">
        <v>34</v>
      </c>
      <c r="H1046" t="s">
        <v>47</v>
      </c>
      <c r="I1046" t="s">
        <v>36</v>
      </c>
      <c r="J1046" t="s">
        <v>37</v>
      </c>
      <c r="K1046" t="s">
        <v>38</v>
      </c>
      <c r="L1046" t="s">
        <v>39</v>
      </c>
      <c r="M1046" t="s">
        <v>40</v>
      </c>
      <c r="N1046" t="s">
        <v>70</v>
      </c>
      <c r="O1046" t="s">
        <v>56</v>
      </c>
      <c r="P1046" t="s">
        <v>43</v>
      </c>
      <c r="Q1046">
        <v>25</v>
      </c>
      <c r="R1046">
        <v>0</v>
      </c>
      <c r="S1046">
        <v>0</v>
      </c>
      <c r="T1046">
        <v>0</v>
      </c>
      <c r="U1046">
        <v>2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42.415700000000001</v>
      </c>
      <c r="AF1046">
        <v>-71.128399999999999</v>
      </c>
      <c r="AG1046">
        <v>7</v>
      </c>
      <c r="AH1046" s="1">
        <v>250000000000000</v>
      </c>
    </row>
    <row r="1047" spans="1:34" x14ac:dyDescent="0.35">
      <c r="A1047">
        <v>23067456</v>
      </c>
      <c r="B1047" s="2">
        <v>45251.85833333333</v>
      </c>
      <c r="C1047" s="2" t="str">
        <f t="shared" si="32"/>
        <v>Nov</v>
      </c>
      <c r="D1047" s="2" t="str">
        <f t="shared" si="33"/>
        <v>2023</v>
      </c>
      <c r="E1047" t="s">
        <v>32</v>
      </c>
      <c r="F1047" t="s">
        <v>827</v>
      </c>
      <c r="G1047" t="s">
        <v>34</v>
      </c>
      <c r="H1047" t="s">
        <v>47</v>
      </c>
      <c r="I1047" t="s">
        <v>48</v>
      </c>
      <c r="J1047" t="s">
        <v>37</v>
      </c>
      <c r="K1047" t="s">
        <v>38</v>
      </c>
      <c r="L1047" t="s">
        <v>39</v>
      </c>
      <c r="M1047" t="s">
        <v>69</v>
      </c>
      <c r="N1047" t="s">
        <v>49</v>
      </c>
      <c r="O1047" t="s">
        <v>56</v>
      </c>
      <c r="P1047" t="s">
        <v>43</v>
      </c>
      <c r="Q1047">
        <v>20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42.4133</v>
      </c>
      <c r="AF1047">
        <v>-71.129800000000003</v>
      </c>
      <c r="AG1047">
        <v>7</v>
      </c>
      <c r="AH1047" s="1">
        <v>250000000000000</v>
      </c>
    </row>
    <row r="1048" spans="1:34" x14ac:dyDescent="0.35">
      <c r="A1048">
        <v>21031671</v>
      </c>
      <c r="B1048" s="2">
        <v>44370.479861111111</v>
      </c>
      <c r="C1048" s="2" t="str">
        <f t="shared" si="32"/>
        <v>Jun</v>
      </c>
      <c r="D1048" s="2" t="str">
        <f t="shared" si="33"/>
        <v>2021</v>
      </c>
      <c r="E1048" t="s">
        <v>44</v>
      </c>
      <c r="F1048" t="s">
        <v>828</v>
      </c>
      <c r="G1048" t="s">
        <v>46</v>
      </c>
      <c r="H1048" t="s">
        <v>47</v>
      </c>
      <c r="I1048" t="s">
        <v>48</v>
      </c>
      <c r="J1048" t="s">
        <v>37</v>
      </c>
      <c r="K1048" t="s">
        <v>38</v>
      </c>
      <c r="L1048" t="s">
        <v>90</v>
      </c>
      <c r="M1048" t="s">
        <v>69</v>
      </c>
      <c r="N1048" t="s">
        <v>49</v>
      </c>
      <c r="O1048" t="s">
        <v>91</v>
      </c>
      <c r="P1048" t="s">
        <v>89</v>
      </c>
      <c r="Q1048">
        <v>5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2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42.414200000000001</v>
      </c>
      <c r="AF1048">
        <v>-71.129900000000006</v>
      </c>
      <c r="AG1048">
        <v>7</v>
      </c>
      <c r="AH1048" s="1">
        <v>250000000000000</v>
      </c>
    </row>
    <row r="1049" spans="1:34" x14ac:dyDescent="0.35">
      <c r="A1049">
        <v>18068873</v>
      </c>
      <c r="B1049" s="2">
        <v>43424.710416666669</v>
      </c>
      <c r="C1049" s="2" t="str">
        <f t="shared" si="32"/>
        <v>Nov</v>
      </c>
      <c r="D1049" s="2" t="str">
        <f t="shared" si="33"/>
        <v>2018</v>
      </c>
      <c r="E1049" t="s">
        <v>32</v>
      </c>
      <c r="F1049" t="s">
        <v>829</v>
      </c>
      <c r="G1049" t="s">
        <v>34</v>
      </c>
      <c r="H1049" t="s">
        <v>35</v>
      </c>
      <c r="I1049" t="s">
        <v>36</v>
      </c>
      <c r="J1049" t="s">
        <v>37</v>
      </c>
      <c r="K1049" t="s">
        <v>38</v>
      </c>
      <c r="L1049" t="s">
        <v>39</v>
      </c>
      <c r="M1049" t="s">
        <v>40</v>
      </c>
      <c r="N1049" t="s">
        <v>49</v>
      </c>
      <c r="O1049" t="s">
        <v>91</v>
      </c>
      <c r="P1049" t="s">
        <v>43</v>
      </c>
      <c r="Q1049">
        <v>30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42.413499999999999</v>
      </c>
      <c r="AF1049">
        <v>-71.131</v>
      </c>
      <c r="AG1049">
        <v>7</v>
      </c>
      <c r="AH1049" s="1">
        <v>250000000000000</v>
      </c>
    </row>
    <row r="1050" spans="1:34" x14ac:dyDescent="0.35">
      <c r="A1050">
        <v>23061252</v>
      </c>
      <c r="B1050" s="2">
        <v>45221.740277777775</v>
      </c>
      <c r="C1050" s="2" t="str">
        <f t="shared" si="32"/>
        <v>Oct</v>
      </c>
      <c r="D1050" s="2" t="str">
        <f t="shared" si="33"/>
        <v>2023</v>
      </c>
      <c r="E1050" t="s">
        <v>32</v>
      </c>
      <c r="F1050" t="s">
        <v>829</v>
      </c>
      <c r="G1050" t="s">
        <v>291</v>
      </c>
      <c r="H1050" t="s">
        <v>47</v>
      </c>
      <c r="I1050" t="s">
        <v>48</v>
      </c>
      <c r="J1050" t="s">
        <v>37</v>
      </c>
      <c r="K1050" t="s">
        <v>38</v>
      </c>
      <c r="L1050" t="s">
        <v>54</v>
      </c>
      <c r="M1050" t="s">
        <v>40</v>
      </c>
      <c r="N1050" t="s">
        <v>41</v>
      </c>
      <c r="O1050" t="s">
        <v>42</v>
      </c>
      <c r="P1050" t="s">
        <v>43</v>
      </c>
      <c r="Q1050">
        <v>35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3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42.413499999999999</v>
      </c>
      <c r="AF1050">
        <v>-71.131</v>
      </c>
      <c r="AG1050">
        <v>7</v>
      </c>
      <c r="AH1050" s="1">
        <v>250000000000000</v>
      </c>
    </row>
    <row r="1051" spans="1:34" x14ac:dyDescent="0.35">
      <c r="A1051">
        <v>21021531</v>
      </c>
      <c r="B1051" s="2">
        <v>44316.87777777778</v>
      </c>
      <c r="C1051" s="2" t="str">
        <f t="shared" si="32"/>
        <v>Apr</v>
      </c>
      <c r="D1051" s="2" t="str">
        <f t="shared" si="33"/>
        <v>2021</v>
      </c>
      <c r="E1051" t="s">
        <v>32</v>
      </c>
      <c r="F1051" t="s">
        <v>830</v>
      </c>
      <c r="G1051" t="s">
        <v>34</v>
      </c>
      <c r="H1051" t="s">
        <v>47</v>
      </c>
      <c r="I1051" t="s">
        <v>48</v>
      </c>
      <c r="J1051" t="s">
        <v>37</v>
      </c>
      <c r="K1051" t="s">
        <v>38</v>
      </c>
      <c r="L1051" t="s">
        <v>39</v>
      </c>
      <c r="M1051" t="s">
        <v>69</v>
      </c>
      <c r="N1051" t="s">
        <v>63</v>
      </c>
      <c r="O1051" t="s">
        <v>56</v>
      </c>
      <c r="P1051" t="s">
        <v>43</v>
      </c>
      <c r="Q1051">
        <v>20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4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42.411999999999999</v>
      </c>
      <c r="AF1051">
        <v>-71.128799999999998</v>
      </c>
      <c r="AG1051">
        <v>7</v>
      </c>
      <c r="AH1051" s="1">
        <v>250000000000000</v>
      </c>
    </row>
    <row r="1052" spans="1:34" x14ac:dyDescent="0.35">
      <c r="A1052">
        <v>21004412</v>
      </c>
      <c r="B1052" s="2">
        <v>44218.760416666664</v>
      </c>
      <c r="C1052" s="2" t="str">
        <f t="shared" si="32"/>
        <v>Jan</v>
      </c>
      <c r="D1052" s="2" t="str">
        <f t="shared" si="33"/>
        <v>2021</v>
      </c>
      <c r="E1052" t="s">
        <v>32</v>
      </c>
      <c r="F1052" t="s">
        <v>829</v>
      </c>
      <c r="G1052" t="s">
        <v>34</v>
      </c>
      <c r="H1052" t="s">
        <v>47</v>
      </c>
      <c r="I1052" t="s">
        <v>48</v>
      </c>
      <c r="J1052" t="s">
        <v>37</v>
      </c>
      <c r="K1052" t="s">
        <v>38</v>
      </c>
      <c r="L1052" t="s">
        <v>39</v>
      </c>
      <c r="M1052" t="s">
        <v>40</v>
      </c>
      <c r="N1052" t="s">
        <v>55</v>
      </c>
      <c r="O1052" t="s">
        <v>42</v>
      </c>
      <c r="P1052" t="s">
        <v>43</v>
      </c>
      <c r="Q1052">
        <v>30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2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42.413499999999999</v>
      </c>
      <c r="AF1052">
        <v>-71.131</v>
      </c>
      <c r="AG1052">
        <v>7</v>
      </c>
      <c r="AH1052" s="1">
        <v>250000000000000</v>
      </c>
    </row>
    <row r="1053" spans="1:34" x14ac:dyDescent="0.35">
      <c r="A1053">
        <v>21065751</v>
      </c>
      <c r="B1053" s="2">
        <v>44553.290277777778</v>
      </c>
      <c r="C1053" s="2" t="str">
        <f t="shared" si="32"/>
        <v>Dec</v>
      </c>
      <c r="D1053" s="2" t="str">
        <f t="shared" si="33"/>
        <v>2021</v>
      </c>
      <c r="E1053" t="s">
        <v>58</v>
      </c>
      <c r="F1053" t="s">
        <v>829</v>
      </c>
      <c r="G1053" t="s">
        <v>291</v>
      </c>
      <c r="H1053" t="s">
        <v>47</v>
      </c>
      <c r="I1053" t="s">
        <v>48</v>
      </c>
      <c r="J1053" t="s">
        <v>37</v>
      </c>
      <c r="K1053" t="s">
        <v>38</v>
      </c>
      <c r="L1053" t="s">
        <v>39</v>
      </c>
      <c r="M1053" t="s">
        <v>63</v>
      </c>
      <c r="N1053" t="s">
        <v>41</v>
      </c>
      <c r="O1053" t="s">
        <v>56</v>
      </c>
      <c r="P1053" t="s">
        <v>89</v>
      </c>
      <c r="Q1053">
        <v>10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42.413499999999999</v>
      </c>
      <c r="AF1053">
        <v>-71.131</v>
      </c>
      <c r="AG1053">
        <v>7</v>
      </c>
      <c r="AH1053" s="1">
        <v>250000000000000</v>
      </c>
    </row>
    <row r="1054" spans="1:34" x14ac:dyDescent="0.35">
      <c r="A1054">
        <v>18075939</v>
      </c>
      <c r="B1054" s="2">
        <v>43461.392361111109</v>
      </c>
      <c r="C1054" s="2" t="str">
        <f t="shared" si="32"/>
        <v>Dec</v>
      </c>
      <c r="D1054" s="2" t="str">
        <f t="shared" si="33"/>
        <v>2018</v>
      </c>
      <c r="E1054" t="s">
        <v>44</v>
      </c>
      <c r="F1054" t="s">
        <v>831</v>
      </c>
      <c r="G1054" t="s">
        <v>46</v>
      </c>
      <c r="H1054" t="s">
        <v>47</v>
      </c>
      <c r="I1054" t="s">
        <v>48</v>
      </c>
      <c r="J1054" t="s">
        <v>37</v>
      </c>
      <c r="K1054" t="s">
        <v>66</v>
      </c>
      <c r="L1054" t="s">
        <v>71</v>
      </c>
      <c r="M1054" t="s">
        <v>40</v>
      </c>
      <c r="N1054" t="s">
        <v>41</v>
      </c>
      <c r="O1054" t="s">
        <v>42</v>
      </c>
      <c r="P1054" t="s">
        <v>43</v>
      </c>
      <c r="Q1054">
        <v>30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2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42.4069</v>
      </c>
      <c r="AF1054">
        <v>-71.133600000000001</v>
      </c>
      <c r="AG1054">
        <v>7</v>
      </c>
      <c r="AH1054" s="1">
        <v>250000000000000</v>
      </c>
    </row>
    <row r="1055" spans="1:34" x14ac:dyDescent="0.35">
      <c r="A1055">
        <v>23066902</v>
      </c>
      <c r="B1055" s="2">
        <v>45248.957638888889</v>
      </c>
      <c r="C1055" s="2" t="str">
        <f t="shared" si="32"/>
        <v>Nov</v>
      </c>
      <c r="D1055" s="2" t="str">
        <f t="shared" si="33"/>
        <v>2023</v>
      </c>
      <c r="E1055" t="s">
        <v>32</v>
      </c>
      <c r="F1055" t="s">
        <v>831</v>
      </c>
      <c r="G1055" t="s">
        <v>34</v>
      </c>
      <c r="H1055" t="s">
        <v>47</v>
      </c>
      <c r="I1055" t="s">
        <v>48</v>
      </c>
      <c r="J1055" t="s">
        <v>63</v>
      </c>
      <c r="K1055" t="s">
        <v>66</v>
      </c>
      <c r="L1055" t="s">
        <v>71</v>
      </c>
      <c r="M1055" t="s">
        <v>40</v>
      </c>
      <c r="N1055" t="s">
        <v>70</v>
      </c>
      <c r="O1055" t="s">
        <v>42</v>
      </c>
      <c r="P1055" t="s">
        <v>43</v>
      </c>
      <c r="Q1055">
        <v>20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2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42.4069</v>
      </c>
      <c r="AF1055">
        <v>-71.133600000000001</v>
      </c>
      <c r="AG1055">
        <v>7</v>
      </c>
      <c r="AH1055" s="1">
        <v>250000000000000</v>
      </c>
    </row>
    <row r="1056" spans="1:34" x14ac:dyDescent="0.35">
      <c r="A1056">
        <v>21030426</v>
      </c>
      <c r="B1056" s="2">
        <v>44363.679861111108</v>
      </c>
      <c r="C1056" s="2" t="str">
        <f t="shared" si="32"/>
        <v>Jun</v>
      </c>
      <c r="D1056" s="2" t="str">
        <f t="shared" si="33"/>
        <v>2021</v>
      </c>
      <c r="E1056" t="s">
        <v>32</v>
      </c>
      <c r="F1056" t="s">
        <v>831</v>
      </c>
      <c r="G1056" t="s">
        <v>46</v>
      </c>
      <c r="H1056" t="s">
        <v>47</v>
      </c>
      <c r="I1056" t="s">
        <v>48</v>
      </c>
      <c r="J1056" t="s">
        <v>60</v>
      </c>
      <c r="K1056" t="s">
        <v>66</v>
      </c>
      <c r="L1056" t="s">
        <v>71</v>
      </c>
      <c r="M1056" t="s">
        <v>93</v>
      </c>
      <c r="N1056" t="s">
        <v>49</v>
      </c>
      <c r="O1056" t="s">
        <v>99</v>
      </c>
      <c r="P1056" t="s">
        <v>43</v>
      </c>
      <c r="Q1056">
        <v>25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2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42.4069</v>
      </c>
      <c r="AF1056">
        <v>-71.133600000000001</v>
      </c>
      <c r="AG1056">
        <v>7</v>
      </c>
      <c r="AH1056" s="1">
        <v>250000000000000</v>
      </c>
    </row>
    <row r="1057" spans="1:34" x14ac:dyDescent="0.35">
      <c r="A1057">
        <v>18057820</v>
      </c>
      <c r="B1057" s="2">
        <v>43370.618055555555</v>
      </c>
      <c r="C1057" s="2" t="str">
        <f t="shared" si="32"/>
        <v>Sep</v>
      </c>
      <c r="D1057" s="2" t="str">
        <f t="shared" si="33"/>
        <v>2018</v>
      </c>
      <c r="E1057" t="s">
        <v>44</v>
      </c>
      <c r="F1057" t="s">
        <v>832</v>
      </c>
      <c r="G1057" t="s">
        <v>46</v>
      </c>
      <c r="H1057" t="s">
        <v>47</v>
      </c>
      <c r="I1057" t="s">
        <v>48</v>
      </c>
      <c r="J1057" t="s">
        <v>63</v>
      </c>
      <c r="K1057" t="s">
        <v>38</v>
      </c>
      <c r="L1057" t="s">
        <v>39</v>
      </c>
      <c r="M1057" t="s">
        <v>40</v>
      </c>
      <c r="N1057" t="s">
        <v>49</v>
      </c>
      <c r="O1057" t="s">
        <v>86</v>
      </c>
      <c r="P1057" t="s">
        <v>43</v>
      </c>
      <c r="Q1057">
        <v>30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2</v>
      </c>
      <c r="X1057">
        <v>0</v>
      </c>
      <c r="Y1057">
        <v>0</v>
      </c>
      <c r="Z1057">
        <v>1</v>
      </c>
      <c r="AA1057">
        <v>1</v>
      </c>
      <c r="AB1057">
        <v>0</v>
      </c>
      <c r="AC1057">
        <v>0</v>
      </c>
      <c r="AD1057">
        <v>0</v>
      </c>
      <c r="AE1057">
        <v>42.406300000000002</v>
      </c>
      <c r="AF1057">
        <v>-71.133300000000006</v>
      </c>
      <c r="AG1057">
        <v>7</v>
      </c>
      <c r="AH1057" s="1">
        <v>250000000000000</v>
      </c>
    </row>
    <row r="1058" spans="1:34" x14ac:dyDescent="0.35">
      <c r="A1058">
        <v>20002528</v>
      </c>
      <c r="B1058" s="2">
        <v>43845.611805555556</v>
      </c>
      <c r="C1058" s="2" t="str">
        <f t="shared" si="32"/>
        <v>Jan</v>
      </c>
      <c r="D1058" s="2" t="str">
        <f t="shared" si="33"/>
        <v>2020</v>
      </c>
      <c r="E1058" t="s">
        <v>44</v>
      </c>
      <c r="F1058" t="s">
        <v>833</v>
      </c>
      <c r="G1058" t="s">
        <v>46</v>
      </c>
      <c r="H1058" t="s">
        <v>47</v>
      </c>
      <c r="I1058" t="s">
        <v>48</v>
      </c>
      <c r="J1058" t="s">
        <v>37</v>
      </c>
      <c r="K1058" t="s">
        <v>66</v>
      </c>
      <c r="L1058" t="s">
        <v>39</v>
      </c>
      <c r="M1058" t="s">
        <v>40</v>
      </c>
      <c r="N1058" t="s">
        <v>49</v>
      </c>
      <c r="O1058" t="s">
        <v>86</v>
      </c>
      <c r="P1058" t="s">
        <v>43</v>
      </c>
      <c r="Q1058">
        <v>30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1</v>
      </c>
      <c r="X1058">
        <v>0</v>
      </c>
      <c r="Y1058">
        <v>0</v>
      </c>
      <c r="Z1058">
        <v>1</v>
      </c>
      <c r="AA1058">
        <v>1</v>
      </c>
      <c r="AB1058">
        <v>0</v>
      </c>
      <c r="AC1058">
        <v>0</v>
      </c>
      <c r="AD1058">
        <v>0</v>
      </c>
      <c r="AE1058">
        <v>42.4054</v>
      </c>
      <c r="AF1058">
        <v>-71.133700000000005</v>
      </c>
      <c r="AG1058">
        <v>7</v>
      </c>
      <c r="AH1058" s="1">
        <v>250000000000000</v>
      </c>
    </row>
    <row r="1059" spans="1:34" x14ac:dyDescent="0.35">
      <c r="A1059">
        <v>21057144</v>
      </c>
      <c r="B1059" s="2">
        <v>44499.749305555553</v>
      </c>
      <c r="C1059" s="2" t="str">
        <f t="shared" si="32"/>
        <v>Oct</v>
      </c>
      <c r="D1059" s="2" t="str">
        <f t="shared" si="33"/>
        <v>2021</v>
      </c>
      <c r="E1059" t="s">
        <v>32</v>
      </c>
      <c r="F1059" t="s">
        <v>834</v>
      </c>
      <c r="G1059" t="s">
        <v>107</v>
      </c>
      <c r="H1059" t="s">
        <v>35</v>
      </c>
      <c r="I1059" t="s">
        <v>36</v>
      </c>
      <c r="J1059" t="s">
        <v>63</v>
      </c>
      <c r="K1059" t="s">
        <v>38</v>
      </c>
      <c r="L1059" t="s">
        <v>39</v>
      </c>
      <c r="M1059" t="s">
        <v>40</v>
      </c>
      <c r="N1059" t="s">
        <v>70</v>
      </c>
      <c r="O1059" t="s">
        <v>42</v>
      </c>
      <c r="P1059" t="s">
        <v>43</v>
      </c>
      <c r="Q1059">
        <v>30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2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42.406100000000002</v>
      </c>
      <c r="AF1059">
        <v>-71.132099999999994</v>
      </c>
      <c r="AG1059">
        <v>7</v>
      </c>
      <c r="AH1059" s="1">
        <v>250000000000000</v>
      </c>
    </row>
    <row r="1060" spans="1:34" x14ac:dyDescent="0.35">
      <c r="A1060">
        <v>19007978</v>
      </c>
      <c r="B1060" s="2">
        <v>43509.411805555559</v>
      </c>
      <c r="C1060" s="2" t="str">
        <f t="shared" si="32"/>
        <v>Feb</v>
      </c>
      <c r="D1060" s="2" t="str">
        <f t="shared" si="33"/>
        <v>2019</v>
      </c>
      <c r="E1060" t="s">
        <v>44</v>
      </c>
      <c r="F1060" t="s">
        <v>834</v>
      </c>
      <c r="G1060" t="s">
        <v>63</v>
      </c>
      <c r="H1060" t="s">
        <v>63</v>
      </c>
      <c r="I1060" t="s">
        <v>63</v>
      </c>
      <c r="J1060" t="s">
        <v>63</v>
      </c>
      <c r="K1060" t="s">
        <v>38</v>
      </c>
      <c r="L1060" t="s">
        <v>39</v>
      </c>
      <c r="M1060" t="s">
        <v>40</v>
      </c>
      <c r="N1060" t="s">
        <v>63</v>
      </c>
      <c r="O1060" t="s">
        <v>63</v>
      </c>
      <c r="P1060" t="s">
        <v>89</v>
      </c>
      <c r="Q1060">
        <v>30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42.406100000000002</v>
      </c>
      <c r="AF1060">
        <v>-71.132099999999994</v>
      </c>
      <c r="AG1060">
        <v>7</v>
      </c>
      <c r="AH1060" s="1">
        <v>250000000000000</v>
      </c>
    </row>
    <row r="1061" spans="1:34" x14ac:dyDescent="0.35">
      <c r="A1061">
        <v>18027986</v>
      </c>
      <c r="B1061" s="2">
        <v>43231.779861111114</v>
      </c>
      <c r="C1061" s="2" t="str">
        <f t="shared" si="32"/>
        <v>May</v>
      </c>
      <c r="D1061" s="2" t="str">
        <f t="shared" si="33"/>
        <v>2018</v>
      </c>
      <c r="E1061" t="s">
        <v>32</v>
      </c>
      <c r="F1061" t="s">
        <v>833</v>
      </c>
      <c r="G1061" t="s">
        <v>46</v>
      </c>
      <c r="H1061" t="s">
        <v>47</v>
      </c>
      <c r="I1061" t="s">
        <v>48</v>
      </c>
      <c r="J1061" t="s">
        <v>37</v>
      </c>
      <c r="K1061" t="s">
        <v>38</v>
      </c>
      <c r="L1061" t="s">
        <v>39</v>
      </c>
      <c r="M1061" t="s">
        <v>40</v>
      </c>
      <c r="N1061" t="s">
        <v>41</v>
      </c>
      <c r="O1061" t="s">
        <v>56</v>
      </c>
      <c r="P1061" t="s">
        <v>89</v>
      </c>
      <c r="Q1061">
        <v>30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5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42.4054</v>
      </c>
      <c r="AF1061">
        <v>-71.133700000000005</v>
      </c>
      <c r="AG1061">
        <v>7</v>
      </c>
      <c r="AH1061" s="1">
        <v>250000000000000</v>
      </c>
    </row>
    <row r="1062" spans="1:34" x14ac:dyDescent="0.35">
      <c r="A1062">
        <v>24007481</v>
      </c>
      <c r="B1062" s="2">
        <v>45331.496527777781</v>
      </c>
      <c r="C1062" s="2" t="str">
        <f t="shared" si="32"/>
        <v>Feb</v>
      </c>
      <c r="D1062" s="2" t="str">
        <f t="shared" si="33"/>
        <v>2024</v>
      </c>
      <c r="E1062" t="s">
        <v>44</v>
      </c>
      <c r="F1062" t="s">
        <v>835</v>
      </c>
      <c r="G1062" t="s">
        <v>46</v>
      </c>
      <c r="H1062" t="s">
        <v>52</v>
      </c>
      <c r="I1062" t="s">
        <v>48</v>
      </c>
      <c r="J1062" t="s">
        <v>37</v>
      </c>
      <c r="K1062" t="s">
        <v>38</v>
      </c>
      <c r="L1062" t="s">
        <v>39</v>
      </c>
      <c r="M1062" t="s">
        <v>40</v>
      </c>
      <c r="N1062" t="s">
        <v>41</v>
      </c>
      <c r="O1062" t="s">
        <v>42</v>
      </c>
      <c r="P1062" t="s">
        <v>43</v>
      </c>
      <c r="Q1062">
        <v>25</v>
      </c>
      <c r="R1062">
        <v>0</v>
      </c>
      <c r="S1062">
        <v>0</v>
      </c>
      <c r="T1062">
        <v>0</v>
      </c>
      <c r="U1062">
        <v>0</v>
      </c>
      <c r="V1062">
        <v>2</v>
      </c>
      <c r="W1062">
        <v>3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42.4056</v>
      </c>
      <c r="AF1062">
        <v>-71.132900000000006</v>
      </c>
      <c r="AG1062">
        <v>7</v>
      </c>
      <c r="AH1062" s="1">
        <v>250000000000000</v>
      </c>
    </row>
    <row r="1063" spans="1:34" x14ac:dyDescent="0.35">
      <c r="A1063">
        <v>19052150</v>
      </c>
      <c r="B1063" s="2">
        <v>43718.580555555556</v>
      </c>
      <c r="C1063" s="2" t="str">
        <f t="shared" si="32"/>
        <v>Sep</v>
      </c>
      <c r="D1063" s="2" t="str">
        <f t="shared" si="33"/>
        <v>2019</v>
      </c>
      <c r="E1063" t="s">
        <v>44</v>
      </c>
      <c r="F1063" t="s">
        <v>832</v>
      </c>
      <c r="G1063" t="s">
        <v>46</v>
      </c>
      <c r="H1063" t="s">
        <v>52</v>
      </c>
      <c r="I1063" t="s">
        <v>48</v>
      </c>
      <c r="J1063" t="s">
        <v>37</v>
      </c>
      <c r="K1063" t="s">
        <v>121</v>
      </c>
      <c r="L1063" t="s">
        <v>39</v>
      </c>
      <c r="M1063" t="s">
        <v>40</v>
      </c>
      <c r="N1063" t="s">
        <v>49</v>
      </c>
      <c r="O1063" t="s">
        <v>99</v>
      </c>
      <c r="P1063" t="s">
        <v>89</v>
      </c>
      <c r="Q1063">
        <v>30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42.406300000000002</v>
      </c>
      <c r="AF1063">
        <v>-71.133300000000006</v>
      </c>
      <c r="AG1063">
        <v>7</v>
      </c>
      <c r="AH1063" s="1">
        <v>250000000000000</v>
      </c>
    </row>
    <row r="1064" spans="1:34" x14ac:dyDescent="0.35">
      <c r="A1064">
        <v>23026130</v>
      </c>
      <c r="B1064" s="2">
        <v>45058.739583333336</v>
      </c>
      <c r="C1064" s="2" t="str">
        <f t="shared" si="32"/>
        <v>May</v>
      </c>
      <c r="D1064" s="2" t="str">
        <f t="shared" si="33"/>
        <v>2023</v>
      </c>
      <c r="E1064" t="s">
        <v>32</v>
      </c>
      <c r="F1064" t="s">
        <v>836</v>
      </c>
      <c r="G1064" t="s">
        <v>46</v>
      </c>
      <c r="H1064" t="s">
        <v>47</v>
      </c>
      <c r="I1064" t="s">
        <v>48</v>
      </c>
      <c r="J1064" t="s">
        <v>37</v>
      </c>
      <c r="K1064" t="s">
        <v>38</v>
      </c>
      <c r="L1064" t="s">
        <v>39</v>
      </c>
      <c r="M1064" t="s">
        <v>40</v>
      </c>
      <c r="N1064" t="s">
        <v>49</v>
      </c>
      <c r="O1064" t="s">
        <v>99</v>
      </c>
      <c r="P1064" t="s">
        <v>43</v>
      </c>
      <c r="Q1064">
        <v>25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42.406100000000002</v>
      </c>
      <c r="AF1064">
        <v>-71.132000000000005</v>
      </c>
      <c r="AG1064">
        <v>7</v>
      </c>
      <c r="AH1064" s="1">
        <v>250000000000000</v>
      </c>
    </row>
    <row r="1065" spans="1:34" x14ac:dyDescent="0.35">
      <c r="A1065">
        <v>21003620</v>
      </c>
      <c r="B1065" s="2">
        <v>44215.952777777777</v>
      </c>
      <c r="C1065" s="2" t="str">
        <f t="shared" si="32"/>
        <v>Jan</v>
      </c>
      <c r="D1065" s="2" t="str">
        <f t="shared" si="33"/>
        <v>2021</v>
      </c>
      <c r="E1065" t="s">
        <v>32</v>
      </c>
      <c r="F1065" t="s">
        <v>837</v>
      </c>
      <c r="G1065" t="s">
        <v>34</v>
      </c>
      <c r="H1065" t="s">
        <v>47</v>
      </c>
      <c r="I1065" t="s">
        <v>48</v>
      </c>
      <c r="J1065" t="s">
        <v>37</v>
      </c>
      <c r="K1065" t="s">
        <v>38</v>
      </c>
      <c r="L1065" t="s">
        <v>39</v>
      </c>
      <c r="M1065" t="s">
        <v>69</v>
      </c>
      <c r="N1065" t="s">
        <v>55</v>
      </c>
      <c r="O1065" t="s">
        <v>56</v>
      </c>
      <c r="P1065" t="s">
        <v>43</v>
      </c>
      <c r="Q1065">
        <v>25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42.404899999999998</v>
      </c>
      <c r="AF1065">
        <v>-71.132599999999996</v>
      </c>
      <c r="AG1065">
        <v>7</v>
      </c>
      <c r="AH1065" s="1">
        <v>250000000000000</v>
      </c>
    </row>
    <row r="1066" spans="1:34" x14ac:dyDescent="0.35">
      <c r="A1066">
        <v>21021393</v>
      </c>
      <c r="B1066" s="2">
        <v>44316.373611111114</v>
      </c>
      <c r="C1066" s="2" t="str">
        <f t="shared" si="32"/>
        <v>Apr</v>
      </c>
      <c r="D1066" s="2" t="str">
        <f t="shared" si="33"/>
        <v>2021</v>
      </c>
      <c r="E1066" t="s">
        <v>44</v>
      </c>
      <c r="F1066" t="s">
        <v>838</v>
      </c>
      <c r="G1066" t="s">
        <v>46</v>
      </c>
      <c r="H1066" t="s">
        <v>47</v>
      </c>
      <c r="I1066" t="s">
        <v>48</v>
      </c>
      <c r="J1066" t="s">
        <v>37</v>
      </c>
      <c r="K1066" t="s">
        <v>66</v>
      </c>
      <c r="L1066" t="s">
        <v>54</v>
      </c>
      <c r="M1066" t="s">
        <v>40</v>
      </c>
      <c r="N1066" t="s">
        <v>119</v>
      </c>
      <c r="O1066" t="s">
        <v>42</v>
      </c>
      <c r="P1066" t="s">
        <v>43</v>
      </c>
      <c r="Q1066">
        <v>25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3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42.405799999999999</v>
      </c>
      <c r="AF1066">
        <v>-71.131399999999999</v>
      </c>
      <c r="AG1066">
        <v>7</v>
      </c>
      <c r="AH1066" s="1">
        <v>250000000000000</v>
      </c>
    </row>
    <row r="1067" spans="1:34" x14ac:dyDescent="0.35">
      <c r="A1067">
        <v>19059498</v>
      </c>
      <c r="B1067" s="2">
        <v>43754.807638888888</v>
      </c>
      <c r="C1067" s="2" t="str">
        <f t="shared" si="32"/>
        <v>Oct</v>
      </c>
      <c r="D1067" s="2" t="str">
        <f t="shared" si="33"/>
        <v>2019</v>
      </c>
      <c r="E1067" t="s">
        <v>32</v>
      </c>
      <c r="F1067" t="s">
        <v>838</v>
      </c>
      <c r="G1067" t="s">
        <v>34</v>
      </c>
      <c r="H1067" t="s">
        <v>52</v>
      </c>
      <c r="I1067" t="s">
        <v>48</v>
      </c>
      <c r="J1067" t="s">
        <v>37</v>
      </c>
      <c r="K1067" t="s">
        <v>38</v>
      </c>
      <c r="L1067" t="s">
        <v>54</v>
      </c>
      <c r="M1067" t="s">
        <v>40</v>
      </c>
      <c r="N1067" t="s">
        <v>70</v>
      </c>
      <c r="O1067" t="s">
        <v>96</v>
      </c>
      <c r="P1067" t="s">
        <v>43</v>
      </c>
      <c r="Q1067">
        <v>30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0</v>
      </c>
      <c r="Y1067">
        <v>0</v>
      </c>
      <c r="Z1067">
        <v>1</v>
      </c>
      <c r="AA1067">
        <v>0</v>
      </c>
      <c r="AB1067">
        <v>1</v>
      </c>
      <c r="AC1067">
        <v>0</v>
      </c>
      <c r="AD1067">
        <v>0</v>
      </c>
      <c r="AE1067">
        <v>42.405799999999999</v>
      </c>
      <c r="AF1067">
        <v>-71.131399999999999</v>
      </c>
      <c r="AG1067">
        <v>7</v>
      </c>
      <c r="AH1067" s="1">
        <v>250000000000000</v>
      </c>
    </row>
    <row r="1068" spans="1:34" x14ac:dyDescent="0.35">
      <c r="A1068">
        <v>23017405</v>
      </c>
      <c r="B1068" s="2">
        <v>45019.333333333336</v>
      </c>
      <c r="C1068" s="2" t="str">
        <f t="shared" si="32"/>
        <v>Apr</v>
      </c>
      <c r="D1068" s="2" t="str">
        <f t="shared" si="33"/>
        <v>2023</v>
      </c>
      <c r="E1068" t="s">
        <v>44</v>
      </c>
      <c r="F1068" t="s">
        <v>838</v>
      </c>
      <c r="G1068" t="s">
        <v>46</v>
      </c>
      <c r="H1068" t="s">
        <v>47</v>
      </c>
      <c r="I1068" t="s">
        <v>48</v>
      </c>
      <c r="J1068" t="s">
        <v>37</v>
      </c>
      <c r="K1068" t="s">
        <v>66</v>
      </c>
      <c r="L1068" t="s">
        <v>54</v>
      </c>
      <c r="M1068" t="s">
        <v>40</v>
      </c>
      <c r="N1068" t="s">
        <v>55</v>
      </c>
      <c r="O1068" t="s">
        <v>42</v>
      </c>
      <c r="P1068" t="s">
        <v>43</v>
      </c>
      <c r="Q1068">
        <v>25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2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42.405799999999999</v>
      </c>
      <c r="AF1068">
        <v>-71.131399999999999</v>
      </c>
      <c r="AG1068">
        <v>7</v>
      </c>
      <c r="AH1068" s="1">
        <v>250000000000000</v>
      </c>
    </row>
    <row r="1069" spans="1:34" x14ac:dyDescent="0.35">
      <c r="A1069">
        <v>18067053</v>
      </c>
      <c r="B1069" s="2">
        <v>43415.685416666667</v>
      </c>
      <c r="C1069" s="2" t="str">
        <f t="shared" si="32"/>
        <v>Nov</v>
      </c>
      <c r="D1069" s="2" t="str">
        <f t="shared" si="33"/>
        <v>2018</v>
      </c>
      <c r="E1069" t="s">
        <v>32</v>
      </c>
      <c r="F1069" t="s">
        <v>838</v>
      </c>
      <c r="G1069" t="s">
        <v>107</v>
      </c>
      <c r="H1069" t="s">
        <v>47</v>
      </c>
      <c r="I1069" t="s">
        <v>48</v>
      </c>
      <c r="J1069" t="s">
        <v>37</v>
      </c>
      <c r="K1069" t="s">
        <v>66</v>
      </c>
      <c r="L1069" t="s">
        <v>54</v>
      </c>
      <c r="M1069" t="s">
        <v>40</v>
      </c>
      <c r="N1069" t="s">
        <v>49</v>
      </c>
      <c r="O1069" t="s">
        <v>86</v>
      </c>
      <c r="P1069" t="s">
        <v>43</v>
      </c>
      <c r="Q1069">
        <v>25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0</v>
      </c>
      <c r="Y1069">
        <v>0</v>
      </c>
      <c r="Z1069">
        <v>1</v>
      </c>
      <c r="AA1069">
        <v>1</v>
      </c>
      <c r="AB1069">
        <v>0</v>
      </c>
      <c r="AC1069">
        <v>0</v>
      </c>
      <c r="AD1069">
        <v>0</v>
      </c>
      <c r="AE1069">
        <v>42.405799999999999</v>
      </c>
      <c r="AF1069">
        <v>-71.131399999999999</v>
      </c>
      <c r="AG1069">
        <v>7</v>
      </c>
      <c r="AH1069" s="1">
        <v>250000000000000</v>
      </c>
    </row>
    <row r="1070" spans="1:34" x14ac:dyDescent="0.35">
      <c r="A1070">
        <v>21010943</v>
      </c>
      <c r="B1070" s="2">
        <v>44258.433333333334</v>
      </c>
      <c r="C1070" s="2" t="str">
        <f t="shared" si="32"/>
        <v>Mar</v>
      </c>
      <c r="D1070" s="2" t="str">
        <f t="shared" si="33"/>
        <v>2021</v>
      </c>
      <c r="E1070" t="s">
        <v>44</v>
      </c>
      <c r="F1070" t="s">
        <v>839</v>
      </c>
      <c r="G1070" t="s">
        <v>46</v>
      </c>
      <c r="H1070" t="s">
        <v>47</v>
      </c>
      <c r="I1070" t="s">
        <v>48</v>
      </c>
      <c r="J1070" t="s">
        <v>37</v>
      </c>
      <c r="K1070" t="s">
        <v>38</v>
      </c>
      <c r="L1070" t="s">
        <v>39</v>
      </c>
      <c r="M1070" t="s">
        <v>63</v>
      </c>
      <c r="N1070" t="s">
        <v>88</v>
      </c>
      <c r="O1070" t="s">
        <v>56</v>
      </c>
      <c r="P1070" t="s">
        <v>89</v>
      </c>
      <c r="Q1070">
        <v>10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3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42.411999999999999</v>
      </c>
      <c r="AF1070">
        <v>-71.131</v>
      </c>
      <c r="AG1070">
        <v>7</v>
      </c>
      <c r="AH1070" s="1">
        <v>250000000000000</v>
      </c>
    </row>
    <row r="1071" spans="1:34" x14ac:dyDescent="0.35">
      <c r="A1071">
        <v>18069838</v>
      </c>
      <c r="B1071" s="2">
        <v>43430.351388888892</v>
      </c>
      <c r="C1071" s="2" t="str">
        <f t="shared" si="32"/>
        <v>Nov</v>
      </c>
      <c r="D1071" s="2" t="str">
        <f t="shared" si="33"/>
        <v>2018</v>
      </c>
      <c r="E1071" t="s">
        <v>44</v>
      </c>
      <c r="F1071" t="s">
        <v>840</v>
      </c>
      <c r="G1071" t="s">
        <v>46</v>
      </c>
      <c r="H1071" t="s">
        <v>52</v>
      </c>
      <c r="I1071" t="s">
        <v>36</v>
      </c>
      <c r="J1071" t="s">
        <v>60</v>
      </c>
      <c r="K1071" t="s">
        <v>66</v>
      </c>
      <c r="L1071" t="s">
        <v>71</v>
      </c>
      <c r="M1071" t="s">
        <v>40</v>
      </c>
      <c r="N1071" t="s">
        <v>70</v>
      </c>
      <c r="O1071" t="s">
        <v>56</v>
      </c>
      <c r="P1071" t="s">
        <v>57</v>
      </c>
      <c r="Q1071">
        <v>20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4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42.407400000000003</v>
      </c>
      <c r="AF1071">
        <v>-71.130300000000005</v>
      </c>
      <c r="AG1071">
        <v>7</v>
      </c>
      <c r="AH1071" s="1">
        <v>250000000000000</v>
      </c>
    </row>
    <row r="1072" spans="1:34" x14ac:dyDescent="0.35">
      <c r="A1072">
        <v>22050551</v>
      </c>
      <c r="B1072" s="2">
        <v>44811.53125</v>
      </c>
      <c r="C1072" s="2" t="str">
        <f t="shared" si="32"/>
        <v>Sep</v>
      </c>
      <c r="D1072" s="2" t="str">
        <f t="shared" si="33"/>
        <v>2022</v>
      </c>
      <c r="E1072" t="s">
        <v>44</v>
      </c>
      <c r="F1072" t="s">
        <v>841</v>
      </c>
      <c r="G1072" t="s">
        <v>46</v>
      </c>
      <c r="H1072" t="s">
        <v>47</v>
      </c>
      <c r="I1072" t="s">
        <v>48</v>
      </c>
      <c r="J1072" t="s">
        <v>37</v>
      </c>
      <c r="K1072" t="s">
        <v>66</v>
      </c>
      <c r="L1072" t="s">
        <v>71</v>
      </c>
      <c r="M1072" t="s">
        <v>40</v>
      </c>
      <c r="N1072" t="s">
        <v>49</v>
      </c>
      <c r="O1072" t="s">
        <v>392</v>
      </c>
      <c r="P1072" t="s">
        <v>43</v>
      </c>
      <c r="Q1072">
        <v>25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42.407400000000003</v>
      </c>
      <c r="AF1072">
        <v>-71.130300000000005</v>
      </c>
      <c r="AG1072">
        <v>7</v>
      </c>
      <c r="AH1072" s="1">
        <v>250000000000000</v>
      </c>
    </row>
    <row r="1073" spans="1:34" x14ac:dyDescent="0.35">
      <c r="A1073">
        <v>19011860</v>
      </c>
      <c r="B1073" s="2">
        <v>43528.392361111109</v>
      </c>
      <c r="C1073" s="2" t="str">
        <f t="shared" si="32"/>
        <v>Mar</v>
      </c>
      <c r="D1073" s="2" t="str">
        <f t="shared" si="33"/>
        <v>2019</v>
      </c>
      <c r="E1073" t="s">
        <v>44</v>
      </c>
      <c r="F1073" t="s">
        <v>841</v>
      </c>
      <c r="G1073" t="s">
        <v>46</v>
      </c>
      <c r="H1073" t="s">
        <v>155</v>
      </c>
      <c r="I1073" t="s">
        <v>155</v>
      </c>
      <c r="J1073" t="s">
        <v>37</v>
      </c>
      <c r="K1073" t="s">
        <v>38</v>
      </c>
      <c r="L1073" t="s">
        <v>71</v>
      </c>
      <c r="M1073" t="s">
        <v>40</v>
      </c>
      <c r="N1073" t="s">
        <v>70</v>
      </c>
      <c r="O1073" t="s">
        <v>42</v>
      </c>
      <c r="P1073" t="s">
        <v>43</v>
      </c>
      <c r="Q1073">
        <v>25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4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42.407400000000003</v>
      </c>
      <c r="AF1073">
        <v>-71.130300000000005</v>
      </c>
      <c r="AG1073">
        <v>7</v>
      </c>
      <c r="AH1073" s="1">
        <v>250000000000000</v>
      </c>
    </row>
    <row r="1074" spans="1:34" x14ac:dyDescent="0.35">
      <c r="A1074">
        <v>19053350</v>
      </c>
      <c r="B1074" s="2">
        <v>43724.743055555555</v>
      </c>
      <c r="C1074" s="2" t="str">
        <f t="shared" si="32"/>
        <v>Sep</v>
      </c>
      <c r="D1074" s="2" t="str">
        <f t="shared" si="33"/>
        <v>2019</v>
      </c>
      <c r="E1074" t="s">
        <v>32</v>
      </c>
      <c r="F1074" t="s">
        <v>841</v>
      </c>
      <c r="G1074" t="s">
        <v>46</v>
      </c>
      <c r="H1074" t="s">
        <v>47</v>
      </c>
      <c r="I1074" t="s">
        <v>48</v>
      </c>
      <c r="J1074" t="s">
        <v>37</v>
      </c>
      <c r="K1074" t="s">
        <v>66</v>
      </c>
      <c r="L1074" t="s">
        <v>71</v>
      </c>
      <c r="M1074" t="s">
        <v>40</v>
      </c>
      <c r="N1074" t="s">
        <v>82</v>
      </c>
      <c r="O1074" t="s">
        <v>42</v>
      </c>
      <c r="P1074" t="s">
        <v>43</v>
      </c>
      <c r="Q1074">
        <v>25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42.407400000000003</v>
      </c>
      <c r="AF1074">
        <v>-71.130300000000005</v>
      </c>
      <c r="AG1074">
        <v>7</v>
      </c>
      <c r="AH1074" s="1">
        <v>250000000000000</v>
      </c>
    </row>
    <row r="1075" spans="1:34" x14ac:dyDescent="0.35">
      <c r="A1075">
        <v>19040307</v>
      </c>
      <c r="B1075" s="2">
        <v>43662.35</v>
      </c>
      <c r="C1075" s="2" t="str">
        <f t="shared" si="32"/>
        <v>Jul</v>
      </c>
      <c r="D1075" s="2" t="str">
        <f t="shared" si="33"/>
        <v>2019</v>
      </c>
      <c r="E1075" t="s">
        <v>44</v>
      </c>
      <c r="F1075" t="s">
        <v>842</v>
      </c>
      <c r="G1075" t="s">
        <v>46</v>
      </c>
      <c r="H1075" t="s">
        <v>47</v>
      </c>
      <c r="I1075" t="s">
        <v>48</v>
      </c>
      <c r="J1075" t="s">
        <v>37</v>
      </c>
      <c r="K1075" t="s">
        <v>38</v>
      </c>
      <c r="L1075" t="s">
        <v>122</v>
      </c>
      <c r="M1075" t="s">
        <v>40</v>
      </c>
      <c r="N1075" t="s">
        <v>41</v>
      </c>
      <c r="O1075" t="s">
        <v>42</v>
      </c>
      <c r="P1075" t="s">
        <v>43</v>
      </c>
      <c r="Q1075">
        <v>20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3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42.407800000000002</v>
      </c>
      <c r="AF1075">
        <v>-71.130300000000005</v>
      </c>
      <c r="AG1075">
        <v>7</v>
      </c>
      <c r="AH1075" s="1">
        <v>250000000000000</v>
      </c>
    </row>
    <row r="1076" spans="1:34" x14ac:dyDescent="0.35">
      <c r="A1076">
        <v>22044733</v>
      </c>
      <c r="B1076" s="2">
        <v>44784.722222222219</v>
      </c>
      <c r="C1076" s="2" t="str">
        <f t="shared" si="32"/>
        <v>Aug</v>
      </c>
      <c r="D1076" s="2" t="str">
        <f t="shared" si="33"/>
        <v>2022</v>
      </c>
      <c r="E1076" t="s">
        <v>32</v>
      </c>
      <c r="F1076" t="s">
        <v>843</v>
      </c>
      <c r="G1076" t="s">
        <v>46</v>
      </c>
      <c r="H1076" t="s">
        <v>47</v>
      </c>
      <c r="I1076" t="s">
        <v>48</v>
      </c>
      <c r="J1076" t="s">
        <v>37</v>
      </c>
      <c r="K1076" t="s">
        <v>38</v>
      </c>
      <c r="L1076" t="s">
        <v>54</v>
      </c>
      <c r="M1076" t="s">
        <v>40</v>
      </c>
      <c r="N1076" t="s">
        <v>49</v>
      </c>
      <c r="O1076" t="s">
        <v>96</v>
      </c>
      <c r="P1076" t="s">
        <v>43</v>
      </c>
      <c r="Q1076">
        <v>25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</v>
      </c>
      <c r="X1076">
        <v>0</v>
      </c>
      <c r="Y1076">
        <v>0</v>
      </c>
      <c r="Z1076">
        <v>1</v>
      </c>
      <c r="AA1076">
        <v>0</v>
      </c>
      <c r="AB1076">
        <v>1</v>
      </c>
      <c r="AC1076">
        <v>0</v>
      </c>
      <c r="AD1076">
        <v>0</v>
      </c>
      <c r="AE1076">
        <v>42.407899999999998</v>
      </c>
      <c r="AF1076">
        <v>-71.129900000000006</v>
      </c>
      <c r="AG1076">
        <v>7</v>
      </c>
      <c r="AH1076" s="1">
        <v>250000000000000</v>
      </c>
    </row>
    <row r="1077" spans="1:34" x14ac:dyDescent="0.35">
      <c r="A1077">
        <v>19072427</v>
      </c>
      <c r="B1077" s="2">
        <v>43822.440972222219</v>
      </c>
      <c r="C1077" s="2" t="str">
        <f t="shared" si="32"/>
        <v>Dec</v>
      </c>
      <c r="D1077" s="2" t="str">
        <f t="shared" si="33"/>
        <v>2019</v>
      </c>
      <c r="E1077" t="s">
        <v>44</v>
      </c>
      <c r="F1077" t="s">
        <v>844</v>
      </c>
      <c r="G1077" t="s">
        <v>46</v>
      </c>
      <c r="H1077" t="s">
        <v>47</v>
      </c>
      <c r="I1077" t="s">
        <v>48</v>
      </c>
      <c r="J1077" t="s">
        <v>37</v>
      </c>
      <c r="K1077" t="s">
        <v>38</v>
      </c>
      <c r="L1077" t="s">
        <v>39</v>
      </c>
      <c r="M1077" t="s">
        <v>40</v>
      </c>
      <c r="N1077" t="s">
        <v>41</v>
      </c>
      <c r="O1077" t="s">
        <v>42</v>
      </c>
      <c r="P1077" t="s">
        <v>43</v>
      </c>
      <c r="Q1077">
        <v>25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42.407800000000002</v>
      </c>
      <c r="AF1077">
        <v>-71.130300000000005</v>
      </c>
      <c r="AG1077">
        <v>7</v>
      </c>
      <c r="AH1077" s="1">
        <v>250000000000000</v>
      </c>
    </row>
    <row r="1078" spans="1:34" x14ac:dyDescent="0.35">
      <c r="A1078">
        <v>21013308</v>
      </c>
      <c r="B1078" s="2">
        <v>44270.34652777778</v>
      </c>
      <c r="C1078" s="2" t="str">
        <f t="shared" si="32"/>
        <v>Mar</v>
      </c>
      <c r="D1078" s="2" t="str">
        <f t="shared" si="33"/>
        <v>2021</v>
      </c>
      <c r="E1078" t="s">
        <v>44</v>
      </c>
      <c r="F1078" t="s">
        <v>841</v>
      </c>
      <c r="G1078" t="s">
        <v>46</v>
      </c>
      <c r="H1078" t="s">
        <v>47</v>
      </c>
      <c r="I1078" t="s">
        <v>48</v>
      </c>
      <c r="J1078" t="s">
        <v>37</v>
      </c>
      <c r="K1078" t="s">
        <v>66</v>
      </c>
      <c r="L1078" t="s">
        <v>71</v>
      </c>
      <c r="M1078" t="s">
        <v>40</v>
      </c>
      <c r="N1078" t="s">
        <v>41</v>
      </c>
      <c r="O1078" t="s">
        <v>42</v>
      </c>
      <c r="P1078" t="s">
        <v>43</v>
      </c>
      <c r="Q1078">
        <v>25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5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42.407400000000003</v>
      </c>
      <c r="AF1078">
        <v>-71.130300000000005</v>
      </c>
      <c r="AG1078">
        <v>7</v>
      </c>
      <c r="AH1078" s="1">
        <v>250000000000000</v>
      </c>
    </row>
    <row r="1079" spans="1:34" x14ac:dyDescent="0.35">
      <c r="A1079">
        <v>20006980</v>
      </c>
      <c r="B1079" s="2">
        <v>43868.040277777778</v>
      </c>
      <c r="C1079" s="2" t="str">
        <f t="shared" si="32"/>
        <v>Feb</v>
      </c>
      <c r="D1079" s="2" t="str">
        <f t="shared" si="33"/>
        <v>2020</v>
      </c>
      <c r="E1079" t="s">
        <v>58</v>
      </c>
      <c r="F1079" t="s">
        <v>845</v>
      </c>
      <c r="G1079" t="s">
        <v>34</v>
      </c>
      <c r="H1079" t="s">
        <v>138</v>
      </c>
      <c r="I1079" t="s">
        <v>36</v>
      </c>
      <c r="J1079" t="s">
        <v>63</v>
      </c>
      <c r="K1079" t="s">
        <v>121</v>
      </c>
      <c r="L1079" t="s">
        <v>68</v>
      </c>
      <c r="M1079" t="s">
        <v>61</v>
      </c>
      <c r="N1079" t="s">
        <v>49</v>
      </c>
      <c r="O1079" t="s">
        <v>99</v>
      </c>
      <c r="P1079" t="s">
        <v>43</v>
      </c>
      <c r="Q1079">
        <v>30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42.408000000000001</v>
      </c>
      <c r="AF1079">
        <v>-71.130700000000004</v>
      </c>
      <c r="AG1079">
        <v>7</v>
      </c>
      <c r="AH1079" s="1">
        <v>250000000000000</v>
      </c>
    </row>
    <row r="1080" spans="1:34" x14ac:dyDescent="0.35">
      <c r="A1080">
        <v>19066377</v>
      </c>
      <c r="B1080" s="2">
        <v>43789.826388888891</v>
      </c>
      <c r="C1080" s="2" t="str">
        <f t="shared" si="32"/>
        <v>Nov</v>
      </c>
      <c r="D1080" s="2" t="str">
        <f t="shared" si="33"/>
        <v>2019</v>
      </c>
      <c r="E1080" t="s">
        <v>32</v>
      </c>
      <c r="F1080" t="s">
        <v>846</v>
      </c>
      <c r="G1080" t="s">
        <v>34</v>
      </c>
      <c r="H1080" t="s">
        <v>35</v>
      </c>
      <c r="I1080" t="s">
        <v>36</v>
      </c>
      <c r="J1080" t="s">
        <v>37</v>
      </c>
      <c r="K1080" t="s">
        <v>66</v>
      </c>
      <c r="L1080" t="s">
        <v>54</v>
      </c>
      <c r="M1080" t="s">
        <v>40</v>
      </c>
      <c r="N1080" t="s">
        <v>55</v>
      </c>
      <c r="O1080" t="s">
        <v>42</v>
      </c>
      <c r="P1080" t="s">
        <v>43</v>
      </c>
      <c r="Q1080">
        <v>30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42.405999999999999</v>
      </c>
      <c r="AF1080">
        <v>-71.131600000000006</v>
      </c>
      <c r="AG1080">
        <v>7</v>
      </c>
      <c r="AH1080" s="1">
        <v>250000000000000</v>
      </c>
    </row>
    <row r="1081" spans="1:34" x14ac:dyDescent="0.35">
      <c r="A1081">
        <v>22020657</v>
      </c>
      <c r="B1081" s="2">
        <v>44668.672222222223</v>
      </c>
      <c r="C1081" s="2" t="str">
        <f t="shared" si="32"/>
        <v>Apr</v>
      </c>
      <c r="D1081" s="2" t="str">
        <f t="shared" si="33"/>
        <v>2022</v>
      </c>
      <c r="E1081" t="s">
        <v>32</v>
      </c>
      <c r="F1081" t="s">
        <v>847</v>
      </c>
      <c r="G1081" t="s">
        <v>46</v>
      </c>
      <c r="H1081" t="s">
        <v>47</v>
      </c>
      <c r="I1081" t="s">
        <v>48</v>
      </c>
      <c r="J1081" t="s">
        <v>37</v>
      </c>
      <c r="K1081" t="s">
        <v>121</v>
      </c>
      <c r="L1081" t="s">
        <v>122</v>
      </c>
      <c r="M1081" t="s">
        <v>93</v>
      </c>
      <c r="N1081" t="s">
        <v>41</v>
      </c>
      <c r="O1081" t="s">
        <v>42</v>
      </c>
      <c r="P1081" t="s">
        <v>89</v>
      </c>
      <c r="Q1081">
        <v>35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2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42.408200000000001</v>
      </c>
      <c r="AF1081">
        <v>-71.131299999999996</v>
      </c>
      <c r="AG1081">
        <v>7</v>
      </c>
      <c r="AH1081" s="1">
        <v>250000000000000</v>
      </c>
    </row>
    <row r="1082" spans="1:34" x14ac:dyDescent="0.35">
      <c r="A1082">
        <v>20037368</v>
      </c>
      <c r="B1082" s="2">
        <v>44044.499305555553</v>
      </c>
      <c r="C1082" s="2" t="str">
        <f t="shared" si="32"/>
        <v>Aug</v>
      </c>
      <c r="D1082" s="2" t="str">
        <f t="shared" si="33"/>
        <v>2020</v>
      </c>
      <c r="E1082" t="s">
        <v>44</v>
      </c>
      <c r="F1082" t="s">
        <v>848</v>
      </c>
      <c r="G1082" t="s">
        <v>46</v>
      </c>
      <c r="H1082" t="s">
        <v>47</v>
      </c>
      <c r="I1082" t="s">
        <v>48</v>
      </c>
      <c r="J1082" t="s">
        <v>37</v>
      </c>
      <c r="K1082" t="s">
        <v>38</v>
      </c>
      <c r="L1082" t="s">
        <v>39</v>
      </c>
      <c r="M1082" t="s">
        <v>93</v>
      </c>
      <c r="N1082" t="s">
        <v>41</v>
      </c>
      <c r="O1082" t="s">
        <v>42</v>
      </c>
      <c r="P1082" t="s">
        <v>43</v>
      </c>
      <c r="Q1082">
        <v>30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4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42.407400000000003</v>
      </c>
      <c r="AF1082">
        <v>-71.131</v>
      </c>
      <c r="AG1082">
        <v>7</v>
      </c>
      <c r="AH1082" s="1">
        <v>250000000000000</v>
      </c>
    </row>
    <row r="1083" spans="1:34" x14ac:dyDescent="0.35">
      <c r="A1083">
        <v>20022040</v>
      </c>
      <c r="B1083" s="2">
        <v>43949.601388888892</v>
      </c>
      <c r="C1083" s="2" t="str">
        <f t="shared" si="32"/>
        <v>Apr</v>
      </c>
      <c r="D1083" s="2" t="str">
        <f t="shared" si="33"/>
        <v>2020</v>
      </c>
      <c r="E1083" t="s">
        <v>44</v>
      </c>
      <c r="F1083" t="s">
        <v>849</v>
      </c>
      <c r="G1083" t="s">
        <v>46</v>
      </c>
      <c r="H1083" t="s">
        <v>47</v>
      </c>
      <c r="I1083" t="s">
        <v>48</v>
      </c>
      <c r="J1083" t="s">
        <v>37</v>
      </c>
      <c r="K1083" t="s">
        <v>38</v>
      </c>
      <c r="L1083" t="s">
        <v>39</v>
      </c>
      <c r="M1083" t="s">
        <v>40</v>
      </c>
      <c r="N1083" t="s">
        <v>88</v>
      </c>
      <c r="O1083" t="s">
        <v>56</v>
      </c>
      <c r="P1083" t="s">
        <v>43</v>
      </c>
      <c r="Q1083">
        <v>5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42.407800000000002</v>
      </c>
      <c r="AF1083">
        <v>-71.131900000000002</v>
      </c>
      <c r="AG1083">
        <v>7</v>
      </c>
      <c r="AH1083" s="1">
        <v>250000000000000</v>
      </c>
    </row>
    <row r="1084" spans="1:34" x14ac:dyDescent="0.35">
      <c r="A1084">
        <v>19007867</v>
      </c>
      <c r="B1084" s="2">
        <v>43508.659722222219</v>
      </c>
      <c r="C1084" s="2" t="str">
        <f t="shared" si="32"/>
        <v>Feb</v>
      </c>
      <c r="D1084" s="2" t="str">
        <f t="shared" si="33"/>
        <v>2019</v>
      </c>
      <c r="E1084" t="s">
        <v>44</v>
      </c>
      <c r="F1084" t="s">
        <v>850</v>
      </c>
      <c r="G1084" t="s">
        <v>46</v>
      </c>
      <c r="H1084" t="s">
        <v>155</v>
      </c>
      <c r="I1084" t="s">
        <v>155</v>
      </c>
      <c r="J1084" t="s">
        <v>139</v>
      </c>
      <c r="K1084" t="s">
        <v>38</v>
      </c>
      <c r="L1084" t="s">
        <v>90</v>
      </c>
      <c r="M1084" t="s">
        <v>40</v>
      </c>
      <c r="N1084" t="s">
        <v>70</v>
      </c>
      <c r="O1084" t="s">
        <v>42</v>
      </c>
      <c r="P1084" t="s">
        <v>43</v>
      </c>
      <c r="Q1084">
        <v>25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4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42.406999999999996</v>
      </c>
      <c r="AF1084">
        <v>-71.130600000000001</v>
      </c>
      <c r="AG1084">
        <v>7</v>
      </c>
      <c r="AH1084" s="1">
        <v>250000000000000</v>
      </c>
    </row>
    <row r="1085" spans="1:34" x14ac:dyDescent="0.35">
      <c r="A1085">
        <v>22047684</v>
      </c>
      <c r="B1085" s="2">
        <v>44798.458333333336</v>
      </c>
      <c r="C1085" s="2" t="str">
        <f t="shared" si="32"/>
        <v>Aug</v>
      </c>
      <c r="D1085" s="2" t="str">
        <f t="shared" si="33"/>
        <v>2022</v>
      </c>
      <c r="E1085" t="s">
        <v>44</v>
      </c>
      <c r="F1085" t="s">
        <v>851</v>
      </c>
      <c r="G1085" t="s">
        <v>46</v>
      </c>
      <c r="H1085" t="s">
        <v>47</v>
      </c>
      <c r="I1085" t="s">
        <v>48</v>
      </c>
      <c r="J1085" t="s">
        <v>37</v>
      </c>
      <c r="K1085" t="s">
        <v>38</v>
      </c>
      <c r="L1085" t="s">
        <v>39</v>
      </c>
      <c r="M1085" t="s">
        <v>40</v>
      </c>
      <c r="N1085" t="s">
        <v>49</v>
      </c>
      <c r="O1085" t="s">
        <v>96</v>
      </c>
      <c r="P1085" t="s">
        <v>57</v>
      </c>
      <c r="Q1085">
        <v>25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2</v>
      </c>
      <c r="X1085">
        <v>0</v>
      </c>
      <c r="Y1085">
        <v>0</v>
      </c>
      <c r="Z1085">
        <v>1</v>
      </c>
      <c r="AA1085">
        <v>0</v>
      </c>
      <c r="AB1085">
        <v>1</v>
      </c>
      <c r="AC1085">
        <v>0</v>
      </c>
      <c r="AD1085">
        <v>0</v>
      </c>
      <c r="AE1085">
        <v>42.406700000000001</v>
      </c>
      <c r="AF1085">
        <v>-71.132300000000001</v>
      </c>
      <c r="AG1085">
        <v>7</v>
      </c>
      <c r="AH1085" s="1">
        <v>250000000000000</v>
      </c>
    </row>
    <row r="1086" spans="1:34" x14ac:dyDescent="0.35">
      <c r="A1086">
        <v>19018576</v>
      </c>
      <c r="B1086" s="2">
        <v>43560.119444444441</v>
      </c>
      <c r="C1086" s="2" t="str">
        <f t="shared" si="32"/>
        <v>Apr</v>
      </c>
      <c r="D1086" s="2" t="str">
        <f t="shared" si="33"/>
        <v>2019</v>
      </c>
      <c r="E1086" t="s">
        <v>58</v>
      </c>
      <c r="F1086" t="s">
        <v>848</v>
      </c>
      <c r="G1086" t="s">
        <v>34</v>
      </c>
      <c r="H1086" t="s">
        <v>47</v>
      </c>
      <c r="I1086" t="s">
        <v>48</v>
      </c>
      <c r="J1086" t="s">
        <v>63</v>
      </c>
      <c r="K1086" t="s">
        <v>63</v>
      </c>
      <c r="L1086" t="s">
        <v>39</v>
      </c>
      <c r="M1086" t="s">
        <v>40</v>
      </c>
      <c r="N1086" t="s">
        <v>63</v>
      </c>
      <c r="O1086" t="s">
        <v>56</v>
      </c>
      <c r="P1086" t="s">
        <v>63</v>
      </c>
      <c r="Q1086">
        <v>30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42.407400000000003</v>
      </c>
      <c r="AF1086">
        <v>-71.131</v>
      </c>
      <c r="AG1086">
        <v>7</v>
      </c>
      <c r="AH1086" s="1">
        <v>250000000000000</v>
      </c>
    </row>
    <row r="1087" spans="1:34" x14ac:dyDescent="0.35">
      <c r="A1087">
        <v>23034632</v>
      </c>
      <c r="B1087" s="2">
        <v>45098.425694444442</v>
      </c>
      <c r="C1087" s="2" t="str">
        <f t="shared" si="32"/>
        <v>Jun</v>
      </c>
      <c r="D1087" s="2" t="str">
        <f t="shared" si="33"/>
        <v>2023</v>
      </c>
      <c r="E1087" t="s">
        <v>44</v>
      </c>
      <c r="F1087" t="s">
        <v>851</v>
      </c>
      <c r="G1087" t="s">
        <v>46</v>
      </c>
      <c r="H1087" t="s">
        <v>47</v>
      </c>
      <c r="I1087" t="s">
        <v>48</v>
      </c>
      <c r="J1087" t="s">
        <v>37</v>
      </c>
      <c r="K1087" t="s">
        <v>118</v>
      </c>
      <c r="L1087" t="s">
        <v>54</v>
      </c>
      <c r="M1087" t="s">
        <v>40</v>
      </c>
      <c r="N1087" t="s">
        <v>82</v>
      </c>
      <c r="O1087" t="s">
        <v>42</v>
      </c>
      <c r="P1087" t="s">
        <v>43</v>
      </c>
      <c r="Q1087">
        <v>25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1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1</v>
      </c>
      <c r="AD1087">
        <v>0</v>
      </c>
      <c r="AE1087">
        <v>42.406700000000001</v>
      </c>
      <c r="AF1087">
        <v>-71.132300000000001</v>
      </c>
      <c r="AG1087">
        <v>7</v>
      </c>
      <c r="AH1087" s="1">
        <v>250000000000000</v>
      </c>
    </row>
    <row r="1088" spans="1:34" x14ac:dyDescent="0.35">
      <c r="A1088">
        <v>23062952</v>
      </c>
      <c r="B1088" s="2">
        <v>45229.393055555556</v>
      </c>
      <c r="C1088" s="2" t="str">
        <f t="shared" si="32"/>
        <v>Oct</v>
      </c>
      <c r="D1088" s="2" t="str">
        <f t="shared" si="33"/>
        <v>2023</v>
      </c>
      <c r="E1088" t="s">
        <v>44</v>
      </c>
      <c r="F1088" t="s">
        <v>852</v>
      </c>
      <c r="G1088" t="s">
        <v>46</v>
      </c>
      <c r="H1088" t="s">
        <v>52</v>
      </c>
      <c r="I1088" t="s">
        <v>36</v>
      </c>
      <c r="J1088" t="s">
        <v>37</v>
      </c>
      <c r="K1088" t="s">
        <v>38</v>
      </c>
      <c r="L1088" t="s">
        <v>39</v>
      </c>
      <c r="M1088" t="s">
        <v>40</v>
      </c>
      <c r="N1088" t="s">
        <v>70</v>
      </c>
      <c r="O1088" t="s">
        <v>56</v>
      </c>
      <c r="P1088" t="s">
        <v>43</v>
      </c>
      <c r="Q1088">
        <v>25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3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42.406199999999998</v>
      </c>
      <c r="AF1088">
        <v>-71.131299999999996</v>
      </c>
      <c r="AG1088">
        <v>7</v>
      </c>
      <c r="AH1088" s="1">
        <v>250000000000000</v>
      </c>
    </row>
    <row r="1089" spans="1:34" x14ac:dyDescent="0.35">
      <c r="A1089">
        <v>20039263</v>
      </c>
      <c r="B1089" s="2">
        <v>44055.884722222225</v>
      </c>
      <c r="C1089" s="2" t="str">
        <f t="shared" si="32"/>
        <v>Aug</v>
      </c>
      <c r="D1089" s="2" t="str">
        <f t="shared" si="33"/>
        <v>2020</v>
      </c>
      <c r="E1089" t="s">
        <v>32</v>
      </c>
      <c r="F1089" t="s">
        <v>853</v>
      </c>
      <c r="G1089" t="s">
        <v>34</v>
      </c>
      <c r="H1089" t="s">
        <v>47</v>
      </c>
      <c r="I1089" t="s">
        <v>48</v>
      </c>
      <c r="J1089" t="s">
        <v>37</v>
      </c>
      <c r="K1089" t="s">
        <v>38</v>
      </c>
      <c r="L1089" t="s">
        <v>39</v>
      </c>
      <c r="M1089" t="s">
        <v>40</v>
      </c>
      <c r="N1089" t="s">
        <v>55</v>
      </c>
      <c r="O1089" t="s">
        <v>56</v>
      </c>
      <c r="P1089" t="s">
        <v>43</v>
      </c>
      <c r="Q1089">
        <v>20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2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42.406799999999997</v>
      </c>
      <c r="AF1089">
        <v>-71.131100000000004</v>
      </c>
      <c r="AG1089">
        <v>7</v>
      </c>
      <c r="AH1089" s="1">
        <v>250000000000000</v>
      </c>
    </row>
    <row r="1090" spans="1:34" x14ac:dyDescent="0.35">
      <c r="A1090">
        <v>23017674</v>
      </c>
      <c r="B1090" s="2">
        <v>45020.515972222223</v>
      </c>
      <c r="C1090" s="2" t="str">
        <f t="shared" si="32"/>
        <v>Apr</v>
      </c>
      <c r="D1090" s="2" t="str">
        <f t="shared" si="33"/>
        <v>2023</v>
      </c>
      <c r="E1090" t="s">
        <v>44</v>
      </c>
      <c r="F1090" t="s">
        <v>851</v>
      </c>
      <c r="G1090" t="s">
        <v>46</v>
      </c>
      <c r="H1090" t="s">
        <v>47</v>
      </c>
      <c r="I1090" t="s">
        <v>48</v>
      </c>
      <c r="J1090" t="s">
        <v>37</v>
      </c>
      <c r="K1090" t="s">
        <v>38</v>
      </c>
      <c r="L1090" t="s">
        <v>39</v>
      </c>
      <c r="M1090" t="s">
        <v>93</v>
      </c>
      <c r="N1090" t="s">
        <v>82</v>
      </c>
      <c r="O1090" t="s">
        <v>91</v>
      </c>
      <c r="P1090" t="s">
        <v>89</v>
      </c>
      <c r="Q1090">
        <v>25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2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42.406700000000001</v>
      </c>
      <c r="AF1090">
        <v>-71.132300000000001</v>
      </c>
      <c r="AG1090">
        <v>7</v>
      </c>
      <c r="AH1090" s="1">
        <v>250000000000000</v>
      </c>
    </row>
    <row r="1091" spans="1:34" x14ac:dyDescent="0.35">
      <c r="A1091">
        <v>22072117</v>
      </c>
      <c r="B1091" s="2">
        <v>44918.710416666669</v>
      </c>
      <c r="C1091" s="2" t="str">
        <f t="shared" ref="C1091:C1154" si="34">TEXT(B1091,"mmm")</f>
        <v>Dec</v>
      </c>
      <c r="D1091" s="2" t="str">
        <f t="shared" ref="D1091:D1154" si="35">TEXT(B1091,"yyyy")</f>
        <v>2022</v>
      </c>
      <c r="E1091" t="s">
        <v>32</v>
      </c>
      <c r="F1091" t="s">
        <v>851</v>
      </c>
      <c r="G1091" t="s">
        <v>107</v>
      </c>
      <c r="H1091" t="s">
        <v>52</v>
      </c>
      <c r="I1091" t="s">
        <v>91</v>
      </c>
      <c r="J1091" t="s">
        <v>37</v>
      </c>
      <c r="K1091" t="s">
        <v>38</v>
      </c>
      <c r="L1091" t="s">
        <v>39</v>
      </c>
      <c r="M1091" t="s">
        <v>40</v>
      </c>
      <c r="N1091" t="s">
        <v>41</v>
      </c>
      <c r="O1091" t="s">
        <v>42</v>
      </c>
      <c r="P1091" t="s">
        <v>89</v>
      </c>
      <c r="Q1091">
        <v>25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3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42.406700000000001</v>
      </c>
      <c r="AF1091">
        <v>-71.132300000000001</v>
      </c>
      <c r="AG1091">
        <v>7</v>
      </c>
      <c r="AH1091" s="1">
        <v>250000000000000</v>
      </c>
    </row>
    <row r="1092" spans="1:34" x14ac:dyDescent="0.35">
      <c r="A1092">
        <v>24005619</v>
      </c>
      <c r="B1092" s="2">
        <v>45322.444444444445</v>
      </c>
      <c r="C1092" s="2" t="str">
        <f t="shared" si="34"/>
        <v>Jan</v>
      </c>
      <c r="D1092" s="2" t="str">
        <f t="shared" si="35"/>
        <v>2024</v>
      </c>
      <c r="E1092" t="s">
        <v>44</v>
      </c>
      <c r="F1092" t="s">
        <v>851</v>
      </c>
      <c r="G1092" t="s">
        <v>46</v>
      </c>
      <c r="H1092" t="s">
        <v>52</v>
      </c>
      <c r="I1092" t="s">
        <v>48</v>
      </c>
      <c r="J1092" t="s">
        <v>37</v>
      </c>
      <c r="K1092" t="s">
        <v>38</v>
      </c>
      <c r="L1092" t="s">
        <v>39</v>
      </c>
      <c r="M1092" t="s">
        <v>40</v>
      </c>
      <c r="N1092" t="s">
        <v>41</v>
      </c>
      <c r="O1092" t="s">
        <v>56</v>
      </c>
      <c r="P1092" t="s">
        <v>89</v>
      </c>
      <c r="Q1092">
        <v>20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42.406700000000001</v>
      </c>
      <c r="AF1092">
        <v>-71.132300000000001</v>
      </c>
      <c r="AG1092">
        <v>7</v>
      </c>
      <c r="AH1092" s="1">
        <v>250000000000000</v>
      </c>
    </row>
    <row r="1093" spans="1:34" x14ac:dyDescent="0.35">
      <c r="A1093">
        <v>22031429</v>
      </c>
      <c r="B1093" s="2">
        <v>44717.54583333333</v>
      </c>
      <c r="C1093" s="2" t="str">
        <f t="shared" si="34"/>
        <v>Jun</v>
      </c>
      <c r="D1093" s="2" t="str">
        <f t="shared" si="35"/>
        <v>2022</v>
      </c>
      <c r="E1093" t="s">
        <v>44</v>
      </c>
      <c r="F1093" t="s">
        <v>851</v>
      </c>
      <c r="G1093" t="s">
        <v>46</v>
      </c>
      <c r="H1093" t="s">
        <v>47</v>
      </c>
      <c r="I1093" t="s">
        <v>48</v>
      </c>
      <c r="J1093" t="s">
        <v>37</v>
      </c>
      <c r="K1093" t="s">
        <v>38</v>
      </c>
      <c r="L1093" t="s">
        <v>39</v>
      </c>
      <c r="M1093" t="s">
        <v>63</v>
      </c>
      <c r="N1093" t="s">
        <v>82</v>
      </c>
      <c r="O1093" t="s">
        <v>56</v>
      </c>
      <c r="P1093" t="s">
        <v>89</v>
      </c>
      <c r="Q1093">
        <v>20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3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42.406700000000001</v>
      </c>
      <c r="AF1093">
        <v>-71.132300000000001</v>
      </c>
      <c r="AG1093">
        <v>7</v>
      </c>
      <c r="AH1093" s="1">
        <v>250000000000000</v>
      </c>
    </row>
    <row r="1094" spans="1:34" x14ac:dyDescent="0.35">
      <c r="A1094">
        <v>20048972</v>
      </c>
      <c r="B1094" s="2">
        <v>44114.364583333336</v>
      </c>
      <c r="C1094" s="2" t="str">
        <f t="shared" si="34"/>
        <v>Oct</v>
      </c>
      <c r="D1094" s="2" t="str">
        <f t="shared" si="35"/>
        <v>2020</v>
      </c>
      <c r="E1094" t="s">
        <v>44</v>
      </c>
      <c r="F1094" t="s">
        <v>851</v>
      </c>
      <c r="G1094" t="s">
        <v>46</v>
      </c>
      <c r="H1094" t="s">
        <v>47</v>
      </c>
      <c r="I1094" t="s">
        <v>48</v>
      </c>
      <c r="J1094" t="s">
        <v>91</v>
      </c>
      <c r="K1094" t="s">
        <v>63</v>
      </c>
      <c r="L1094" t="s">
        <v>39</v>
      </c>
      <c r="M1094" t="s">
        <v>63</v>
      </c>
      <c r="N1094" t="s">
        <v>41</v>
      </c>
      <c r="O1094" t="s">
        <v>56</v>
      </c>
      <c r="P1094" t="s">
        <v>63</v>
      </c>
      <c r="Q1094">
        <v>10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4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42.406700000000001</v>
      </c>
      <c r="AF1094">
        <v>-71.132300000000001</v>
      </c>
      <c r="AG1094">
        <v>7</v>
      </c>
      <c r="AH1094" s="1">
        <v>250000000000000</v>
      </c>
    </row>
    <row r="1095" spans="1:34" x14ac:dyDescent="0.35">
      <c r="A1095">
        <v>18072031</v>
      </c>
      <c r="B1095" s="2">
        <v>43440.995833333334</v>
      </c>
      <c r="C1095" s="2" t="str">
        <f t="shared" si="34"/>
        <v>Dec</v>
      </c>
      <c r="D1095" s="2" t="str">
        <f t="shared" si="35"/>
        <v>2018</v>
      </c>
      <c r="E1095" t="s">
        <v>32</v>
      </c>
      <c r="F1095" t="s">
        <v>854</v>
      </c>
      <c r="G1095" t="s">
        <v>429</v>
      </c>
      <c r="H1095" t="s">
        <v>47</v>
      </c>
      <c r="I1095" t="s">
        <v>48</v>
      </c>
      <c r="J1095" t="s">
        <v>37</v>
      </c>
      <c r="K1095" t="s">
        <v>38</v>
      </c>
      <c r="L1095" t="s">
        <v>39</v>
      </c>
      <c r="M1095" t="s">
        <v>69</v>
      </c>
      <c r="N1095" t="s">
        <v>119</v>
      </c>
      <c r="O1095" t="s">
        <v>56</v>
      </c>
      <c r="P1095" t="s">
        <v>43</v>
      </c>
      <c r="Q1095">
        <v>25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4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42.403399999999998</v>
      </c>
      <c r="AF1095">
        <v>-71.128100000000003</v>
      </c>
      <c r="AG1095">
        <v>7</v>
      </c>
      <c r="AH1095" s="1">
        <v>250000000000000</v>
      </c>
    </row>
    <row r="1096" spans="1:34" x14ac:dyDescent="0.35">
      <c r="A1096">
        <v>21040585</v>
      </c>
      <c r="B1096" s="2">
        <v>44413.92083333333</v>
      </c>
      <c r="C1096" s="2" t="str">
        <f t="shared" si="34"/>
        <v>Aug</v>
      </c>
      <c r="D1096" s="2" t="str">
        <f t="shared" si="35"/>
        <v>2021</v>
      </c>
      <c r="E1096" t="s">
        <v>32</v>
      </c>
      <c r="F1096" t="s">
        <v>855</v>
      </c>
      <c r="G1096" t="s">
        <v>34</v>
      </c>
      <c r="H1096" t="s">
        <v>47</v>
      </c>
      <c r="I1096" t="s">
        <v>48</v>
      </c>
      <c r="J1096" t="s">
        <v>37</v>
      </c>
      <c r="K1096" t="s">
        <v>66</v>
      </c>
      <c r="L1096" t="s">
        <v>54</v>
      </c>
      <c r="M1096" t="s">
        <v>40</v>
      </c>
      <c r="N1096" t="s">
        <v>41</v>
      </c>
      <c r="O1096" t="s">
        <v>42</v>
      </c>
      <c r="P1096" t="s">
        <v>43</v>
      </c>
      <c r="Q1096">
        <v>25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5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42.403100000000002</v>
      </c>
      <c r="AF1096">
        <v>-71.127300000000005</v>
      </c>
      <c r="AG1096">
        <v>7</v>
      </c>
      <c r="AH1096" s="1">
        <v>250000000000000</v>
      </c>
    </row>
    <row r="1097" spans="1:34" x14ac:dyDescent="0.35">
      <c r="A1097">
        <v>20014213</v>
      </c>
      <c r="B1097" s="2">
        <v>43902.368750000001</v>
      </c>
      <c r="C1097" s="2" t="str">
        <f t="shared" si="34"/>
        <v>Mar</v>
      </c>
      <c r="D1097" s="2" t="str">
        <f t="shared" si="35"/>
        <v>2020</v>
      </c>
      <c r="E1097" t="s">
        <v>44</v>
      </c>
      <c r="F1097" t="s">
        <v>856</v>
      </c>
      <c r="G1097" t="s">
        <v>46</v>
      </c>
      <c r="H1097" t="s">
        <v>52</v>
      </c>
      <c r="I1097" t="s">
        <v>48</v>
      </c>
      <c r="J1097" t="s">
        <v>37</v>
      </c>
      <c r="K1097" t="s">
        <v>38</v>
      </c>
      <c r="L1097" t="s">
        <v>39</v>
      </c>
      <c r="M1097" t="s">
        <v>69</v>
      </c>
      <c r="N1097" t="s">
        <v>41</v>
      </c>
      <c r="O1097" t="s">
        <v>42</v>
      </c>
      <c r="P1097" t="s">
        <v>43</v>
      </c>
      <c r="Q1097">
        <v>25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3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42.4024</v>
      </c>
      <c r="AF1097">
        <v>-71.128600000000006</v>
      </c>
      <c r="AG1097">
        <v>7</v>
      </c>
      <c r="AH1097" s="1">
        <v>250000000000000</v>
      </c>
    </row>
    <row r="1098" spans="1:34" x14ac:dyDescent="0.35">
      <c r="A1098">
        <v>1800000062</v>
      </c>
      <c r="B1098" s="2">
        <v>43291.732638888891</v>
      </c>
      <c r="C1098" s="2" t="str">
        <f t="shared" si="34"/>
        <v>Jul</v>
      </c>
      <c r="D1098" s="2" t="str">
        <f t="shared" si="35"/>
        <v>2018</v>
      </c>
      <c r="E1098" t="s">
        <v>32</v>
      </c>
      <c r="F1098" t="s">
        <v>857</v>
      </c>
      <c r="G1098" t="s">
        <v>46</v>
      </c>
      <c r="H1098" t="s">
        <v>47</v>
      </c>
      <c r="I1098" t="s">
        <v>48</v>
      </c>
      <c r="J1098" t="s">
        <v>37</v>
      </c>
      <c r="K1098" t="s">
        <v>38</v>
      </c>
      <c r="L1098" t="s">
        <v>39</v>
      </c>
      <c r="M1098" t="s">
        <v>69</v>
      </c>
      <c r="N1098" t="s">
        <v>82</v>
      </c>
      <c r="O1098" t="s">
        <v>86</v>
      </c>
      <c r="P1098" t="s">
        <v>43</v>
      </c>
      <c r="Q1098">
        <v>25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1</v>
      </c>
      <c r="X1098">
        <v>0</v>
      </c>
      <c r="Y1098">
        <v>0</v>
      </c>
      <c r="Z1098">
        <v>1</v>
      </c>
      <c r="AA1098">
        <v>1</v>
      </c>
      <c r="AB1098">
        <v>0</v>
      </c>
      <c r="AC1098">
        <v>0</v>
      </c>
      <c r="AD1098">
        <v>0</v>
      </c>
      <c r="AE1098">
        <v>42.402900000000002</v>
      </c>
      <c r="AF1098">
        <v>-71.128</v>
      </c>
      <c r="AG1098">
        <v>7</v>
      </c>
      <c r="AH1098" s="1">
        <v>250000000000000</v>
      </c>
    </row>
    <row r="1099" spans="1:34" x14ac:dyDescent="0.35">
      <c r="A1099">
        <v>21020659</v>
      </c>
      <c r="B1099" s="2">
        <v>44312.477083333331</v>
      </c>
      <c r="C1099" s="2" t="str">
        <f t="shared" si="34"/>
        <v>Apr</v>
      </c>
      <c r="D1099" s="2" t="str">
        <f t="shared" si="35"/>
        <v>2021</v>
      </c>
      <c r="E1099" t="s">
        <v>44</v>
      </c>
      <c r="F1099" t="s">
        <v>858</v>
      </c>
      <c r="G1099" t="s">
        <v>46</v>
      </c>
      <c r="H1099" t="s">
        <v>47</v>
      </c>
      <c r="I1099" t="s">
        <v>48</v>
      </c>
      <c r="J1099" t="s">
        <v>37</v>
      </c>
      <c r="K1099" t="s">
        <v>66</v>
      </c>
      <c r="L1099" t="s">
        <v>54</v>
      </c>
      <c r="M1099" t="s">
        <v>40</v>
      </c>
      <c r="N1099" t="s">
        <v>41</v>
      </c>
      <c r="O1099" t="s">
        <v>42</v>
      </c>
      <c r="P1099" t="s">
        <v>43</v>
      </c>
      <c r="Q1099">
        <v>25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42.403399999999998</v>
      </c>
      <c r="AF1099">
        <v>-71.127600000000001</v>
      </c>
      <c r="AG1099">
        <v>7</v>
      </c>
      <c r="AH1099" s="1">
        <v>250000000000000</v>
      </c>
    </row>
    <row r="1100" spans="1:34" x14ac:dyDescent="0.35">
      <c r="A1100">
        <v>21012388</v>
      </c>
      <c r="B1100" s="2">
        <v>44265.550694444442</v>
      </c>
      <c r="C1100" s="2" t="str">
        <f t="shared" si="34"/>
        <v>Mar</v>
      </c>
      <c r="D1100" s="2" t="str">
        <f t="shared" si="35"/>
        <v>2021</v>
      </c>
      <c r="E1100" t="s">
        <v>44</v>
      </c>
      <c r="F1100" t="s">
        <v>859</v>
      </c>
      <c r="G1100" t="s">
        <v>46</v>
      </c>
      <c r="H1100" t="s">
        <v>47</v>
      </c>
      <c r="I1100" t="s">
        <v>48</v>
      </c>
      <c r="J1100" t="s">
        <v>37</v>
      </c>
      <c r="K1100" t="s">
        <v>38</v>
      </c>
      <c r="L1100" t="s">
        <v>54</v>
      </c>
      <c r="M1100" t="s">
        <v>69</v>
      </c>
      <c r="N1100" t="s">
        <v>41</v>
      </c>
      <c r="O1100" t="s">
        <v>56</v>
      </c>
      <c r="P1100" t="s">
        <v>43</v>
      </c>
      <c r="Q1100">
        <v>20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3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42.402700000000003</v>
      </c>
      <c r="AF1100">
        <v>-71.128500000000003</v>
      </c>
      <c r="AG1100">
        <v>7</v>
      </c>
      <c r="AH1100" s="1">
        <v>250000000000000</v>
      </c>
    </row>
    <row r="1101" spans="1:34" x14ac:dyDescent="0.35">
      <c r="A1101">
        <v>22066980</v>
      </c>
      <c r="B1101" s="2">
        <v>44889.599305555559</v>
      </c>
      <c r="C1101" s="2" t="str">
        <f t="shared" si="34"/>
        <v>Nov</v>
      </c>
      <c r="D1101" s="2" t="str">
        <f t="shared" si="35"/>
        <v>2022</v>
      </c>
      <c r="E1101" t="s">
        <v>44</v>
      </c>
      <c r="F1101" t="s">
        <v>858</v>
      </c>
      <c r="G1101" t="s">
        <v>46</v>
      </c>
      <c r="H1101" t="s">
        <v>47</v>
      </c>
      <c r="I1101" t="s">
        <v>48</v>
      </c>
      <c r="J1101" t="s">
        <v>37</v>
      </c>
      <c r="K1101" t="s">
        <v>38</v>
      </c>
      <c r="L1101" t="s">
        <v>54</v>
      </c>
      <c r="M1101" t="s">
        <v>40</v>
      </c>
      <c r="N1101" t="s">
        <v>41</v>
      </c>
      <c r="O1101" t="s">
        <v>42</v>
      </c>
      <c r="P1101" t="s">
        <v>43</v>
      </c>
      <c r="Q1101">
        <v>25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4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42.403399999999998</v>
      </c>
      <c r="AF1101">
        <v>-71.127600000000001</v>
      </c>
      <c r="AG1101">
        <v>7</v>
      </c>
      <c r="AH1101" s="1">
        <v>250000000000000</v>
      </c>
    </row>
    <row r="1102" spans="1:34" x14ac:dyDescent="0.35">
      <c r="A1102">
        <v>21023426</v>
      </c>
      <c r="B1102" s="2">
        <v>44327.362500000003</v>
      </c>
      <c r="C1102" s="2" t="str">
        <f t="shared" si="34"/>
        <v>May</v>
      </c>
      <c r="D1102" s="2" t="str">
        <f t="shared" si="35"/>
        <v>2021</v>
      </c>
      <c r="E1102" t="s">
        <v>44</v>
      </c>
      <c r="F1102" t="s">
        <v>855</v>
      </c>
      <c r="G1102" t="s">
        <v>46</v>
      </c>
      <c r="H1102" t="s">
        <v>47</v>
      </c>
      <c r="I1102" t="s">
        <v>48</v>
      </c>
      <c r="J1102" t="s">
        <v>37</v>
      </c>
      <c r="K1102" t="s">
        <v>66</v>
      </c>
      <c r="L1102" t="s">
        <v>68</v>
      </c>
      <c r="M1102" t="s">
        <v>40</v>
      </c>
      <c r="N1102" t="s">
        <v>70</v>
      </c>
      <c r="O1102" t="s">
        <v>42</v>
      </c>
      <c r="P1102" t="s">
        <v>43</v>
      </c>
      <c r="Q1102">
        <v>25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4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42.403100000000002</v>
      </c>
      <c r="AF1102">
        <v>-71.127300000000005</v>
      </c>
      <c r="AG1102">
        <v>7</v>
      </c>
      <c r="AH1102" s="1">
        <v>250000000000000</v>
      </c>
    </row>
    <row r="1103" spans="1:34" x14ac:dyDescent="0.35">
      <c r="A1103">
        <v>19065033</v>
      </c>
      <c r="B1103" s="2">
        <v>43782.852083333331</v>
      </c>
      <c r="C1103" s="2" t="str">
        <f t="shared" si="34"/>
        <v>Nov</v>
      </c>
      <c r="D1103" s="2" t="str">
        <f t="shared" si="35"/>
        <v>2019</v>
      </c>
      <c r="E1103" t="s">
        <v>32</v>
      </c>
      <c r="F1103" t="s">
        <v>860</v>
      </c>
      <c r="G1103" t="s">
        <v>34</v>
      </c>
      <c r="H1103" t="s">
        <v>47</v>
      </c>
      <c r="I1103" t="s">
        <v>48</v>
      </c>
      <c r="J1103" t="s">
        <v>37</v>
      </c>
      <c r="K1103" t="s">
        <v>66</v>
      </c>
      <c r="L1103" t="s">
        <v>68</v>
      </c>
      <c r="M1103" t="s">
        <v>93</v>
      </c>
      <c r="N1103" t="s">
        <v>49</v>
      </c>
      <c r="O1103" t="s">
        <v>99</v>
      </c>
      <c r="P1103" t="s">
        <v>109</v>
      </c>
      <c r="Q1103">
        <v>25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2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42.403199999999998</v>
      </c>
      <c r="AF1103">
        <v>-71.127099999999999</v>
      </c>
      <c r="AG1103">
        <v>7</v>
      </c>
      <c r="AH1103" s="1">
        <v>250000000000000</v>
      </c>
    </row>
    <row r="1104" spans="1:34" x14ac:dyDescent="0.35">
      <c r="A1104">
        <v>20003950</v>
      </c>
      <c r="B1104" s="2">
        <v>43853.336111111108</v>
      </c>
      <c r="C1104" s="2" t="str">
        <f t="shared" si="34"/>
        <v>Jan</v>
      </c>
      <c r="D1104" s="2" t="str">
        <f t="shared" si="35"/>
        <v>2020</v>
      </c>
      <c r="E1104" t="s">
        <v>44</v>
      </c>
      <c r="F1104" t="s">
        <v>861</v>
      </c>
      <c r="G1104" t="s">
        <v>46</v>
      </c>
      <c r="H1104" t="s">
        <v>47</v>
      </c>
      <c r="I1104" t="s">
        <v>48</v>
      </c>
      <c r="J1104" t="s">
        <v>37</v>
      </c>
      <c r="K1104" t="s">
        <v>66</v>
      </c>
      <c r="L1104" t="s">
        <v>54</v>
      </c>
      <c r="M1104" t="s">
        <v>40</v>
      </c>
      <c r="N1104" t="s">
        <v>55</v>
      </c>
      <c r="O1104" t="s">
        <v>42</v>
      </c>
      <c r="P1104" t="s">
        <v>43</v>
      </c>
      <c r="Q1104">
        <v>25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3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42.403199999999998</v>
      </c>
      <c r="AF1104">
        <v>-71.127099999999999</v>
      </c>
      <c r="AG1104">
        <v>7</v>
      </c>
      <c r="AH1104" s="1">
        <v>250000000000000</v>
      </c>
    </row>
    <row r="1105" spans="1:34" x14ac:dyDescent="0.35">
      <c r="A1105">
        <v>20058344</v>
      </c>
      <c r="B1105" s="2">
        <v>44167.356944444444</v>
      </c>
      <c r="C1105" s="2" t="str">
        <f t="shared" si="34"/>
        <v>Dec</v>
      </c>
      <c r="D1105" s="2" t="str">
        <f t="shared" si="35"/>
        <v>2020</v>
      </c>
      <c r="E1105" t="s">
        <v>44</v>
      </c>
      <c r="F1105" t="s">
        <v>855</v>
      </c>
      <c r="G1105" t="s">
        <v>46</v>
      </c>
      <c r="H1105" t="s">
        <v>47</v>
      </c>
      <c r="I1105" t="s">
        <v>48</v>
      </c>
      <c r="J1105" t="s">
        <v>37</v>
      </c>
      <c r="K1105" t="s">
        <v>66</v>
      </c>
      <c r="L1105" t="s">
        <v>39</v>
      </c>
      <c r="M1105" t="s">
        <v>40</v>
      </c>
      <c r="N1105" t="s">
        <v>55</v>
      </c>
      <c r="O1105" t="s">
        <v>42</v>
      </c>
      <c r="P1105" t="s">
        <v>43</v>
      </c>
      <c r="Q1105">
        <v>20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4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42.403100000000002</v>
      </c>
      <c r="AF1105">
        <v>-71.127300000000005</v>
      </c>
      <c r="AG1105">
        <v>7</v>
      </c>
      <c r="AH1105" s="1">
        <v>250000000000000</v>
      </c>
    </row>
    <row r="1106" spans="1:34" x14ac:dyDescent="0.35">
      <c r="A1106">
        <v>23041406</v>
      </c>
      <c r="B1106" s="2">
        <v>45130.390972222223</v>
      </c>
      <c r="C1106" s="2" t="str">
        <f t="shared" si="34"/>
        <v>Jul</v>
      </c>
      <c r="D1106" s="2" t="str">
        <f t="shared" si="35"/>
        <v>2023</v>
      </c>
      <c r="E1106" t="s">
        <v>44</v>
      </c>
      <c r="F1106" t="s">
        <v>861</v>
      </c>
      <c r="G1106" t="s">
        <v>46</v>
      </c>
      <c r="H1106" t="s">
        <v>47</v>
      </c>
      <c r="I1106" t="s">
        <v>48</v>
      </c>
      <c r="J1106" t="s">
        <v>37</v>
      </c>
      <c r="K1106" t="s">
        <v>66</v>
      </c>
      <c r="L1106" t="s">
        <v>68</v>
      </c>
      <c r="M1106" t="s">
        <v>93</v>
      </c>
      <c r="N1106" t="s">
        <v>82</v>
      </c>
      <c r="O1106" t="s">
        <v>42</v>
      </c>
      <c r="P1106" t="s">
        <v>43</v>
      </c>
      <c r="Q1106">
        <v>25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3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42.403199999999998</v>
      </c>
      <c r="AF1106">
        <v>-71.127099999999999</v>
      </c>
      <c r="AG1106">
        <v>7</v>
      </c>
      <c r="AH1106" s="1">
        <v>250000000000000</v>
      </c>
    </row>
    <row r="1107" spans="1:34" x14ac:dyDescent="0.35">
      <c r="A1107">
        <v>19025944</v>
      </c>
      <c r="B1107" s="2">
        <v>43596.659722222219</v>
      </c>
      <c r="C1107" s="2" t="str">
        <f t="shared" si="34"/>
        <v>May</v>
      </c>
      <c r="D1107" s="2" t="str">
        <f t="shared" si="35"/>
        <v>2019</v>
      </c>
      <c r="E1107" t="s">
        <v>44</v>
      </c>
      <c r="F1107" t="s">
        <v>861</v>
      </c>
      <c r="G1107" t="s">
        <v>46</v>
      </c>
      <c r="H1107" t="s">
        <v>47</v>
      </c>
      <c r="I1107" t="s">
        <v>48</v>
      </c>
      <c r="J1107" t="s">
        <v>37</v>
      </c>
      <c r="K1107" t="s">
        <v>66</v>
      </c>
      <c r="L1107" t="s">
        <v>71</v>
      </c>
      <c r="M1107" t="s">
        <v>40</v>
      </c>
      <c r="N1107" t="s">
        <v>82</v>
      </c>
      <c r="O1107" t="s">
        <v>42</v>
      </c>
      <c r="P1107" t="s">
        <v>43</v>
      </c>
      <c r="Q1107">
        <v>30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4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42.403199999999998</v>
      </c>
      <c r="AF1107">
        <v>-71.127099999999999</v>
      </c>
      <c r="AG1107">
        <v>7</v>
      </c>
      <c r="AH1107" s="1">
        <v>250000000000000</v>
      </c>
    </row>
    <row r="1108" spans="1:34" x14ac:dyDescent="0.35">
      <c r="A1108">
        <v>20062244</v>
      </c>
      <c r="B1108" s="2">
        <v>44191.04791666667</v>
      </c>
      <c r="C1108" s="2" t="str">
        <f t="shared" si="34"/>
        <v>Dec</v>
      </c>
      <c r="D1108" s="2" t="str">
        <f t="shared" si="35"/>
        <v>2020</v>
      </c>
      <c r="E1108" t="s">
        <v>58</v>
      </c>
      <c r="F1108" t="s">
        <v>862</v>
      </c>
      <c r="G1108" t="s">
        <v>34</v>
      </c>
      <c r="H1108" t="s">
        <v>47</v>
      </c>
      <c r="I1108" t="s">
        <v>48</v>
      </c>
      <c r="J1108" t="s">
        <v>37</v>
      </c>
      <c r="K1108" t="s">
        <v>38</v>
      </c>
      <c r="L1108" t="s">
        <v>39</v>
      </c>
      <c r="M1108" t="s">
        <v>69</v>
      </c>
      <c r="N1108" t="s">
        <v>70</v>
      </c>
      <c r="O1108" t="s">
        <v>56</v>
      </c>
      <c r="P1108" t="s">
        <v>43</v>
      </c>
      <c r="Q1108">
        <v>25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2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42.401299999999999</v>
      </c>
      <c r="AF1108">
        <v>-71.13</v>
      </c>
      <c r="AG1108">
        <v>7</v>
      </c>
      <c r="AH1108" s="1">
        <v>250000000000000</v>
      </c>
    </row>
    <row r="1109" spans="1:34" x14ac:dyDescent="0.35">
      <c r="A1109">
        <v>18034122</v>
      </c>
      <c r="B1109" s="2">
        <v>43259.488194444442</v>
      </c>
      <c r="C1109" s="2" t="str">
        <f t="shared" si="34"/>
        <v>Jun</v>
      </c>
      <c r="D1109" s="2" t="str">
        <f t="shared" si="35"/>
        <v>2018</v>
      </c>
      <c r="E1109" t="s">
        <v>44</v>
      </c>
      <c r="F1109" t="s">
        <v>863</v>
      </c>
      <c r="G1109" t="s">
        <v>46</v>
      </c>
      <c r="H1109" t="s">
        <v>47</v>
      </c>
      <c r="I1109" t="s">
        <v>48</v>
      </c>
      <c r="J1109" t="s">
        <v>37</v>
      </c>
      <c r="K1109" t="s">
        <v>38</v>
      </c>
      <c r="L1109" t="s">
        <v>39</v>
      </c>
      <c r="M1109" t="s">
        <v>40</v>
      </c>
      <c r="N1109" t="s">
        <v>70</v>
      </c>
      <c r="O1109" t="s">
        <v>56</v>
      </c>
      <c r="P1109" t="s">
        <v>43</v>
      </c>
      <c r="Q1109">
        <v>25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42.4026</v>
      </c>
      <c r="AF1109">
        <v>-71.127099999999999</v>
      </c>
      <c r="AG1109">
        <v>7</v>
      </c>
      <c r="AH1109" s="1">
        <v>250000000000000</v>
      </c>
    </row>
    <row r="1110" spans="1:34" x14ac:dyDescent="0.35">
      <c r="A1110">
        <v>21006344</v>
      </c>
      <c r="B1110" s="2">
        <v>44230.560416666667</v>
      </c>
      <c r="C1110" s="2" t="str">
        <f t="shared" si="34"/>
        <v>Feb</v>
      </c>
      <c r="D1110" s="2" t="str">
        <f t="shared" si="35"/>
        <v>2021</v>
      </c>
      <c r="E1110" t="s">
        <v>44</v>
      </c>
      <c r="F1110" t="s">
        <v>863</v>
      </c>
      <c r="G1110" t="s">
        <v>46</v>
      </c>
      <c r="H1110" t="s">
        <v>47</v>
      </c>
      <c r="I1110" t="s">
        <v>48</v>
      </c>
      <c r="J1110" t="s">
        <v>37</v>
      </c>
      <c r="K1110" t="s">
        <v>66</v>
      </c>
      <c r="L1110" t="s">
        <v>39</v>
      </c>
      <c r="M1110" t="s">
        <v>40</v>
      </c>
      <c r="N1110" t="s">
        <v>70</v>
      </c>
      <c r="O1110" t="s">
        <v>42</v>
      </c>
      <c r="P1110" t="s">
        <v>43</v>
      </c>
      <c r="Q1110">
        <v>25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3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42.4026</v>
      </c>
      <c r="AF1110">
        <v>-71.127099999999999</v>
      </c>
      <c r="AG1110">
        <v>7</v>
      </c>
      <c r="AH1110" s="1">
        <v>250000000000000</v>
      </c>
    </row>
    <row r="1111" spans="1:34" x14ac:dyDescent="0.35">
      <c r="A1111">
        <v>23040779</v>
      </c>
      <c r="B1111" s="2">
        <v>45127.683333333334</v>
      </c>
      <c r="C1111" s="2" t="str">
        <f t="shared" si="34"/>
        <v>Jul</v>
      </c>
      <c r="D1111" s="2" t="str">
        <f t="shared" si="35"/>
        <v>2023</v>
      </c>
      <c r="E1111" t="s">
        <v>32</v>
      </c>
      <c r="F1111" t="s">
        <v>864</v>
      </c>
      <c r="G1111" t="s">
        <v>46</v>
      </c>
      <c r="H1111" t="s">
        <v>47</v>
      </c>
      <c r="I1111" t="s">
        <v>48</v>
      </c>
      <c r="J1111" t="s">
        <v>37</v>
      </c>
      <c r="K1111" t="s">
        <v>38</v>
      </c>
      <c r="L1111" t="s">
        <v>54</v>
      </c>
      <c r="M1111" t="s">
        <v>40</v>
      </c>
      <c r="N1111" t="s">
        <v>70</v>
      </c>
      <c r="O1111" t="s">
        <v>56</v>
      </c>
      <c r="P1111" t="s">
        <v>43</v>
      </c>
      <c r="Q1111">
        <v>25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3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42.402700000000003</v>
      </c>
      <c r="AF1111">
        <v>-71.127200000000002</v>
      </c>
      <c r="AG1111">
        <v>7</v>
      </c>
      <c r="AH1111" s="1">
        <v>250000000000000</v>
      </c>
    </row>
    <row r="1112" spans="1:34" x14ac:dyDescent="0.35">
      <c r="A1112">
        <v>19024275</v>
      </c>
      <c r="B1112" s="2">
        <v>43588.359027777777</v>
      </c>
      <c r="C1112" s="2" t="str">
        <f t="shared" si="34"/>
        <v>May</v>
      </c>
      <c r="D1112" s="2" t="str">
        <f t="shared" si="35"/>
        <v>2019</v>
      </c>
      <c r="E1112" t="s">
        <v>44</v>
      </c>
      <c r="F1112" t="s">
        <v>865</v>
      </c>
      <c r="G1112" t="s">
        <v>46</v>
      </c>
      <c r="H1112" t="s">
        <v>52</v>
      </c>
      <c r="I1112" t="s">
        <v>48</v>
      </c>
      <c r="J1112" t="s">
        <v>37</v>
      </c>
      <c r="K1112" t="s">
        <v>53</v>
      </c>
      <c r="L1112" t="s">
        <v>54</v>
      </c>
      <c r="M1112" t="s">
        <v>40</v>
      </c>
      <c r="N1112" t="s">
        <v>41</v>
      </c>
      <c r="O1112" t="s">
        <v>42</v>
      </c>
      <c r="P1112" t="s">
        <v>43</v>
      </c>
      <c r="Q1112">
        <v>30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3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42.4024</v>
      </c>
      <c r="AF1112">
        <v>-71.126800000000003</v>
      </c>
      <c r="AG1112">
        <v>7</v>
      </c>
      <c r="AH1112" s="1">
        <v>250000000000000</v>
      </c>
    </row>
    <row r="1113" spans="1:34" x14ac:dyDescent="0.35">
      <c r="A1113">
        <v>23048191</v>
      </c>
      <c r="B1113" s="2">
        <v>45162.49722222222</v>
      </c>
      <c r="C1113" s="2" t="str">
        <f t="shared" si="34"/>
        <v>Aug</v>
      </c>
      <c r="D1113" s="2" t="str">
        <f t="shared" si="35"/>
        <v>2023</v>
      </c>
      <c r="E1113" t="s">
        <v>44</v>
      </c>
      <c r="F1113" t="s">
        <v>865</v>
      </c>
      <c r="G1113" t="s">
        <v>46</v>
      </c>
      <c r="H1113" t="s">
        <v>52</v>
      </c>
      <c r="I1113" t="s">
        <v>48</v>
      </c>
      <c r="J1113" t="s">
        <v>37</v>
      </c>
      <c r="K1113" t="s">
        <v>38</v>
      </c>
      <c r="L1113" t="s">
        <v>54</v>
      </c>
      <c r="M1113" t="s">
        <v>40</v>
      </c>
      <c r="N1113" t="s">
        <v>119</v>
      </c>
      <c r="O1113" t="s">
        <v>96</v>
      </c>
      <c r="P1113" t="s">
        <v>43</v>
      </c>
      <c r="Q1113">
        <v>20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3</v>
      </c>
      <c r="X1113">
        <v>0</v>
      </c>
      <c r="Y1113">
        <v>0</v>
      </c>
      <c r="Z1113">
        <v>1</v>
      </c>
      <c r="AA1113">
        <v>0</v>
      </c>
      <c r="AB1113">
        <v>1</v>
      </c>
      <c r="AC1113">
        <v>0</v>
      </c>
      <c r="AD1113">
        <v>0</v>
      </c>
      <c r="AE1113">
        <v>42.4024</v>
      </c>
      <c r="AF1113">
        <v>-71.126800000000003</v>
      </c>
      <c r="AG1113">
        <v>7</v>
      </c>
      <c r="AH1113" s="1">
        <v>250000000000000</v>
      </c>
    </row>
    <row r="1114" spans="1:34" x14ac:dyDescent="0.35">
      <c r="A1114">
        <v>24016023</v>
      </c>
      <c r="B1114" s="2">
        <v>45373.304166666669</v>
      </c>
      <c r="C1114" s="2" t="str">
        <f t="shared" si="34"/>
        <v>Mar</v>
      </c>
      <c r="D1114" s="2" t="str">
        <f t="shared" si="35"/>
        <v>2024</v>
      </c>
      <c r="E1114" t="s">
        <v>58</v>
      </c>
      <c r="F1114" t="s">
        <v>866</v>
      </c>
      <c r="G1114" t="s">
        <v>46</v>
      </c>
      <c r="H1114" t="s">
        <v>52</v>
      </c>
      <c r="I1114" t="s">
        <v>48</v>
      </c>
      <c r="J1114" t="s">
        <v>37</v>
      </c>
      <c r="K1114" t="s">
        <v>38</v>
      </c>
      <c r="L1114" t="s">
        <v>54</v>
      </c>
      <c r="M1114" t="s">
        <v>40</v>
      </c>
      <c r="N1114" t="s">
        <v>41</v>
      </c>
      <c r="O1114" t="s">
        <v>42</v>
      </c>
      <c r="P1114" t="s">
        <v>43</v>
      </c>
      <c r="Q1114">
        <v>25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2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42.3992</v>
      </c>
      <c r="AF1114">
        <v>-71.128200000000007</v>
      </c>
      <c r="AG1114">
        <v>7</v>
      </c>
      <c r="AH1114" s="1">
        <v>250000000000000</v>
      </c>
    </row>
    <row r="1115" spans="1:34" x14ac:dyDescent="0.35">
      <c r="A1115">
        <v>21011759</v>
      </c>
      <c r="B1115" s="2">
        <v>44262.409722222219</v>
      </c>
      <c r="C1115" s="2" t="str">
        <f t="shared" si="34"/>
        <v>Mar</v>
      </c>
      <c r="D1115" s="2" t="str">
        <f t="shared" si="35"/>
        <v>2021</v>
      </c>
      <c r="E1115" t="s">
        <v>44</v>
      </c>
      <c r="F1115" t="s">
        <v>867</v>
      </c>
      <c r="G1115" t="s">
        <v>46</v>
      </c>
      <c r="H1115" t="s">
        <v>47</v>
      </c>
      <c r="I1115" t="s">
        <v>48</v>
      </c>
      <c r="J1115" t="s">
        <v>37</v>
      </c>
      <c r="K1115" t="s">
        <v>53</v>
      </c>
      <c r="L1115" t="s">
        <v>54</v>
      </c>
      <c r="M1115" t="s">
        <v>40</v>
      </c>
      <c r="N1115" t="s">
        <v>41</v>
      </c>
      <c r="O1115" t="s">
        <v>42</v>
      </c>
      <c r="P1115" t="s">
        <v>43</v>
      </c>
      <c r="Q1115">
        <v>25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3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42.398800000000001</v>
      </c>
      <c r="AF1115">
        <v>-71.128600000000006</v>
      </c>
      <c r="AG1115">
        <v>7</v>
      </c>
      <c r="AH1115" s="1">
        <v>250000000000000</v>
      </c>
    </row>
    <row r="1116" spans="1:34" x14ac:dyDescent="0.35">
      <c r="A1116">
        <v>19001387</v>
      </c>
      <c r="B1116" s="2">
        <v>43473.724999999999</v>
      </c>
      <c r="C1116" s="2" t="str">
        <f t="shared" si="34"/>
        <v>Jan</v>
      </c>
      <c r="D1116" s="2" t="str">
        <f t="shared" si="35"/>
        <v>2019</v>
      </c>
      <c r="E1116" t="s">
        <v>32</v>
      </c>
      <c r="F1116" t="s">
        <v>868</v>
      </c>
      <c r="G1116" t="s">
        <v>34</v>
      </c>
      <c r="H1116" t="s">
        <v>35</v>
      </c>
      <c r="I1116" t="s">
        <v>36</v>
      </c>
      <c r="J1116" t="s">
        <v>37</v>
      </c>
      <c r="K1116" t="s">
        <v>38</v>
      </c>
      <c r="L1116" t="s">
        <v>54</v>
      </c>
      <c r="M1116" t="s">
        <v>93</v>
      </c>
      <c r="N1116" t="s">
        <v>49</v>
      </c>
      <c r="O1116" t="s">
        <v>86</v>
      </c>
      <c r="P1116" t="s">
        <v>43</v>
      </c>
      <c r="Q1116">
        <v>30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1</v>
      </c>
      <c r="X1116">
        <v>0</v>
      </c>
      <c r="Y1116">
        <v>0</v>
      </c>
      <c r="Z1116">
        <v>1</v>
      </c>
      <c r="AA1116">
        <v>1</v>
      </c>
      <c r="AB1116">
        <v>0</v>
      </c>
      <c r="AC1116">
        <v>0</v>
      </c>
      <c r="AD1116">
        <v>0</v>
      </c>
      <c r="AE1116">
        <v>42.401000000000003</v>
      </c>
      <c r="AF1116">
        <v>-71.126099999999994</v>
      </c>
      <c r="AG1116">
        <v>7</v>
      </c>
      <c r="AH1116" s="1">
        <v>250000000000000</v>
      </c>
    </row>
    <row r="1117" spans="1:34" x14ac:dyDescent="0.35">
      <c r="A1117">
        <v>20046986</v>
      </c>
      <c r="B1117" s="2">
        <v>44104.363194444442</v>
      </c>
      <c r="C1117" s="2" t="str">
        <f t="shared" si="34"/>
        <v>Sep</v>
      </c>
      <c r="D1117" s="2" t="str">
        <f t="shared" si="35"/>
        <v>2020</v>
      </c>
      <c r="E1117" t="s">
        <v>44</v>
      </c>
      <c r="F1117" t="s">
        <v>866</v>
      </c>
      <c r="G1117" t="s">
        <v>46</v>
      </c>
      <c r="H1117" t="s">
        <v>47</v>
      </c>
      <c r="I1117" t="s">
        <v>36</v>
      </c>
      <c r="J1117" t="s">
        <v>91</v>
      </c>
      <c r="K1117" t="s">
        <v>53</v>
      </c>
      <c r="L1117" t="s">
        <v>54</v>
      </c>
      <c r="M1117" t="s">
        <v>69</v>
      </c>
      <c r="N1117" t="s">
        <v>41</v>
      </c>
      <c r="O1117" t="s">
        <v>42</v>
      </c>
      <c r="P1117" t="s">
        <v>43</v>
      </c>
      <c r="Q1117">
        <v>20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3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42.3992</v>
      </c>
      <c r="AF1117">
        <v>-71.128200000000007</v>
      </c>
      <c r="AG1117">
        <v>7</v>
      </c>
      <c r="AH1117" s="1">
        <v>250000000000000</v>
      </c>
    </row>
    <row r="1118" spans="1:34" x14ac:dyDescent="0.35">
      <c r="A1118">
        <v>20060670</v>
      </c>
      <c r="B1118" s="2">
        <v>44181.625694444447</v>
      </c>
      <c r="C1118" s="2" t="str">
        <f t="shared" si="34"/>
        <v>Dec</v>
      </c>
      <c r="D1118" s="2" t="str">
        <f t="shared" si="35"/>
        <v>2020</v>
      </c>
      <c r="E1118" t="s">
        <v>44</v>
      </c>
      <c r="F1118" t="s">
        <v>869</v>
      </c>
      <c r="G1118" t="s">
        <v>46</v>
      </c>
      <c r="H1118" t="s">
        <v>52</v>
      </c>
      <c r="I1118" t="s">
        <v>48</v>
      </c>
      <c r="J1118" t="s">
        <v>37</v>
      </c>
      <c r="K1118" t="s">
        <v>38</v>
      </c>
      <c r="L1118" t="s">
        <v>39</v>
      </c>
      <c r="M1118" t="s">
        <v>40</v>
      </c>
      <c r="N1118" t="s">
        <v>41</v>
      </c>
      <c r="O1118" t="s">
        <v>42</v>
      </c>
      <c r="P1118" t="s">
        <v>43</v>
      </c>
      <c r="Q1118">
        <v>20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2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42.400700000000001</v>
      </c>
      <c r="AF1118">
        <v>-71.126099999999994</v>
      </c>
      <c r="AG1118">
        <v>7</v>
      </c>
      <c r="AH1118" s="1">
        <v>250000000000000</v>
      </c>
    </row>
    <row r="1119" spans="1:34" x14ac:dyDescent="0.35">
      <c r="A1119">
        <v>19007861</v>
      </c>
      <c r="B1119" s="2">
        <v>43508.632638888892</v>
      </c>
      <c r="C1119" s="2" t="str">
        <f t="shared" si="34"/>
        <v>Feb</v>
      </c>
      <c r="D1119" s="2" t="str">
        <f t="shared" si="35"/>
        <v>2019</v>
      </c>
      <c r="E1119" t="s">
        <v>44</v>
      </c>
      <c r="F1119" t="s">
        <v>870</v>
      </c>
      <c r="G1119" t="s">
        <v>46</v>
      </c>
      <c r="H1119" t="s">
        <v>52</v>
      </c>
      <c r="I1119" t="s">
        <v>155</v>
      </c>
      <c r="J1119" t="s">
        <v>139</v>
      </c>
      <c r="K1119" t="s">
        <v>53</v>
      </c>
      <c r="L1119" t="s">
        <v>54</v>
      </c>
      <c r="M1119" t="s">
        <v>40</v>
      </c>
      <c r="N1119" t="s">
        <v>41</v>
      </c>
      <c r="O1119" t="s">
        <v>42</v>
      </c>
      <c r="P1119" t="s">
        <v>43</v>
      </c>
      <c r="Q1119">
        <v>30</v>
      </c>
      <c r="R1119">
        <v>0</v>
      </c>
      <c r="S1119">
        <v>0</v>
      </c>
      <c r="T1119">
        <v>0</v>
      </c>
      <c r="U1119">
        <v>0</v>
      </c>
      <c r="V1119">
        <v>2</v>
      </c>
      <c r="W1119">
        <v>5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42.3992</v>
      </c>
      <c r="AF1119">
        <v>-71.128200000000007</v>
      </c>
      <c r="AG1119">
        <v>7</v>
      </c>
      <c r="AH1119" s="1">
        <v>250000000000000</v>
      </c>
    </row>
    <row r="1120" spans="1:34" x14ac:dyDescent="0.35">
      <c r="A1120">
        <v>19005991</v>
      </c>
      <c r="B1120" s="2">
        <v>43498.461111111108</v>
      </c>
      <c r="C1120" s="2" t="str">
        <f t="shared" si="34"/>
        <v>Feb</v>
      </c>
      <c r="D1120" s="2" t="str">
        <f t="shared" si="35"/>
        <v>2019</v>
      </c>
      <c r="E1120" t="s">
        <v>44</v>
      </c>
      <c r="F1120" t="s">
        <v>866</v>
      </c>
      <c r="G1120" t="s">
        <v>46</v>
      </c>
      <c r="H1120" t="s">
        <v>47</v>
      </c>
      <c r="I1120" t="s">
        <v>48</v>
      </c>
      <c r="J1120" t="s">
        <v>37</v>
      </c>
      <c r="K1120" t="s">
        <v>53</v>
      </c>
      <c r="L1120" t="s">
        <v>54</v>
      </c>
      <c r="M1120" t="s">
        <v>40</v>
      </c>
      <c r="N1120" t="s">
        <v>41</v>
      </c>
      <c r="O1120" t="s">
        <v>42</v>
      </c>
      <c r="P1120" t="s">
        <v>43</v>
      </c>
      <c r="Q1120">
        <v>30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3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42.3992</v>
      </c>
      <c r="AF1120">
        <v>-71.128200000000007</v>
      </c>
      <c r="AG1120">
        <v>7</v>
      </c>
      <c r="AH1120" s="1">
        <v>250000000000000</v>
      </c>
    </row>
    <row r="1121" spans="1:34" x14ac:dyDescent="0.35">
      <c r="A1121">
        <v>21055255</v>
      </c>
      <c r="B1121" s="2">
        <v>44489.558333333334</v>
      </c>
      <c r="C1121" s="2" t="str">
        <f t="shared" si="34"/>
        <v>Oct</v>
      </c>
      <c r="D1121" s="2" t="str">
        <f t="shared" si="35"/>
        <v>2021</v>
      </c>
      <c r="E1121" t="s">
        <v>44</v>
      </c>
      <c r="F1121" t="s">
        <v>871</v>
      </c>
      <c r="G1121" t="s">
        <v>46</v>
      </c>
      <c r="H1121" t="s">
        <v>47</v>
      </c>
      <c r="I1121" t="s">
        <v>48</v>
      </c>
      <c r="J1121" t="s">
        <v>37</v>
      </c>
      <c r="K1121" t="s">
        <v>38</v>
      </c>
      <c r="L1121" t="s">
        <v>39</v>
      </c>
      <c r="M1121" t="s">
        <v>69</v>
      </c>
      <c r="N1121" t="s">
        <v>41</v>
      </c>
      <c r="O1121" t="s">
        <v>56</v>
      </c>
      <c r="P1121" t="s">
        <v>57</v>
      </c>
      <c r="Q1121">
        <v>30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3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42.3996</v>
      </c>
      <c r="AF1121">
        <v>-71.125799999999998</v>
      </c>
      <c r="AG1121">
        <v>7</v>
      </c>
      <c r="AH1121" s="1">
        <v>250000000000000</v>
      </c>
    </row>
    <row r="1122" spans="1:34" x14ac:dyDescent="0.35">
      <c r="A1122">
        <v>21061214</v>
      </c>
      <c r="B1122" s="2">
        <v>44523.529861111114</v>
      </c>
      <c r="C1122" s="2" t="str">
        <f t="shared" si="34"/>
        <v>Nov</v>
      </c>
      <c r="D1122" s="2" t="str">
        <f t="shared" si="35"/>
        <v>2021</v>
      </c>
      <c r="E1122" t="s">
        <v>44</v>
      </c>
      <c r="F1122" t="s">
        <v>872</v>
      </c>
      <c r="G1122" t="s">
        <v>46</v>
      </c>
      <c r="H1122" t="s">
        <v>47</v>
      </c>
      <c r="I1122" t="s">
        <v>48</v>
      </c>
      <c r="J1122" t="s">
        <v>37</v>
      </c>
      <c r="K1122" t="s">
        <v>38</v>
      </c>
      <c r="L1122" t="s">
        <v>39</v>
      </c>
      <c r="M1122" t="s">
        <v>40</v>
      </c>
      <c r="N1122" t="s">
        <v>41</v>
      </c>
      <c r="O1122" t="s">
        <v>42</v>
      </c>
      <c r="P1122" t="s">
        <v>43</v>
      </c>
      <c r="Q1122">
        <v>25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42.399900000000002</v>
      </c>
      <c r="AF1122">
        <v>-71.125600000000006</v>
      </c>
      <c r="AG1122">
        <v>7</v>
      </c>
      <c r="AH1122" s="1">
        <v>250000000000000</v>
      </c>
    </row>
    <row r="1123" spans="1:34" x14ac:dyDescent="0.35">
      <c r="A1123">
        <v>22037332</v>
      </c>
      <c r="B1123" s="2">
        <v>44747.40625</v>
      </c>
      <c r="C1123" s="2" t="str">
        <f t="shared" si="34"/>
        <v>Jul</v>
      </c>
      <c r="D1123" s="2" t="str">
        <f t="shared" si="35"/>
        <v>2022</v>
      </c>
      <c r="E1123" t="s">
        <v>44</v>
      </c>
      <c r="F1123" t="s">
        <v>873</v>
      </c>
      <c r="G1123" t="s">
        <v>46</v>
      </c>
      <c r="H1123" t="s">
        <v>52</v>
      </c>
      <c r="I1123" t="s">
        <v>48</v>
      </c>
      <c r="J1123" t="s">
        <v>37</v>
      </c>
      <c r="K1123" t="s">
        <v>38</v>
      </c>
      <c r="L1123" t="s">
        <v>39</v>
      </c>
      <c r="M1123" t="s">
        <v>40</v>
      </c>
      <c r="N1123" t="s">
        <v>49</v>
      </c>
      <c r="O1123" t="s">
        <v>99</v>
      </c>
      <c r="P1123" t="s">
        <v>43</v>
      </c>
      <c r="Q1123">
        <v>25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2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42.399299999999997</v>
      </c>
      <c r="AF1123">
        <v>-71.125</v>
      </c>
      <c r="AG1123">
        <v>7</v>
      </c>
      <c r="AH1123" s="1">
        <v>250000000000000</v>
      </c>
    </row>
    <row r="1124" spans="1:34" x14ac:dyDescent="0.35">
      <c r="A1124">
        <v>20027590</v>
      </c>
      <c r="B1124" s="2">
        <v>43981.570833333331</v>
      </c>
      <c r="C1124" s="2" t="str">
        <f t="shared" si="34"/>
        <v>May</v>
      </c>
      <c r="D1124" s="2" t="str">
        <f t="shared" si="35"/>
        <v>2020</v>
      </c>
      <c r="E1124" t="s">
        <v>44</v>
      </c>
      <c r="F1124" t="s">
        <v>874</v>
      </c>
      <c r="G1124" t="s">
        <v>46</v>
      </c>
      <c r="H1124" t="s">
        <v>47</v>
      </c>
      <c r="I1124" t="s">
        <v>48</v>
      </c>
      <c r="J1124" t="s">
        <v>37</v>
      </c>
      <c r="K1124" t="s">
        <v>53</v>
      </c>
      <c r="L1124" t="s">
        <v>54</v>
      </c>
      <c r="M1124" t="s">
        <v>40</v>
      </c>
      <c r="N1124" t="s">
        <v>41</v>
      </c>
      <c r="O1124" t="s">
        <v>42</v>
      </c>
      <c r="P1124" t="s">
        <v>43</v>
      </c>
      <c r="Q1124">
        <v>25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3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42.399000000000001</v>
      </c>
      <c r="AF1124">
        <v>-71.124600000000001</v>
      </c>
      <c r="AG1124">
        <v>7</v>
      </c>
      <c r="AH1124" s="1">
        <v>250000000000000</v>
      </c>
    </row>
    <row r="1125" spans="1:34" x14ac:dyDescent="0.35">
      <c r="A1125">
        <v>20037094</v>
      </c>
      <c r="B1125" s="2">
        <v>44042.822222222225</v>
      </c>
      <c r="C1125" s="2" t="str">
        <f t="shared" si="34"/>
        <v>Jul</v>
      </c>
      <c r="D1125" s="2" t="str">
        <f t="shared" si="35"/>
        <v>2020</v>
      </c>
      <c r="E1125" t="s">
        <v>32</v>
      </c>
      <c r="F1125" t="s">
        <v>874</v>
      </c>
      <c r="G1125" t="s">
        <v>107</v>
      </c>
      <c r="H1125" t="s">
        <v>47</v>
      </c>
      <c r="I1125" t="s">
        <v>48</v>
      </c>
      <c r="J1125" t="s">
        <v>175</v>
      </c>
      <c r="K1125" t="s">
        <v>53</v>
      </c>
      <c r="L1125" t="s">
        <v>54</v>
      </c>
      <c r="M1125" t="s">
        <v>40</v>
      </c>
      <c r="N1125" t="s">
        <v>41</v>
      </c>
      <c r="O1125" t="s">
        <v>42</v>
      </c>
      <c r="P1125" t="s">
        <v>43</v>
      </c>
      <c r="Q1125">
        <v>20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2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42.399000000000001</v>
      </c>
      <c r="AF1125">
        <v>-71.124600000000001</v>
      </c>
      <c r="AG1125">
        <v>7</v>
      </c>
      <c r="AH1125" s="1">
        <v>250000000000000</v>
      </c>
    </row>
    <row r="1126" spans="1:34" x14ac:dyDescent="0.35">
      <c r="A1126">
        <v>19019989</v>
      </c>
      <c r="B1126" s="2">
        <v>43567.394444444442</v>
      </c>
      <c r="C1126" s="2" t="str">
        <f t="shared" si="34"/>
        <v>Apr</v>
      </c>
      <c r="D1126" s="2" t="str">
        <f t="shared" si="35"/>
        <v>2019</v>
      </c>
      <c r="E1126" t="s">
        <v>44</v>
      </c>
      <c r="F1126" t="s">
        <v>875</v>
      </c>
      <c r="G1126" t="s">
        <v>34</v>
      </c>
      <c r="H1126" t="s">
        <v>47</v>
      </c>
      <c r="I1126" t="s">
        <v>48</v>
      </c>
      <c r="J1126" t="s">
        <v>63</v>
      </c>
      <c r="K1126" t="s">
        <v>38</v>
      </c>
      <c r="L1126" t="s">
        <v>39</v>
      </c>
      <c r="M1126" t="s">
        <v>69</v>
      </c>
      <c r="N1126" t="s">
        <v>119</v>
      </c>
      <c r="O1126" t="s">
        <v>56</v>
      </c>
      <c r="P1126" t="s">
        <v>57</v>
      </c>
      <c r="Q1126">
        <v>30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6</v>
      </c>
      <c r="X1126">
        <v>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42.398699999999998</v>
      </c>
      <c r="AF1126">
        <v>-71.124899999999997</v>
      </c>
      <c r="AG1126">
        <v>7</v>
      </c>
      <c r="AH1126" s="1">
        <v>250000000000000</v>
      </c>
    </row>
    <row r="1127" spans="1:34" x14ac:dyDescent="0.35">
      <c r="A1127">
        <v>24012244</v>
      </c>
      <c r="B1127" s="2">
        <v>45355.429166666669</v>
      </c>
      <c r="C1127" s="2" t="str">
        <f t="shared" si="34"/>
        <v>Mar</v>
      </c>
      <c r="D1127" s="2" t="str">
        <f t="shared" si="35"/>
        <v>2024</v>
      </c>
      <c r="E1127" t="s">
        <v>44</v>
      </c>
      <c r="F1127" t="s">
        <v>876</v>
      </c>
      <c r="G1127" t="s">
        <v>46</v>
      </c>
      <c r="H1127" t="s">
        <v>47</v>
      </c>
      <c r="I1127" t="s">
        <v>48</v>
      </c>
      <c r="J1127" t="s">
        <v>37</v>
      </c>
      <c r="K1127" t="s">
        <v>38</v>
      </c>
      <c r="L1127" t="s">
        <v>39</v>
      </c>
      <c r="M1127" t="s">
        <v>40</v>
      </c>
      <c r="N1127" t="s">
        <v>49</v>
      </c>
      <c r="O1127" t="s">
        <v>99</v>
      </c>
      <c r="P1127" t="s">
        <v>43</v>
      </c>
      <c r="Q1127">
        <v>20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42.398200000000003</v>
      </c>
      <c r="AF1127">
        <v>-71.123999999999995</v>
      </c>
      <c r="AG1127">
        <v>6</v>
      </c>
      <c r="AH1127" s="1">
        <v>250000000000000</v>
      </c>
    </row>
    <row r="1128" spans="1:34" x14ac:dyDescent="0.35">
      <c r="A1128">
        <v>23050086</v>
      </c>
      <c r="B1128" s="2">
        <v>45170.823611111111</v>
      </c>
      <c r="C1128" s="2" t="str">
        <f t="shared" si="34"/>
        <v>Sep</v>
      </c>
      <c r="D1128" s="2" t="str">
        <f t="shared" si="35"/>
        <v>2023</v>
      </c>
      <c r="E1128" t="s">
        <v>32</v>
      </c>
      <c r="F1128" t="s">
        <v>876</v>
      </c>
      <c r="G1128" t="s">
        <v>34</v>
      </c>
      <c r="H1128" t="s">
        <v>47</v>
      </c>
      <c r="I1128" t="s">
        <v>48</v>
      </c>
      <c r="J1128" t="s">
        <v>37</v>
      </c>
      <c r="K1128" t="s">
        <v>38</v>
      </c>
      <c r="L1128" t="s">
        <v>39</v>
      </c>
      <c r="M1128" t="s">
        <v>40</v>
      </c>
      <c r="N1128" t="s">
        <v>55</v>
      </c>
      <c r="O1128" t="s">
        <v>42</v>
      </c>
      <c r="P1128" t="s">
        <v>43</v>
      </c>
      <c r="Q1128">
        <v>25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2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42.398200000000003</v>
      </c>
      <c r="AF1128">
        <v>-71.123999999999995</v>
      </c>
      <c r="AG1128">
        <v>6</v>
      </c>
      <c r="AH1128" s="1">
        <v>250000000000000</v>
      </c>
    </row>
    <row r="1129" spans="1:34" x14ac:dyDescent="0.35">
      <c r="A1129">
        <v>21066245</v>
      </c>
      <c r="B1129" s="2">
        <v>44557.477083333331</v>
      </c>
      <c r="C1129" s="2" t="str">
        <f t="shared" si="34"/>
        <v>Dec</v>
      </c>
      <c r="D1129" s="2" t="str">
        <f t="shared" si="35"/>
        <v>2021</v>
      </c>
      <c r="E1129" t="s">
        <v>44</v>
      </c>
      <c r="F1129" t="s">
        <v>877</v>
      </c>
      <c r="G1129" t="s">
        <v>46</v>
      </c>
      <c r="H1129" t="s">
        <v>52</v>
      </c>
      <c r="I1129" t="s">
        <v>48</v>
      </c>
      <c r="J1129" t="s">
        <v>37</v>
      </c>
      <c r="K1129" t="s">
        <v>38</v>
      </c>
      <c r="L1129" t="s">
        <v>39</v>
      </c>
      <c r="M1129" t="s">
        <v>40</v>
      </c>
      <c r="N1129" t="s">
        <v>55</v>
      </c>
      <c r="O1129" t="s">
        <v>42</v>
      </c>
      <c r="P1129" t="s">
        <v>43</v>
      </c>
      <c r="Q1129">
        <v>25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2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42.398200000000003</v>
      </c>
      <c r="AF1129">
        <v>-71.124399999999994</v>
      </c>
      <c r="AG1129">
        <v>6</v>
      </c>
      <c r="AH1129" s="1">
        <v>250000000000000</v>
      </c>
    </row>
    <row r="1130" spans="1:34" x14ac:dyDescent="0.35">
      <c r="A1130">
        <v>23003242</v>
      </c>
      <c r="B1130" s="2">
        <v>44945.788888888892</v>
      </c>
      <c r="C1130" s="2" t="str">
        <f t="shared" si="34"/>
        <v>Jan</v>
      </c>
      <c r="D1130" s="2" t="str">
        <f t="shared" si="35"/>
        <v>2023</v>
      </c>
      <c r="E1130" t="s">
        <v>32</v>
      </c>
      <c r="F1130" t="s">
        <v>878</v>
      </c>
      <c r="G1130" t="s">
        <v>34</v>
      </c>
      <c r="H1130" t="s">
        <v>35</v>
      </c>
      <c r="I1130" t="s">
        <v>36</v>
      </c>
      <c r="J1130" t="s">
        <v>37</v>
      </c>
      <c r="K1130" t="s">
        <v>38</v>
      </c>
      <c r="L1130" t="s">
        <v>39</v>
      </c>
      <c r="M1130" t="s">
        <v>93</v>
      </c>
      <c r="N1130" t="s">
        <v>49</v>
      </c>
      <c r="O1130" t="s">
        <v>86</v>
      </c>
      <c r="P1130" t="s">
        <v>43</v>
      </c>
      <c r="Q1130">
        <v>20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2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1</v>
      </c>
      <c r="AD1130">
        <v>0</v>
      </c>
      <c r="AE1130">
        <v>42.397399999999998</v>
      </c>
      <c r="AF1130">
        <v>-71.123699999999999</v>
      </c>
      <c r="AG1130">
        <v>6</v>
      </c>
      <c r="AH1130" s="1">
        <v>250000000000000</v>
      </c>
    </row>
    <row r="1131" spans="1:34" x14ac:dyDescent="0.35">
      <c r="A1131">
        <v>21042233</v>
      </c>
      <c r="B1131" s="2">
        <v>44422.425000000003</v>
      </c>
      <c r="C1131" s="2" t="str">
        <f t="shared" si="34"/>
        <v>Aug</v>
      </c>
      <c r="D1131" s="2" t="str">
        <f t="shared" si="35"/>
        <v>2021</v>
      </c>
      <c r="E1131" t="s">
        <v>44</v>
      </c>
      <c r="F1131" t="s">
        <v>879</v>
      </c>
      <c r="G1131" t="s">
        <v>46</v>
      </c>
      <c r="H1131" t="s">
        <v>47</v>
      </c>
      <c r="I1131" t="s">
        <v>48</v>
      </c>
      <c r="J1131" t="s">
        <v>37</v>
      </c>
      <c r="K1131" t="s">
        <v>38</v>
      </c>
      <c r="L1131" t="s">
        <v>39</v>
      </c>
      <c r="M1131" t="s">
        <v>40</v>
      </c>
      <c r="N1131" t="s">
        <v>49</v>
      </c>
      <c r="O1131" t="s">
        <v>96</v>
      </c>
      <c r="P1131" t="s">
        <v>63</v>
      </c>
      <c r="Q1131">
        <v>20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3</v>
      </c>
      <c r="X1131">
        <v>0</v>
      </c>
      <c r="Y1131">
        <v>0</v>
      </c>
      <c r="Z1131">
        <v>1</v>
      </c>
      <c r="AA1131">
        <v>0</v>
      </c>
      <c r="AB1131">
        <v>1</v>
      </c>
      <c r="AC1131">
        <v>0</v>
      </c>
      <c r="AD1131">
        <v>0</v>
      </c>
      <c r="AE1131">
        <v>42.3977</v>
      </c>
      <c r="AF1131">
        <v>-71.124600000000001</v>
      </c>
      <c r="AG1131">
        <v>6</v>
      </c>
      <c r="AH1131" s="1">
        <v>250000000000000</v>
      </c>
    </row>
    <row r="1132" spans="1:34" x14ac:dyDescent="0.35">
      <c r="A1132">
        <v>23049931</v>
      </c>
      <c r="B1132" s="2">
        <v>45170.36041666667</v>
      </c>
      <c r="C1132" s="2" t="str">
        <f t="shared" si="34"/>
        <v>Sep</v>
      </c>
      <c r="D1132" s="2" t="str">
        <f t="shared" si="35"/>
        <v>2023</v>
      </c>
      <c r="E1132" t="s">
        <v>44</v>
      </c>
      <c r="F1132" t="s">
        <v>880</v>
      </c>
      <c r="G1132" t="s">
        <v>46</v>
      </c>
      <c r="H1132" t="s">
        <v>47</v>
      </c>
      <c r="I1132" t="s">
        <v>48</v>
      </c>
      <c r="J1132" t="s">
        <v>37</v>
      </c>
      <c r="K1132" t="s">
        <v>38</v>
      </c>
      <c r="L1132" t="s">
        <v>39</v>
      </c>
      <c r="M1132" t="s">
        <v>40</v>
      </c>
      <c r="N1132" t="s">
        <v>49</v>
      </c>
      <c r="O1132" t="s">
        <v>140</v>
      </c>
      <c r="P1132" t="s">
        <v>57</v>
      </c>
      <c r="Q1132">
        <v>25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42.397199999999998</v>
      </c>
      <c r="AF1132">
        <v>-71.1233</v>
      </c>
      <c r="AG1132">
        <v>6</v>
      </c>
      <c r="AH1132" s="1">
        <v>250000000000000</v>
      </c>
    </row>
    <row r="1133" spans="1:34" x14ac:dyDescent="0.35">
      <c r="A1133">
        <v>18034111</v>
      </c>
      <c r="B1133" s="2">
        <v>43259.441666666666</v>
      </c>
      <c r="C1133" s="2" t="str">
        <f t="shared" si="34"/>
        <v>Jun</v>
      </c>
      <c r="D1133" s="2" t="str">
        <f t="shared" si="35"/>
        <v>2018</v>
      </c>
      <c r="E1133" t="s">
        <v>44</v>
      </c>
      <c r="F1133" t="s">
        <v>878</v>
      </c>
      <c r="G1133" t="s">
        <v>91</v>
      </c>
      <c r="H1133" t="s">
        <v>47</v>
      </c>
      <c r="I1133" t="s">
        <v>48</v>
      </c>
      <c r="J1133" t="s">
        <v>37</v>
      </c>
      <c r="K1133" t="s">
        <v>38</v>
      </c>
      <c r="L1133" t="s">
        <v>39</v>
      </c>
      <c r="M1133" t="s">
        <v>63</v>
      </c>
      <c r="N1133" t="s">
        <v>63</v>
      </c>
      <c r="O1133" t="s">
        <v>56</v>
      </c>
      <c r="P1133" t="s">
        <v>43</v>
      </c>
      <c r="Q1133">
        <v>5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2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42.397399999999998</v>
      </c>
      <c r="AF1133">
        <v>-71.123699999999999</v>
      </c>
      <c r="AG1133">
        <v>6</v>
      </c>
      <c r="AH1133" s="1">
        <v>250000000000000</v>
      </c>
    </row>
    <row r="1134" spans="1:34" x14ac:dyDescent="0.35">
      <c r="A1134">
        <v>22005546</v>
      </c>
      <c r="B1134" s="2">
        <v>44596.275000000001</v>
      </c>
      <c r="C1134" s="2" t="str">
        <f t="shared" si="34"/>
        <v>Feb</v>
      </c>
      <c r="D1134" s="2" t="str">
        <f t="shared" si="35"/>
        <v>2022</v>
      </c>
      <c r="E1134" t="s">
        <v>58</v>
      </c>
      <c r="F1134" t="s">
        <v>880</v>
      </c>
      <c r="G1134" t="s">
        <v>46</v>
      </c>
      <c r="H1134" t="s">
        <v>35</v>
      </c>
      <c r="I1134" t="s">
        <v>48</v>
      </c>
      <c r="J1134" t="s">
        <v>37</v>
      </c>
      <c r="K1134" t="s">
        <v>118</v>
      </c>
      <c r="L1134" t="s">
        <v>39</v>
      </c>
      <c r="M1134" t="s">
        <v>40</v>
      </c>
      <c r="N1134" t="s">
        <v>63</v>
      </c>
      <c r="O1134" t="s">
        <v>86</v>
      </c>
      <c r="P1134" t="s">
        <v>63</v>
      </c>
      <c r="Q1134">
        <v>5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1</v>
      </c>
      <c r="X1134">
        <v>0</v>
      </c>
      <c r="Y1134">
        <v>0</v>
      </c>
      <c r="Z1134">
        <v>1</v>
      </c>
      <c r="AA1134">
        <v>1</v>
      </c>
      <c r="AB1134">
        <v>0</v>
      </c>
      <c r="AC1134">
        <v>0</v>
      </c>
      <c r="AD1134">
        <v>0</v>
      </c>
      <c r="AE1134">
        <v>42.397199999999998</v>
      </c>
      <c r="AF1134">
        <v>-71.1233</v>
      </c>
      <c r="AG1134">
        <v>6</v>
      </c>
      <c r="AH1134" s="1">
        <v>250000000000000</v>
      </c>
    </row>
    <row r="1135" spans="1:34" x14ac:dyDescent="0.35">
      <c r="A1135">
        <v>22034290</v>
      </c>
      <c r="B1135" s="2">
        <v>44730.551388888889</v>
      </c>
      <c r="C1135" s="2" t="str">
        <f t="shared" si="34"/>
        <v>Jun</v>
      </c>
      <c r="D1135" s="2" t="str">
        <f t="shared" si="35"/>
        <v>2022</v>
      </c>
      <c r="E1135" t="s">
        <v>44</v>
      </c>
      <c r="F1135" t="s">
        <v>881</v>
      </c>
      <c r="G1135" t="s">
        <v>46</v>
      </c>
      <c r="H1135" t="s">
        <v>47</v>
      </c>
      <c r="I1135" t="s">
        <v>48</v>
      </c>
      <c r="J1135" t="s">
        <v>37</v>
      </c>
      <c r="K1135" t="s">
        <v>53</v>
      </c>
      <c r="L1135" t="s">
        <v>71</v>
      </c>
      <c r="M1135" t="s">
        <v>40</v>
      </c>
      <c r="N1135" t="s">
        <v>41</v>
      </c>
      <c r="O1135" t="s">
        <v>42</v>
      </c>
      <c r="P1135" t="s">
        <v>43</v>
      </c>
      <c r="Q1135">
        <v>25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3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42.398800000000001</v>
      </c>
      <c r="AF1135">
        <v>-71.128699999999995</v>
      </c>
      <c r="AG1135">
        <v>7</v>
      </c>
      <c r="AH1135" s="1">
        <v>250000000000000</v>
      </c>
    </row>
    <row r="1136" spans="1:34" x14ac:dyDescent="0.35">
      <c r="A1136">
        <v>20014825</v>
      </c>
      <c r="B1136" s="2">
        <v>43905.871527777781</v>
      </c>
      <c r="C1136" s="2" t="str">
        <f t="shared" si="34"/>
        <v>Mar</v>
      </c>
      <c r="D1136" s="2" t="str">
        <f t="shared" si="35"/>
        <v>2020</v>
      </c>
      <c r="E1136" t="s">
        <v>32</v>
      </c>
      <c r="F1136" t="s">
        <v>882</v>
      </c>
      <c r="G1136" t="s">
        <v>34</v>
      </c>
      <c r="H1136" t="s">
        <v>47</v>
      </c>
      <c r="I1136" t="s">
        <v>48</v>
      </c>
      <c r="J1136" t="s">
        <v>37</v>
      </c>
      <c r="K1136" t="s">
        <v>53</v>
      </c>
      <c r="L1136" t="s">
        <v>54</v>
      </c>
      <c r="M1136" t="s">
        <v>40</v>
      </c>
      <c r="N1136" t="s">
        <v>49</v>
      </c>
      <c r="O1136" t="s">
        <v>42</v>
      </c>
      <c r="P1136" t="s">
        <v>43</v>
      </c>
      <c r="Q1136">
        <v>25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42.398800000000001</v>
      </c>
      <c r="AF1136">
        <v>-71.128699999999995</v>
      </c>
      <c r="AG1136">
        <v>7</v>
      </c>
      <c r="AH1136" s="1">
        <v>250000000000000</v>
      </c>
    </row>
    <row r="1137" spans="1:34" x14ac:dyDescent="0.35">
      <c r="A1137">
        <v>22001255</v>
      </c>
      <c r="B1137" s="2">
        <v>44570.680555555555</v>
      </c>
      <c r="C1137" s="2" t="str">
        <f t="shared" si="34"/>
        <v>Jan</v>
      </c>
      <c r="D1137" s="2" t="str">
        <f t="shared" si="35"/>
        <v>2022</v>
      </c>
      <c r="E1137" t="s">
        <v>32</v>
      </c>
      <c r="F1137" t="s">
        <v>881</v>
      </c>
      <c r="G1137" t="s">
        <v>34</v>
      </c>
      <c r="H1137" t="s">
        <v>35</v>
      </c>
      <c r="I1137" t="s">
        <v>36</v>
      </c>
      <c r="J1137" t="s">
        <v>63</v>
      </c>
      <c r="K1137" t="s">
        <v>53</v>
      </c>
      <c r="L1137" t="s">
        <v>54</v>
      </c>
      <c r="M1137" t="s">
        <v>40</v>
      </c>
      <c r="N1137" t="s">
        <v>49</v>
      </c>
      <c r="O1137" t="s">
        <v>42</v>
      </c>
      <c r="P1137" t="s">
        <v>43</v>
      </c>
      <c r="Q1137">
        <v>30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5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42.398800000000001</v>
      </c>
      <c r="AF1137">
        <v>-71.128699999999995</v>
      </c>
      <c r="AG1137">
        <v>7</v>
      </c>
      <c r="AH1137" s="1">
        <v>250000000000000</v>
      </c>
    </row>
    <row r="1138" spans="1:34" x14ac:dyDescent="0.35">
      <c r="A1138">
        <v>21062573</v>
      </c>
      <c r="B1138" s="2">
        <v>44532.75</v>
      </c>
      <c r="C1138" s="2" t="str">
        <f t="shared" si="34"/>
        <v>Dec</v>
      </c>
      <c r="D1138" s="2" t="str">
        <f t="shared" si="35"/>
        <v>2021</v>
      </c>
      <c r="E1138" t="s">
        <v>32</v>
      </c>
      <c r="F1138" t="s">
        <v>881</v>
      </c>
      <c r="G1138" t="s">
        <v>34</v>
      </c>
      <c r="H1138" t="s">
        <v>47</v>
      </c>
      <c r="I1138" t="s">
        <v>48</v>
      </c>
      <c r="J1138" t="s">
        <v>37</v>
      </c>
      <c r="K1138" t="s">
        <v>53</v>
      </c>
      <c r="L1138" t="s">
        <v>54</v>
      </c>
      <c r="M1138" t="s">
        <v>93</v>
      </c>
      <c r="N1138" t="s">
        <v>41</v>
      </c>
      <c r="O1138" t="s">
        <v>42</v>
      </c>
      <c r="P1138" t="s">
        <v>63</v>
      </c>
      <c r="Q1138">
        <v>25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4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42.398800000000001</v>
      </c>
      <c r="AF1138">
        <v>-71.128699999999995</v>
      </c>
      <c r="AG1138">
        <v>7</v>
      </c>
      <c r="AH1138" s="1">
        <v>250000000000000</v>
      </c>
    </row>
    <row r="1139" spans="1:34" x14ac:dyDescent="0.35">
      <c r="A1139">
        <v>19063012</v>
      </c>
      <c r="B1139" s="2">
        <v>43772.30972222222</v>
      </c>
      <c r="C1139" s="2" t="str">
        <f t="shared" si="34"/>
        <v>Nov</v>
      </c>
      <c r="D1139" s="2" t="str">
        <f t="shared" si="35"/>
        <v>2019</v>
      </c>
      <c r="E1139" t="s">
        <v>58</v>
      </c>
      <c r="F1139" t="s">
        <v>883</v>
      </c>
      <c r="G1139" t="s">
        <v>46</v>
      </c>
      <c r="H1139" t="s">
        <v>47</v>
      </c>
      <c r="I1139" t="s">
        <v>48</v>
      </c>
      <c r="J1139" t="s">
        <v>37</v>
      </c>
      <c r="K1139" t="s">
        <v>38</v>
      </c>
      <c r="L1139" t="s">
        <v>39</v>
      </c>
      <c r="M1139" t="s">
        <v>40</v>
      </c>
      <c r="N1139" t="s">
        <v>49</v>
      </c>
      <c r="O1139" t="s">
        <v>86</v>
      </c>
      <c r="P1139" t="s">
        <v>43</v>
      </c>
      <c r="Q1139">
        <v>25</v>
      </c>
      <c r="R1139">
        <v>0</v>
      </c>
      <c r="S1139">
        <v>0</v>
      </c>
      <c r="T1139">
        <v>0</v>
      </c>
      <c r="U1139">
        <v>1</v>
      </c>
      <c r="V1139">
        <v>1</v>
      </c>
      <c r="W1139">
        <v>1</v>
      </c>
      <c r="X1139">
        <v>0</v>
      </c>
      <c r="Y1139">
        <v>0</v>
      </c>
      <c r="Z1139">
        <v>2</v>
      </c>
      <c r="AA1139">
        <v>2</v>
      </c>
      <c r="AB1139">
        <v>0</v>
      </c>
      <c r="AC1139">
        <v>0</v>
      </c>
      <c r="AD1139">
        <v>0</v>
      </c>
      <c r="AE1139">
        <v>42.395000000000003</v>
      </c>
      <c r="AF1139">
        <v>-71.115899999999996</v>
      </c>
      <c r="AG1139">
        <v>6</v>
      </c>
      <c r="AH1139" s="1">
        <v>250000000000000</v>
      </c>
    </row>
    <row r="1140" spans="1:34" x14ac:dyDescent="0.35">
      <c r="A1140">
        <v>24005081</v>
      </c>
      <c r="B1140" s="2">
        <v>45319.693749999999</v>
      </c>
      <c r="C1140" s="2" t="str">
        <f t="shared" si="34"/>
        <v>Jan</v>
      </c>
      <c r="D1140" s="2" t="str">
        <f t="shared" si="35"/>
        <v>2024</v>
      </c>
      <c r="E1140" t="s">
        <v>32</v>
      </c>
      <c r="F1140" t="s">
        <v>884</v>
      </c>
      <c r="G1140" t="s">
        <v>34</v>
      </c>
      <c r="H1140" t="s">
        <v>35</v>
      </c>
      <c r="I1140" t="s">
        <v>36</v>
      </c>
      <c r="J1140" t="s">
        <v>37</v>
      </c>
      <c r="K1140" t="s">
        <v>38</v>
      </c>
      <c r="L1140" t="s">
        <v>68</v>
      </c>
      <c r="M1140" t="s">
        <v>69</v>
      </c>
      <c r="N1140" t="s">
        <v>70</v>
      </c>
      <c r="O1140" t="s">
        <v>42</v>
      </c>
      <c r="P1140" t="s">
        <v>43</v>
      </c>
      <c r="Q1140">
        <v>25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2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42.395299999999999</v>
      </c>
      <c r="AF1140">
        <v>-71.119399999999999</v>
      </c>
      <c r="AG1140">
        <v>6</v>
      </c>
      <c r="AH1140" s="1">
        <v>250000000000000</v>
      </c>
    </row>
    <row r="1141" spans="1:34" x14ac:dyDescent="0.35">
      <c r="A1141">
        <v>18032354</v>
      </c>
      <c r="B1141" s="2">
        <v>43255.018750000003</v>
      </c>
      <c r="C1141" s="2" t="str">
        <f t="shared" si="34"/>
        <v>Jun</v>
      </c>
      <c r="D1141" s="2" t="str">
        <f t="shared" si="35"/>
        <v>2018</v>
      </c>
      <c r="E1141" t="s">
        <v>58</v>
      </c>
      <c r="F1141" t="s">
        <v>885</v>
      </c>
      <c r="G1141" t="s">
        <v>46</v>
      </c>
      <c r="H1141" t="s">
        <v>47</v>
      </c>
      <c r="I1141" t="s">
        <v>48</v>
      </c>
      <c r="J1141" t="s">
        <v>37</v>
      </c>
      <c r="K1141" t="s">
        <v>38</v>
      </c>
      <c r="L1141" t="s">
        <v>54</v>
      </c>
      <c r="M1141" t="s">
        <v>69</v>
      </c>
      <c r="N1141" t="s">
        <v>70</v>
      </c>
      <c r="O1141" t="s">
        <v>42</v>
      </c>
      <c r="P1141" t="s">
        <v>43</v>
      </c>
      <c r="Q1141">
        <v>25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4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42.395299999999999</v>
      </c>
      <c r="AF1141">
        <v>-71.119399999999999</v>
      </c>
      <c r="AG1141">
        <v>6</v>
      </c>
      <c r="AH1141" s="1">
        <v>250000000000000</v>
      </c>
    </row>
    <row r="1142" spans="1:34" x14ac:dyDescent="0.35">
      <c r="A1142">
        <v>23047389</v>
      </c>
      <c r="B1142" s="2">
        <v>45158.910416666666</v>
      </c>
      <c r="C1142" s="2" t="str">
        <f t="shared" si="34"/>
        <v>Aug</v>
      </c>
      <c r="D1142" s="2" t="str">
        <f t="shared" si="35"/>
        <v>2023</v>
      </c>
      <c r="E1142" t="s">
        <v>32</v>
      </c>
      <c r="F1142" t="s">
        <v>886</v>
      </c>
      <c r="G1142" t="s">
        <v>34</v>
      </c>
      <c r="H1142" t="s">
        <v>47</v>
      </c>
      <c r="I1142" t="s">
        <v>48</v>
      </c>
      <c r="J1142" t="s">
        <v>91</v>
      </c>
      <c r="K1142" t="s">
        <v>53</v>
      </c>
      <c r="L1142" t="s">
        <v>54</v>
      </c>
      <c r="M1142" t="s">
        <v>40</v>
      </c>
      <c r="N1142" t="s">
        <v>41</v>
      </c>
      <c r="O1142" t="s">
        <v>42</v>
      </c>
      <c r="P1142" t="s">
        <v>43</v>
      </c>
      <c r="Q1142">
        <v>25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2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42.3949</v>
      </c>
      <c r="AF1142">
        <v>-71.118600000000001</v>
      </c>
      <c r="AG1142">
        <v>6</v>
      </c>
      <c r="AH1142" s="1">
        <v>250000000000000</v>
      </c>
    </row>
    <row r="1143" spans="1:34" x14ac:dyDescent="0.35">
      <c r="A1143">
        <v>22064728</v>
      </c>
      <c r="B1143" s="2">
        <v>44876.466666666667</v>
      </c>
      <c r="C1143" s="2" t="str">
        <f t="shared" si="34"/>
        <v>Nov</v>
      </c>
      <c r="D1143" s="2" t="str">
        <f t="shared" si="35"/>
        <v>2022</v>
      </c>
      <c r="E1143" t="s">
        <v>44</v>
      </c>
      <c r="F1143" t="s">
        <v>884</v>
      </c>
      <c r="G1143" t="s">
        <v>46</v>
      </c>
      <c r="H1143" t="s">
        <v>52</v>
      </c>
      <c r="I1143" t="s">
        <v>48</v>
      </c>
      <c r="J1143" t="s">
        <v>37</v>
      </c>
      <c r="K1143" t="s">
        <v>66</v>
      </c>
      <c r="L1143" t="s">
        <v>54</v>
      </c>
      <c r="M1143" t="s">
        <v>40</v>
      </c>
      <c r="N1143" t="s">
        <v>41</v>
      </c>
      <c r="O1143" t="s">
        <v>42</v>
      </c>
      <c r="P1143" t="s">
        <v>43</v>
      </c>
      <c r="Q1143">
        <v>25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3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42.395299999999999</v>
      </c>
      <c r="AF1143">
        <v>-71.119399999999999</v>
      </c>
      <c r="AG1143">
        <v>6</v>
      </c>
      <c r="AH1143" s="1">
        <v>250000000000000</v>
      </c>
    </row>
    <row r="1144" spans="1:34" x14ac:dyDescent="0.35">
      <c r="A1144">
        <v>21061053</v>
      </c>
      <c r="B1144" s="2">
        <v>44522.433333333334</v>
      </c>
      <c r="C1144" s="2" t="str">
        <f t="shared" si="34"/>
        <v>Nov</v>
      </c>
      <c r="D1144" s="2" t="str">
        <f t="shared" si="35"/>
        <v>2021</v>
      </c>
      <c r="E1144" t="s">
        <v>44</v>
      </c>
      <c r="F1144" t="s">
        <v>887</v>
      </c>
      <c r="G1144" t="s">
        <v>46</v>
      </c>
      <c r="H1144" t="s">
        <v>47</v>
      </c>
      <c r="I1144" t="s">
        <v>48</v>
      </c>
      <c r="J1144" t="s">
        <v>37</v>
      </c>
      <c r="K1144" t="s">
        <v>38</v>
      </c>
      <c r="L1144" t="s">
        <v>39</v>
      </c>
      <c r="M1144" t="s">
        <v>40</v>
      </c>
      <c r="N1144" t="s">
        <v>49</v>
      </c>
      <c r="O1144" t="s">
        <v>86</v>
      </c>
      <c r="P1144" t="s">
        <v>43</v>
      </c>
      <c r="Q1144">
        <v>20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2</v>
      </c>
      <c r="X1144">
        <v>0</v>
      </c>
      <c r="Y1144">
        <v>0</v>
      </c>
      <c r="Z1144">
        <v>1</v>
      </c>
      <c r="AA1144">
        <v>1</v>
      </c>
      <c r="AB1144">
        <v>0</v>
      </c>
      <c r="AC1144">
        <v>0</v>
      </c>
      <c r="AD1144">
        <v>0</v>
      </c>
      <c r="AE1144">
        <v>42.395499999999998</v>
      </c>
      <c r="AF1144">
        <v>-71.118600000000001</v>
      </c>
      <c r="AG1144">
        <v>6</v>
      </c>
      <c r="AH1144" s="1">
        <v>250000000000000</v>
      </c>
    </row>
    <row r="1145" spans="1:34" x14ac:dyDescent="0.35">
      <c r="A1145">
        <v>20034559</v>
      </c>
      <c r="B1145" s="2">
        <v>44025.454861111109</v>
      </c>
      <c r="C1145" s="2" t="str">
        <f t="shared" si="34"/>
        <v>Jul</v>
      </c>
      <c r="D1145" s="2" t="str">
        <f t="shared" si="35"/>
        <v>2020</v>
      </c>
      <c r="E1145" t="s">
        <v>44</v>
      </c>
      <c r="F1145" t="s">
        <v>888</v>
      </c>
      <c r="G1145" t="s">
        <v>46</v>
      </c>
      <c r="H1145" t="s">
        <v>47</v>
      </c>
      <c r="I1145" t="s">
        <v>48</v>
      </c>
      <c r="J1145" t="s">
        <v>37</v>
      </c>
      <c r="K1145" t="s">
        <v>66</v>
      </c>
      <c r="L1145" t="s">
        <v>54</v>
      </c>
      <c r="M1145" t="s">
        <v>69</v>
      </c>
      <c r="N1145" t="s">
        <v>70</v>
      </c>
      <c r="O1145" t="s">
        <v>42</v>
      </c>
      <c r="P1145" t="s">
        <v>43</v>
      </c>
      <c r="Q1145">
        <v>25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42.395299999999999</v>
      </c>
      <c r="AF1145">
        <v>-71.119399999999999</v>
      </c>
      <c r="AG1145">
        <v>6</v>
      </c>
      <c r="AH1145" s="1">
        <v>250000000000000</v>
      </c>
    </row>
    <row r="1146" spans="1:34" x14ac:dyDescent="0.35">
      <c r="A1146">
        <v>18059568</v>
      </c>
      <c r="B1146" s="2">
        <v>43379.353472222225</v>
      </c>
      <c r="C1146" s="2" t="str">
        <f t="shared" si="34"/>
        <v>Oct</v>
      </c>
      <c r="D1146" s="2" t="str">
        <f t="shared" si="35"/>
        <v>2018</v>
      </c>
      <c r="E1146" t="s">
        <v>44</v>
      </c>
      <c r="F1146" t="s">
        <v>889</v>
      </c>
      <c r="G1146" t="s">
        <v>46</v>
      </c>
      <c r="H1146" t="s">
        <v>47</v>
      </c>
      <c r="I1146" t="s">
        <v>48</v>
      </c>
      <c r="J1146" t="s">
        <v>37</v>
      </c>
      <c r="K1146" t="s">
        <v>66</v>
      </c>
      <c r="L1146" t="s">
        <v>54</v>
      </c>
      <c r="M1146" t="s">
        <v>69</v>
      </c>
      <c r="N1146" t="s">
        <v>70</v>
      </c>
      <c r="O1146" t="s">
        <v>42</v>
      </c>
      <c r="P1146" t="s">
        <v>43</v>
      </c>
      <c r="Q1146">
        <v>25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42.395499999999998</v>
      </c>
      <c r="AF1146">
        <v>-71.119699999999995</v>
      </c>
      <c r="AG1146">
        <v>6</v>
      </c>
      <c r="AH1146" s="1">
        <v>250000000000000</v>
      </c>
    </row>
    <row r="1147" spans="1:34" x14ac:dyDescent="0.35">
      <c r="A1147">
        <v>19017789</v>
      </c>
      <c r="B1147" s="2">
        <v>43556.443055555559</v>
      </c>
      <c r="C1147" s="2" t="str">
        <f t="shared" si="34"/>
        <v>Apr</v>
      </c>
      <c r="D1147" s="2" t="str">
        <f t="shared" si="35"/>
        <v>2019</v>
      </c>
      <c r="E1147" t="s">
        <v>44</v>
      </c>
      <c r="F1147" t="s">
        <v>890</v>
      </c>
      <c r="G1147" t="s">
        <v>46</v>
      </c>
      <c r="H1147" t="s">
        <v>47</v>
      </c>
      <c r="I1147" t="s">
        <v>48</v>
      </c>
      <c r="J1147" t="s">
        <v>37</v>
      </c>
      <c r="K1147" t="s">
        <v>66</v>
      </c>
      <c r="L1147" t="s">
        <v>71</v>
      </c>
      <c r="M1147" t="s">
        <v>69</v>
      </c>
      <c r="N1147" t="s">
        <v>70</v>
      </c>
      <c r="O1147" t="s">
        <v>96</v>
      </c>
      <c r="P1147" t="s">
        <v>43</v>
      </c>
      <c r="Q1147">
        <v>25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</v>
      </c>
      <c r="X1147">
        <v>0</v>
      </c>
      <c r="Y1147">
        <v>0</v>
      </c>
      <c r="Z1147">
        <v>1</v>
      </c>
      <c r="AA1147">
        <v>0</v>
      </c>
      <c r="AB1147">
        <v>1</v>
      </c>
      <c r="AC1147">
        <v>0</v>
      </c>
      <c r="AD1147">
        <v>0</v>
      </c>
      <c r="AE1147">
        <v>42.394100000000002</v>
      </c>
      <c r="AF1147">
        <v>-71.116799999999998</v>
      </c>
      <c r="AG1147">
        <v>6</v>
      </c>
      <c r="AH1147" s="1">
        <v>250000000000000</v>
      </c>
    </row>
    <row r="1148" spans="1:34" x14ac:dyDescent="0.35">
      <c r="A1148">
        <v>20008135</v>
      </c>
      <c r="B1148" s="2">
        <v>43873.768055555556</v>
      </c>
      <c r="C1148" s="2" t="str">
        <f t="shared" si="34"/>
        <v>Feb</v>
      </c>
      <c r="D1148" s="2" t="str">
        <f t="shared" si="35"/>
        <v>2020</v>
      </c>
      <c r="E1148" t="s">
        <v>32</v>
      </c>
      <c r="F1148" t="s">
        <v>890</v>
      </c>
      <c r="G1148" t="s">
        <v>34</v>
      </c>
      <c r="H1148" t="s">
        <v>47</v>
      </c>
      <c r="I1148" t="s">
        <v>48</v>
      </c>
      <c r="J1148" t="s">
        <v>37</v>
      </c>
      <c r="K1148" t="s">
        <v>66</v>
      </c>
      <c r="L1148" t="s">
        <v>71</v>
      </c>
      <c r="M1148" t="s">
        <v>40</v>
      </c>
      <c r="N1148" t="s">
        <v>49</v>
      </c>
      <c r="O1148" t="s">
        <v>86</v>
      </c>
      <c r="P1148" t="s">
        <v>43</v>
      </c>
      <c r="Q1148">
        <v>25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2</v>
      </c>
      <c r="X1148">
        <v>0</v>
      </c>
      <c r="Y1148">
        <v>0</v>
      </c>
      <c r="Z1148">
        <v>1</v>
      </c>
      <c r="AA1148">
        <v>1</v>
      </c>
      <c r="AB1148">
        <v>0</v>
      </c>
      <c r="AC1148">
        <v>0</v>
      </c>
      <c r="AD1148">
        <v>0</v>
      </c>
      <c r="AE1148">
        <v>42.394100000000002</v>
      </c>
      <c r="AF1148">
        <v>-71.116799999999998</v>
      </c>
      <c r="AG1148">
        <v>6</v>
      </c>
      <c r="AH1148" s="1">
        <v>250000000000000</v>
      </c>
    </row>
    <row r="1149" spans="1:34" x14ac:dyDescent="0.35">
      <c r="A1149">
        <v>19013539</v>
      </c>
      <c r="B1149" s="2">
        <v>43536.339583333334</v>
      </c>
      <c r="C1149" s="2" t="str">
        <f t="shared" si="34"/>
        <v>Mar</v>
      </c>
      <c r="D1149" s="2" t="str">
        <f t="shared" si="35"/>
        <v>2019</v>
      </c>
      <c r="E1149" t="s">
        <v>44</v>
      </c>
      <c r="F1149" t="s">
        <v>891</v>
      </c>
      <c r="G1149" t="s">
        <v>46</v>
      </c>
      <c r="H1149" t="s">
        <v>47</v>
      </c>
      <c r="I1149" t="s">
        <v>48</v>
      </c>
      <c r="J1149" t="s">
        <v>37</v>
      </c>
      <c r="K1149" t="s">
        <v>66</v>
      </c>
      <c r="L1149" t="s">
        <v>39</v>
      </c>
      <c r="M1149" t="s">
        <v>69</v>
      </c>
      <c r="N1149" t="s">
        <v>63</v>
      </c>
      <c r="O1149" t="s">
        <v>42</v>
      </c>
      <c r="P1149" t="s">
        <v>43</v>
      </c>
      <c r="Q1149">
        <v>25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3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42.394100000000002</v>
      </c>
      <c r="AF1149">
        <v>-71.116799999999998</v>
      </c>
      <c r="AG1149">
        <v>6</v>
      </c>
      <c r="AH1149" s="1">
        <v>250000000000000</v>
      </c>
    </row>
    <row r="1150" spans="1:34" x14ac:dyDescent="0.35">
      <c r="A1150">
        <v>23032419</v>
      </c>
      <c r="B1150" s="2">
        <v>45088.319444444445</v>
      </c>
      <c r="C1150" s="2" t="str">
        <f t="shared" si="34"/>
        <v>Jun</v>
      </c>
      <c r="D1150" s="2" t="str">
        <f t="shared" si="35"/>
        <v>2023</v>
      </c>
      <c r="E1150" t="s">
        <v>58</v>
      </c>
      <c r="F1150" t="s">
        <v>890</v>
      </c>
      <c r="G1150" t="s">
        <v>46</v>
      </c>
      <c r="H1150" t="s">
        <v>47</v>
      </c>
      <c r="I1150" t="s">
        <v>48</v>
      </c>
      <c r="J1150" t="s">
        <v>37</v>
      </c>
      <c r="K1150" t="s">
        <v>66</v>
      </c>
      <c r="L1150" t="s">
        <v>71</v>
      </c>
      <c r="M1150" t="s">
        <v>40</v>
      </c>
      <c r="N1150" t="s">
        <v>49</v>
      </c>
      <c r="O1150" t="s">
        <v>42</v>
      </c>
      <c r="P1150" t="s">
        <v>43</v>
      </c>
      <c r="Q1150">
        <v>20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4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42.394100000000002</v>
      </c>
      <c r="AF1150">
        <v>-71.116799999999998</v>
      </c>
      <c r="AG1150">
        <v>6</v>
      </c>
      <c r="AH1150" s="1">
        <v>250000000000000</v>
      </c>
    </row>
    <row r="1151" spans="1:34" x14ac:dyDescent="0.35">
      <c r="A1151">
        <v>19065377</v>
      </c>
      <c r="B1151" s="2">
        <v>43784.476388888892</v>
      </c>
      <c r="C1151" s="2" t="str">
        <f t="shared" si="34"/>
        <v>Nov</v>
      </c>
      <c r="D1151" s="2" t="str">
        <f t="shared" si="35"/>
        <v>2019</v>
      </c>
      <c r="E1151" t="s">
        <v>44</v>
      </c>
      <c r="F1151" t="s">
        <v>892</v>
      </c>
      <c r="G1151" t="s">
        <v>46</v>
      </c>
      <c r="H1151" t="s">
        <v>47</v>
      </c>
      <c r="I1151" t="s">
        <v>48</v>
      </c>
      <c r="J1151" t="s">
        <v>37</v>
      </c>
      <c r="K1151" t="s">
        <v>38</v>
      </c>
      <c r="L1151" t="s">
        <v>39</v>
      </c>
      <c r="M1151" t="s">
        <v>40</v>
      </c>
      <c r="N1151" t="s">
        <v>49</v>
      </c>
      <c r="O1151" t="s">
        <v>140</v>
      </c>
      <c r="P1151" t="s">
        <v>43</v>
      </c>
      <c r="Q1151">
        <v>25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2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42.394399999999997</v>
      </c>
      <c r="AF1151">
        <v>-71.116900000000001</v>
      </c>
      <c r="AG1151">
        <v>6</v>
      </c>
      <c r="AH1151" s="1">
        <v>250000000000000</v>
      </c>
    </row>
    <row r="1152" spans="1:34" x14ac:dyDescent="0.35">
      <c r="A1152">
        <v>18057336</v>
      </c>
      <c r="B1152" s="2">
        <v>43368.804861111108</v>
      </c>
      <c r="C1152" s="2" t="str">
        <f t="shared" si="34"/>
        <v>Sep</v>
      </c>
      <c r="D1152" s="2" t="str">
        <f t="shared" si="35"/>
        <v>2018</v>
      </c>
      <c r="E1152" t="s">
        <v>32</v>
      </c>
      <c r="F1152" t="s">
        <v>893</v>
      </c>
      <c r="G1152" t="s">
        <v>34</v>
      </c>
      <c r="H1152" t="s">
        <v>47</v>
      </c>
      <c r="I1152" t="s">
        <v>36</v>
      </c>
      <c r="J1152" t="s">
        <v>37</v>
      </c>
      <c r="K1152" t="s">
        <v>38</v>
      </c>
      <c r="L1152" t="s">
        <v>54</v>
      </c>
      <c r="M1152" t="s">
        <v>40</v>
      </c>
      <c r="N1152" t="s">
        <v>41</v>
      </c>
      <c r="O1152" t="s">
        <v>42</v>
      </c>
      <c r="P1152" t="s">
        <v>43</v>
      </c>
      <c r="Q1152">
        <v>20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42.394599999999997</v>
      </c>
      <c r="AF1152">
        <v>-71.116500000000002</v>
      </c>
      <c r="AG1152">
        <v>6</v>
      </c>
      <c r="AH1152" s="1">
        <v>250000000000000</v>
      </c>
    </row>
    <row r="1153" spans="1:34" x14ac:dyDescent="0.35">
      <c r="A1153">
        <v>20009554</v>
      </c>
      <c r="B1153" s="2">
        <v>43881.322916666664</v>
      </c>
      <c r="C1153" s="2" t="str">
        <f t="shared" si="34"/>
        <v>Feb</v>
      </c>
      <c r="D1153" s="2" t="str">
        <f t="shared" si="35"/>
        <v>2020</v>
      </c>
      <c r="E1153" t="s">
        <v>58</v>
      </c>
      <c r="F1153" t="s">
        <v>890</v>
      </c>
      <c r="G1153" t="s">
        <v>46</v>
      </c>
      <c r="H1153" t="s">
        <v>47</v>
      </c>
      <c r="I1153" t="s">
        <v>48</v>
      </c>
      <c r="J1153" t="s">
        <v>37</v>
      </c>
      <c r="K1153" t="s">
        <v>66</v>
      </c>
      <c r="L1153" t="s">
        <v>71</v>
      </c>
      <c r="M1153" t="s">
        <v>40</v>
      </c>
      <c r="N1153" t="s">
        <v>41</v>
      </c>
      <c r="O1153" t="s">
        <v>96</v>
      </c>
      <c r="P1153" t="s">
        <v>43</v>
      </c>
      <c r="Q1153">
        <v>25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1</v>
      </c>
      <c r="X1153">
        <v>0</v>
      </c>
      <c r="Y1153">
        <v>0</v>
      </c>
      <c r="Z1153">
        <v>1</v>
      </c>
      <c r="AA1153">
        <v>0</v>
      </c>
      <c r="AB1153">
        <v>1</v>
      </c>
      <c r="AC1153">
        <v>0</v>
      </c>
      <c r="AD1153">
        <v>0</v>
      </c>
      <c r="AE1153">
        <v>42.394100000000002</v>
      </c>
      <c r="AF1153">
        <v>-71.116799999999998</v>
      </c>
      <c r="AG1153">
        <v>6</v>
      </c>
      <c r="AH1153" s="1">
        <v>250000000000000</v>
      </c>
    </row>
    <row r="1154" spans="1:34" x14ac:dyDescent="0.35">
      <c r="A1154">
        <v>18057917</v>
      </c>
      <c r="B1154" s="2">
        <v>43371.022222222222</v>
      </c>
      <c r="C1154" s="2" t="str">
        <f t="shared" si="34"/>
        <v>Sep</v>
      </c>
      <c r="D1154" s="2" t="str">
        <f t="shared" si="35"/>
        <v>2018</v>
      </c>
      <c r="E1154" t="s">
        <v>58</v>
      </c>
      <c r="F1154" t="s">
        <v>890</v>
      </c>
      <c r="G1154" t="s">
        <v>34</v>
      </c>
      <c r="H1154" t="s">
        <v>47</v>
      </c>
      <c r="I1154" t="s">
        <v>48</v>
      </c>
      <c r="J1154" t="s">
        <v>37</v>
      </c>
      <c r="K1154" t="s">
        <v>66</v>
      </c>
      <c r="L1154" t="s">
        <v>71</v>
      </c>
      <c r="M1154" t="s">
        <v>40</v>
      </c>
      <c r="N1154" t="s">
        <v>70</v>
      </c>
      <c r="O1154" t="s">
        <v>42</v>
      </c>
      <c r="P1154" t="s">
        <v>43</v>
      </c>
      <c r="Q1154">
        <v>25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5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42.394100000000002</v>
      </c>
      <c r="AF1154">
        <v>-71.116799999999998</v>
      </c>
      <c r="AG1154">
        <v>6</v>
      </c>
      <c r="AH1154" s="1">
        <v>250000000000000</v>
      </c>
    </row>
    <row r="1155" spans="1:34" x14ac:dyDescent="0.35">
      <c r="A1155">
        <v>20039520</v>
      </c>
      <c r="B1155" s="2">
        <v>44057.848611111112</v>
      </c>
      <c r="C1155" s="2" t="str">
        <f t="shared" ref="C1155:C1218" si="36">TEXT(B1155,"mmm")</f>
        <v>Aug</v>
      </c>
      <c r="D1155" s="2" t="str">
        <f t="shared" ref="D1155:D1218" si="37">TEXT(B1155,"yyyy")</f>
        <v>2020</v>
      </c>
      <c r="E1155" t="s">
        <v>32</v>
      </c>
      <c r="F1155" t="s">
        <v>890</v>
      </c>
      <c r="G1155" t="s">
        <v>146</v>
      </c>
      <c r="H1155" t="s">
        <v>47</v>
      </c>
      <c r="I1155" t="s">
        <v>48</v>
      </c>
      <c r="J1155" t="s">
        <v>63</v>
      </c>
      <c r="K1155" t="s">
        <v>66</v>
      </c>
      <c r="L1155" t="s">
        <v>71</v>
      </c>
      <c r="M1155" t="s">
        <v>40</v>
      </c>
      <c r="N1155" t="s">
        <v>49</v>
      </c>
      <c r="O1155" t="s">
        <v>96</v>
      </c>
      <c r="P1155" t="s">
        <v>63</v>
      </c>
      <c r="Q1155">
        <v>25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3</v>
      </c>
      <c r="X1155">
        <v>0</v>
      </c>
      <c r="Y1155">
        <v>0</v>
      </c>
      <c r="Z1155">
        <v>1</v>
      </c>
      <c r="AA1155">
        <v>0</v>
      </c>
      <c r="AB1155">
        <v>1</v>
      </c>
      <c r="AC1155">
        <v>0</v>
      </c>
      <c r="AD1155">
        <v>0</v>
      </c>
      <c r="AE1155">
        <v>42.394100000000002</v>
      </c>
      <c r="AF1155">
        <v>-71.116799999999998</v>
      </c>
      <c r="AG1155">
        <v>6</v>
      </c>
      <c r="AH1155" s="1">
        <v>250000000000000</v>
      </c>
    </row>
    <row r="1156" spans="1:34" x14ac:dyDescent="0.35">
      <c r="A1156">
        <v>21060580</v>
      </c>
      <c r="B1156" s="2">
        <v>44519.227777777778</v>
      </c>
      <c r="C1156" s="2" t="str">
        <f t="shared" si="36"/>
        <v>Nov</v>
      </c>
      <c r="D1156" s="2" t="str">
        <f t="shared" si="37"/>
        <v>2021</v>
      </c>
      <c r="E1156" t="s">
        <v>58</v>
      </c>
      <c r="F1156" t="s">
        <v>894</v>
      </c>
      <c r="G1156" t="s">
        <v>34</v>
      </c>
      <c r="H1156" t="s">
        <v>52</v>
      </c>
      <c r="I1156" t="s">
        <v>36</v>
      </c>
      <c r="J1156" t="s">
        <v>63</v>
      </c>
      <c r="K1156" t="s">
        <v>38</v>
      </c>
      <c r="L1156" t="s">
        <v>39</v>
      </c>
      <c r="M1156" t="s">
        <v>40</v>
      </c>
      <c r="N1156" t="s">
        <v>49</v>
      </c>
      <c r="O1156" t="s">
        <v>56</v>
      </c>
      <c r="P1156" t="s">
        <v>204</v>
      </c>
      <c r="Q1156">
        <v>25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3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42.3947</v>
      </c>
      <c r="AF1156">
        <v>-71.116200000000006</v>
      </c>
      <c r="AG1156">
        <v>6</v>
      </c>
      <c r="AH1156" s="1">
        <v>250000000000000</v>
      </c>
    </row>
    <row r="1157" spans="1:34" x14ac:dyDescent="0.35">
      <c r="A1157">
        <v>23015472</v>
      </c>
      <c r="B1157" s="2">
        <v>45009.969444444447</v>
      </c>
      <c r="C1157" s="2" t="str">
        <f t="shared" si="36"/>
        <v>Mar</v>
      </c>
      <c r="D1157" s="2" t="str">
        <f t="shared" si="37"/>
        <v>2023</v>
      </c>
      <c r="E1157" t="s">
        <v>32</v>
      </c>
      <c r="F1157" t="s">
        <v>895</v>
      </c>
      <c r="G1157" t="s">
        <v>107</v>
      </c>
      <c r="H1157" t="s">
        <v>47</v>
      </c>
      <c r="I1157" t="s">
        <v>48</v>
      </c>
      <c r="J1157" t="s">
        <v>37</v>
      </c>
      <c r="K1157" t="s">
        <v>38</v>
      </c>
      <c r="L1157" t="s">
        <v>39</v>
      </c>
      <c r="M1157" t="s">
        <v>40</v>
      </c>
      <c r="N1157" t="s">
        <v>70</v>
      </c>
      <c r="O1157" t="s">
        <v>56</v>
      </c>
      <c r="P1157" t="s">
        <v>43</v>
      </c>
      <c r="Q1157">
        <v>25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5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42.394399999999997</v>
      </c>
      <c r="AF1157">
        <v>-71.116399999999999</v>
      </c>
      <c r="AG1157">
        <v>6</v>
      </c>
      <c r="AH1157" s="1">
        <v>250000000000000</v>
      </c>
    </row>
    <row r="1158" spans="1:34" x14ac:dyDescent="0.35">
      <c r="A1158">
        <v>20009184</v>
      </c>
      <c r="B1158" s="2">
        <v>43879.350694444445</v>
      </c>
      <c r="C1158" s="2" t="str">
        <f t="shared" si="36"/>
        <v>Feb</v>
      </c>
      <c r="D1158" s="2" t="str">
        <f t="shared" si="37"/>
        <v>2020</v>
      </c>
      <c r="E1158" t="s">
        <v>44</v>
      </c>
      <c r="F1158" t="s">
        <v>896</v>
      </c>
      <c r="G1158" t="s">
        <v>46</v>
      </c>
      <c r="H1158" t="s">
        <v>52</v>
      </c>
      <c r="I1158" t="s">
        <v>48</v>
      </c>
      <c r="J1158" t="s">
        <v>37</v>
      </c>
      <c r="K1158" t="s">
        <v>38</v>
      </c>
      <c r="L1158" t="s">
        <v>39</v>
      </c>
      <c r="M1158" t="s">
        <v>40</v>
      </c>
      <c r="N1158" t="s">
        <v>119</v>
      </c>
      <c r="O1158" t="s">
        <v>42</v>
      </c>
      <c r="P1158" t="s">
        <v>43</v>
      </c>
      <c r="Q1158">
        <v>25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3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42.3932</v>
      </c>
      <c r="AF1158">
        <v>-71.115200000000002</v>
      </c>
      <c r="AG1158">
        <v>6</v>
      </c>
      <c r="AH1158" s="1">
        <v>250000000000000</v>
      </c>
    </row>
    <row r="1159" spans="1:34" x14ac:dyDescent="0.35">
      <c r="A1159">
        <v>20005900</v>
      </c>
      <c r="B1159" s="2">
        <v>43862.897222222222</v>
      </c>
      <c r="C1159" s="2" t="str">
        <f t="shared" si="36"/>
        <v>Feb</v>
      </c>
      <c r="D1159" s="2" t="str">
        <f t="shared" si="37"/>
        <v>2020</v>
      </c>
      <c r="E1159" t="s">
        <v>32</v>
      </c>
      <c r="F1159" t="s">
        <v>897</v>
      </c>
      <c r="G1159" t="s">
        <v>146</v>
      </c>
      <c r="H1159" t="s">
        <v>47</v>
      </c>
      <c r="I1159" t="s">
        <v>36</v>
      </c>
      <c r="J1159" t="s">
        <v>37</v>
      </c>
      <c r="K1159" t="s">
        <v>38</v>
      </c>
      <c r="L1159" t="s">
        <v>54</v>
      </c>
      <c r="M1159" t="s">
        <v>69</v>
      </c>
      <c r="N1159" t="s">
        <v>70</v>
      </c>
      <c r="O1159" t="s">
        <v>56</v>
      </c>
      <c r="P1159" t="s">
        <v>43</v>
      </c>
      <c r="Q1159">
        <v>25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4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42.393000000000001</v>
      </c>
      <c r="AF1159">
        <v>-71.115300000000005</v>
      </c>
      <c r="AG1159">
        <v>6</v>
      </c>
      <c r="AH1159" s="1">
        <v>250000000000000</v>
      </c>
    </row>
    <row r="1160" spans="1:34" x14ac:dyDescent="0.35">
      <c r="A1160">
        <v>18044327</v>
      </c>
      <c r="B1160" s="2">
        <v>43307.424305555556</v>
      </c>
      <c r="C1160" s="2" t="str">
        <f t="shared" si="36"/>
        <v>Jul</v>
      </c>
      <c r="D1160" s="2" t="str">
        <f t="shared" si="37"/>
        <v>2018</v>
      </c>
      <c r="E1160" t="s">
        <v>44</v>
      </c>
      <c r="F1160" t="s">
        <v>898</v>
      </c>
      <c r="G1160" t="s">
        <v>46</v>
      </c>
      <c r="H1160" t="s">
        <v>52</v>
      </c>
      <c r="I1160" t="s">
        <v>48</v>
      </c>
      <c r="J1160" t="s">
        <v>37</v>
      </c>
      <c r="K1160" t="s">
        <v>53</v>
      </c>
      <c r="L1160" t="s">
        <v>54</v>
      </c>
      <c r="M1160" t="s">
        <v>40</v>
      </c>
      <c r="N1160" t="s">
        <v>41</v>
      </c>
      <c r="O1160" t="s">
        <v>42</v>
      </c>
      <c r="P1160" t="s">
        <v>43</v>
      </c>
      <c r="Q1160">
        <v>25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42.393599999999999</v>
      </c>
      <c r="AF1160">
        <v>-71.116100000000003</v>
      </c>
      <c r="AG1160">
        <v>6</v>
      </c>
      <c r="AH1160" s="1">
        <v>250000000000000</v>
      </c>
    </row>
    <row r="1161" spans="1:34" x14ac:dyDescent="0.35">
      <c r="A1161">
        <v>18057673</v>
      </c>
      <c r="B1161" s="2">
        <v>43369.986111111109</v>
      </c>
      <c r="C1161" s="2" t="str">
        <f t="shared" si="36"/>
        <v>Sep</v>
      </c>
      <c r="D1161" s="2" t="str">
        <f t="shared" si="37"/>
        <v>2018</v>
      </c>
      <c r="E1161" t="s">
        <v>32</v>
      </c>
      <c r="F1161" t="s">
        <v>899</v>
      </c>
      <c r="G1161" t="s">
        <v>34</v>
      </c>
      <c r="H1161" t="s">
        <v>35</v>
      </c>
      <c r="I1161" t="s">
        <v>36</v>
      </c>
      <c r="J1161" t="s">
        <v>63</v>
      </c>
      <c r="K1161" t="s">
        <v>53</v>
      </c>
      <c r="L1161" t="s">
        <v>54</v>
      </c>
      <c r="M1161" t="s">
        <v>40</v>
      </c>
      <c r="N1161" t="s">
        <v>63</v>
      </c>
      <c r="O1161" t="s">
        <v>42</v>
      </c>
      <c r="P1161" t="s">
        <v>43</v>
      </c>
      <c r="Q1161">
        <v>25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42.3932</v>
      </c>
      <c r="AF1161">
        <v>-71.115200000000002</v>
      </c>
      <c r="AG1161">
        <v>6</v>
      </c>
      <c r="AH1161" s="1">
        <v>250000000000000</v>
      </c>
    </row>
    <row r="1162" spans="1:34" x14ac:dyDescent="0.35">
      <c r="A1162">
        <v>23018432</v>
      </c>
      <c r="B1162" s="2">
        <v>45023.677083333336</v>
      </c>
      <c r="C1162" s="2" t="str">
        <f t="shared" si="36"/>
        <v>Apr</v>
      </c>
      <c r="D1162" s="2" t="str">
        <f t="shared" si="37"/>
        <v>2023</v>
      </c>
      <c r="E1162" t="s">
        <v>32</v>
      </c>
      <c r="F1162" t="s">
        <v>900</v>
      </c>
      <c r="G1162" t="s">
        <v>46</v>
      </c>
      <c r="H1162" t="s">
        <v>47</v>
      </c>
      <c r="I1162" t="s">
        <v>48</v>
      </c>
      <c r="J1162" t="s">
        <v>37</v>
      </c>
      <c r="K1162" t="s">
        <v>38</v>
      </c>
      <c r="L1162" t="s">
        <v>39</v>
      </c>
      <c r="M1162" t="s">
        <v>63</v>
      </c>
      <c r="N1162" t="s">
        <v>49</v>
      </c>
      <c r="O1162" t="s">
        <v>91</v>
      </c>
      <c r="P1162" t="s">
        <v>89</v>
      </c>
      <c r="Q1162">
        <v>20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3</v>
      </c>
      <c r="X1162">
        <v>0</v>
      </c>
      <c r="Y1162">
        <v>0</v>
      </c>
      <c r="Z1162">
        <v>2</v>
      </c>
      <c r="AA1162">
        <v>0</v>
      </c>
      <c r="AB1162">
        <v>0</v>
      </c>
      <c r="AC1162">
        <v>2</v>
      </c>
      <c r="AD1162">
        <v>0</v>
      </c>
      <c r="AE1162">
        <v>42.393500000000003</v>
      </c>
      <c r="AF1162">
        <v>-71.116</v>
      </c>
      <c r="AG1162">
        <v>6</v>
      </c>
      <c r="AH1162" s="1">
        <v>250000000000000</v>
      </c>
    </row>
    <row r="1163" spans="1:34" x14ac:dyDescent="0.35">
      <c r="A1163">
        <v>20041604</v>
      </c>
      <c r="B1163" s="2">
        <v>44071.574999999997</v>
      </c>
      <c r="C1163" s="2" t="str">
        <f t="shared" si="36"/>
        <v>Aug</v>
      </c>
      <c r="D1163" s="2" t="str">
        <f t="shared" si="37"/>
        <v>2020</v>
      </c>
      <c r="E1163" t="s">
        <v>44</v>
      </c>
      <c r="F1163" t="s">
        <v>901</v>
      </c>
      <c r="G1163" t="s">
        <v>46</v>
      </c>
      <c r="H1163" t="s">
        <v>47</v>
      </c>
      <c r="I1163" t="s">
        <v>391</v>
      </c>
      <c r="J1163" t="s">
        <v>139</v>
      </c>
      <c r="K1163" t="s">
        <v>38</v>
      </c>
      <c r="L1163" t="s">
        <v>54</v>
      </c>
      <c r="M1163" t="s">
        <v>40</v>
      </c>
      <c r="N1163" t="s">
        <v>55</v>
      </c>
      <c r="O1163" t="s">
        <v>42</v>
      </c>
      <c r="P1163" t="s">
        <v>43</v>
      </c>
      <c r="Q1163">
        <v>25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2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42.394500000000001</v>
      </c>
      <c r="AF1163">
        <v>-71.117699999999999</v>
      </c>
      <c r="AG1163">
        <v>6</v>
      </c>
      <c r="AH1163" s="1">
        <v>250000000000000</v>
      </c>
    </row>
    <row r="1164" spans="1:34" x14ac:dyDescent="0.35">
      <c r="A1164">
        <v>21066163</v>
      </c>
      <c r="B1164" s="2">
        <v>44556.786805555559</v>
      </c>
      <c r="C1164" s="2" t="str">
        <f t="shared" si="36"/>
        <v>Dec</v>
      </c>
      <c r="D1164" s="2" t="str">
        <f t="shared" si="37"/>
        <v>2021</v>
      </c>
      <c r="E1164" t="s">
        <v>32</v>
      </c>
      <c r="F1164" t="s">
        <v>902</v>
      </c>
      <c r="G1164" t="s">
        <v>34</v>
      </c>
      <c r="H1164" t="s">
        <v>47</v>
      </c>
      <c r="I1164" t="s">
        <v>48</v>
      </c>
      <c r="J1164" t="s">
        <v>37</v>
      </c>
      <c r="K1164" t="s">
        <v>38</v>
      </c>
      <c r="L1164" t="s">
        <v>39</v>
      </c>
      <c r="M1164" t="s">
        <v>93</v>
      </c>
      <c r="N1164" t="s">
        <v>41</v>
      </c>
      <c r="O1164" t="s">
        <v>42</v>
      </c>
      <c r="P1164" t="s">
        <v>43</v>
      </c>
      <c r="Q1164">
        <v>25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42.394399999999997</v>
      </c>
      <c r="AF1164">
        <v>-71.117900000000006</v>
      </c>
      <c r="AG1164">
        <v>6</v>
      </c>
      <c r="AH1164" s="1">
        <v>250000000000000</v>
      </c>
    </row>
    <row r="1165" spans="1:34" x14ac:dyDescent="0.35">
      <c r="A1165">
        <v>19068851</v>
      </c>
      <c r="B1165" s="2">
        <v>43803.597222222219</v>
      </c>
      <c r="C1165" s="2" t="str">
        <f t="shared" si="36"/>
        <v>Dec</v>
      </c>
      <c r="D1165" s="2" t="str">
        <f t="shared" si="37"/>
        <v>2019</v>
      </c>
      <c r="E1165" t="s">
        <v>44</v>
      </c>
      <c r="F1165" t="s">
        <v>903</v>
      </c>
      <c r="G1165" t="s">
        <v>46</v>
      </c>
      <c r="H1165" t="s">
        <v>52</v>
      </c>
      <c r="I1165" t="s">
        <v>36</v>
      </c>
      <c r="J1165" t="s">
        <v>37</v>
      </c>
      <c r="K1165" t="s">
        <v>38</v>
      </c>
      <c r="L1165" t="s">
        <v>39</v>
      </c>
      <c r="M1165" t="s">
        <v>40</v>
      </c>
      <c r="N1165" t="s">
        <v>55</v>
      </c>
      <c r="O1165" t="s">
        <v>42</v>
      </c>
      <c r="P1165" t="s">
        <v>43</v>
      </c>
      <c r="Q1165">
        <v>25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42.394300000000001</v>
      </c>
      <c r="AF1165">
        <v>-71.117699999999999</v>
      </c>
      <c r="AG1165">
        <v>6</v>
      </c>
      <c r="AH1165" s="1">
        <v>250000000000000</v>
      </c>
    </row>
    <row r="1166" spans="1:34" x14ac:dyDescent="0.35">
      <c r="A1166">
        <v>21021463</v>
      </c>
      <c r="B1166" s="2">
        <v>44316.646527777775</v>
      </c>
      <c r="C1166" s="2" t="str">
        <f t="shared" si="36"/>
        <v>Apr</v>
      </c>
      <c r="D1166" s="2" t="str">
        <f t="shared" si="37"/>
        <v>2021</v>
      </c>
      <c r="E1166" t="s">
        <v>44</v>
      </c>
      <c r="F1166" t="s">
        <v>904</v>
      </c>
      <c r="G1166" t="s">
        <v>46</v>
      </c>
      <c r="H1166" t="s">
        <v>47</v>
      </c>
      <c r="I1166" t="s">
        <v>48</v>
      </c>
      <c r="J1166" t="s">
        <v>37</v>
      </c>
      <c r="K1166" t="s">
        <v>38</v>
      </c>
      <c r="L1166" t="s">
        <v>39</v>
      </c>
      <c r="M1166" t="s">
        <v>40</v>
      </c>
      <c r="N1166" t="s">
        <v>70</v>
      </c>
      <c r="O1166" t="s">
        <v>42</v>
      </c>
      <c r="P1166" t="s">
        <v>43</v>
      </c>
      <c r="Q1166">
        <v>20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3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42.395000000000003</v>
      </c>
      <c r="AF1166">
        <v>-71.119299999999996</v>
      </c>
      <c r="AG1166">
        <v>6</v>
      </c>
      <c r="AH1166" s="1">
        <v>250000000000000</v>
      </c>
    </row>
    <row r="1167" spans="1:34" x14ac:dyDescent="0.35">
      <c r="A1167">
        <v>20036895</v>
      </c>
      <c r="B1167" s="2">
        <v>44041.429166666669</v>
      </c>
      <c r="C1167" s="2" t="str">
        <f t="shared" si="36"/>
        <v>Jul</v>
      </c>
      <c r="D1167" s="2" t="str">
        <f t="shared" si="37"/>
        <v>2020</v>
      </c>
      <c r="E1167" t="s">
        <v>44</v>
      </c>
      <c r="F1167" t="s">
        <v>905</v>
      </c>
      <c r="G1167" t="s">
        <v>46</v>
      </c>
      <c r="H1167" t="s">
        <v>47</v>
      </c>
      <c r="I1167" t="s">
        <v>48</v>
      </c>
      <c r="J1167" t="s">
        <v>37</v>
      </c>
      <c r="K1167" t="s">
        <v>38</v>
      </c>
      <c r="L1167" t="s">
        <v>90</v>
      </c>
      <c r="M1167" t="s">
        <v>63</v>
      </c>
      <c r="N1167" t="s">
        <v>49</v>
      </c>
      <c r="O1167" t="s">
        <v>136</v>
      </c>
      <c r="P1167" t="s">
        <v>63</v>
      </c>
      <c r="Q1167">
        <v>10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2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42.393799999999999</v>
      </c>
      <c r="AF1167">
        <v>-71.119399999999999</v>
      </c>
      <c r="AG1167">
        <v>6</v>
      </c>
      <c r="AH1167" s="1">
        <v>250000000000000</v>
      </c>
    </row>
    <row r="1168" spans="1:34" x14ac:dyDescent="0.35">
      <c r="A1168">
        <v>20042370</v>
      </c>
      <c r="B1168" s="2">
        <v>44076.484722222223</v>
      </c>
      <c r="C1168" s="2" t="str">
        <f t="shared" si="36"/>
        <v>Sep</v>
      </c>
      <c r="D1168" s="2" t="str">
        <f t="shared" si="37"/>
        <v>2020</v>
      </c>
      <c r="E1168" t="s">
        <v>44</v>
      </c>
      <c r="F1168" t="s">
        <v>906</v>
      </c>
      <c r="G1168" t="s">
        <v>46</v>
      </c>
      <c r="H1168" t="s">
        <v>35</v>
      </c>
      <c r="I1168" t="s">
        <v>36</v>
      </c>
      <c r="J1168" t="s">
        <v>37</v>
      </c>
      <c r="K1168" t="s">
        <v>38</v>
      </c>
      <c r="L1168" t="s">
        <v>39</v>
      </c>
      <c r="M1168" t="s">
        <v>40</v>
      </c>
      <c r="N1168" t="s">
        <v>82</v>
      </c>
      <c r="O1168" t="s">
        <v>42</v>
      </c>
      <c r="P1168" t="s">
        <v>43</v>
      </c>
      <c r="Q1168">
        <v>25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3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42.393099999999997</v>
      </c>
      <c r="AF1168">
        <v>-71.1203</v>
      </c>
      <c r="AG1168">
        <v>6</v>
      </c>
      <c r="AH1168" s="1">
        <v>250000000000000</v>
      </c>
    </row>
    <row r="1169" spans="1:34" x14ac:dyDescent="0.35">
      <c r="A1169">
        <v>21054187</v>
      </c>
      <c r="B1169" s="2">
        <v>44483.868750000001</v>
      </c>
      <c r="C1169" s="2" t="str">
        <f t="shared" si="36"/>
        <v>Oct</v>
      </c>
      <c r="D1169" s="2" t="str">
        <f t="shared" si="37"/>
        <v>2021</v>
      </c>
      <c r="E1169" t="s">
        <v>32</v>
      </c>
      <c r="F1169" t="s">
        <v>907</v>
      </c>
      <c r="G1169" t="s">
        <v>34</v>
      </c>
      <c r="H1169" t="s">
        <v>47</v>
      </c>
      <c r="I1169" t="s">
        <v>48</v>
      </c>
      <c r="J1169" t="s">
        <v>37</v>
      </c>
      <c r="K1169" t="s">
        <v>66</v>
      </c>
      <c r="L1169" t="s">
        <v>54</v>
      </c>
      <c r="M1169" t="s">
        <v>69</v>
      </c>
      <c r="N1169" t="s">
        <v>49</v>
      </c>
      <c r="O1169" t="s">
        <v>86</v>
      </c>
      <c r="P1169" t="s">
        <v>63</v>
      </c>
      <c r="Q1169">
        <v>25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3</v>
      </c>
      <c r="X1169">
        <v>0</v>
      </c>
      <c r="Y1169">
        <v>0</v>
      </c>
      <c r="Z1169">
        <v>1</v>
      </c>
      <c r="AA1169">
        <v>1</v>
      </c>
      <c r="AB1169">
        <v>0</v>
      </c>
      <c r="AC1169">
        <v>0</v>
      </c>
      <c r="AD1169">
        <v>0</v>
      </c>
      <c r="AE1169">
        <v>42.393799999999999</v>
      </c>
      <c r="AF1169">
        <v>-71.120900000000006</v>
      </c>
      <c r="AG1169">
        <v>6</v>
      </c>
      <c r="AH1169" s="1">
        <v>250000000000000</v>
      </c>
    </row>
    <row r="1170" spans="1:34" x14ac:dyDescent="0.35">
      <c r="A1170">
        <v>19001999</v>
      </c>
      <c r="B1170" s="2">
        <v>43477.569444444445</v>
      </c>
      <c r="C1170" s="2" t="str">
        <f t="shared" si="36"/>
        <v>Jan</v>
      </c>
      <c r="D1170" s="2" t="str">
        <f t="shared" si="37"/>
        <v>2019</v>
      </c>
      <c r="E1170" t="s">
        <v>44</v>
      </c>
      <c r="F1170" t="s">
        <v>908</v>
      </c>
      <c r="G1170" t="s">
        <v>46</v>
      </c>
      <c r="H1170" t="s">
        <v>47</v>
      </c>
      <c r="I1170" t="s">
        <v>48</v>
      </c>
      <c r="J1170" t="s">
        <v>37</v>
      </c>
      <c r="K1170" t="s">
        <v>38</v>
      </c>
      <c r="L1170" t="s">
        <v>39</v>
      </c>
      <c r="M1170" t="s">
        <v>40</v>
      </c>
      <c r="N1170" t="s">
        <v>41</v>
      </c>
      <c r="O1170" t="s">
        <v>42</v>
      </c>
      <c r="P1170" t="s">
        <v>43</v>
      </c>
      <c r="Q1170">
        <v>30</v>
      </c>
      <c r="R1170">
        <v>0</v>
      </c>
      <c r="S1170">
        <v>0</v>
      </c>
      <c r="T1170">
        <v>0</v>
      </c>
      <c r="U1170">
        <v>0</v>
      </c>
      <c r="V1170">
        <v>2</v>
      </c>
      <c r="W1170">
        <v>3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42.393500000000003</v>
      </c>
      <c r="AF1170">
        <v>-71.120400000000004</v>
      </c>
      <c r="AG1170">
        <v>6</v>
      </c>
      <c r="AH1170" s="1">
        <v>250000000000000</v>
      </c>
    </row>
    <row r="1171" spans="1:34" x14ac:dyDescent="0.35">
      <c r="A1171">
        <v>18062651</v>
      </c>
      <c r="B1171" s="2">
        <v>43395.372916666667</v>
      </c>
      <c r="C1171" s="2" t="str">
        <f t="shared" si="36"/>
        <v>Oct</v>
      </c>
      <c r="D1171" s="2" t="str">
        <f t="shared" si="37"/>
        <v>2018</v>
      </c>
      <c r="E1171" t="s">
        <v>44</v>
      </c>
      <c r="F1171" t="s">
        <v>909</v>
      </c>
      <c r="G1171" t="s">
        <v>46</v>
      </c>
      <c r="H1171" t="s">
        <v>47</v>
      </c>
      <c r="I1171" t="s">
        <v>48</v>
      </c>
      <c r="J1171" t="s">
        <v>144</v>
      </c>
      <c r="K1171" t="s">
        <v>38</v>
      </c>
      <c r="L1171" t="s">
        <v>90</v>
      </c>
      <c r="M1171" t="s">
        <v>40</v>
      </c>
      <c r="N1171" t="s">
        <v>55</v>
      </c>
      <c r="O1171" t="s">
        <v>96</v>
      </c>
      <c r="P1171" t="s">
        <v>43</v>
      </c>
      <c r="Q1171">
        <v>25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3</v>
      </c>
      <c r="X1171">
        <v>0</v>
      </c>
      <c r="Y1171">
        <v>0</v>
      </c>
      <c r="Z1171">
        <v>1</v>
      </c>
      <c r="AA1171">
        <v>0</v>
      </c>
      <c r="AB1171">
        <v>1</v>
      </c>
      <c r="AC1171">
        <v>0</v>
      </c>
      <c r="AD1171">
        <v>0</v>
      </c>
      <c r="AE1171">
        <v>42.3934</v>
      </c>
      <c r="AF1171">
        <v>-71.120400000000004</v>
      </c>
      <c r="AG1171">
        <v>6</v>
      </c>
      <c r="AH1171" s="1">
        <v>250000000000000</v>
      </c>
    </row>
    <row r="1172" spans="1:34" x14ac:dyDescent="0.35">
      <c r="A1172">
        <v>19038668</v>
      </c>
      <c r="B1172" s="2">
        <v>43654.694444444445</v>
      </c>
      <c r="C1172" s="2" t="str">
        <f t="shared" si="36"/>
        <v>Jul</v>
      </c>
      <c r="D1172" s="2" t="str">
        <f t="shared" si="37"/>
        <v>2019</v>
      </c>
      <c r="E1172" t="s">
        <v>32</v>
      </c>
      <c r="F1172" t="s">
        <v>906</v>
      </c>
      <c r="G1172" t="s">
        <v>46</v>
      </c>
      <c r="H1172" t="s">
        <v>47</v>
      </c>
      <c r="I1172" t="s">
        <v>48</v>
      </c>
      <c r="J1172" t="s">
        <v>37</v>
      </c>
      <c r="K1172" t="s">
        <v>38</v>
      </c>
      <c r="L1172" t="s">
        <v>39</v>
      </c>
      <c r="M1172" t="s">
        <v>40</v>
      </c>
      <c r="N1172" t="s">
        <v>70</v>
      </c>
      <c r="O1172" t="s">
        <v>42</v>
      </c>
      <c r="P1172" t="s">
        <v>43</v>
      </c>
      <c r="Q1172">
        <v>20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2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42.393099999999997</v>
      </c>
      <c r="AF1172">
        <v>-71.1203</v>
      </c>
      <c r="AG1172">
        <v>6</v>
      </c>
      <c r="AH1172" s="1">
        <v>250000000000000</v>
      </c>
    </row>
    <row r="1173" spans="1:34" x14ac:dyDescent="0.35">
      <c r="A1173">
        <v>19063272</v>
      </c>
      <c r="B1173" s="2">
        <v>43773.546527777777</v>
      </c>
      <c r="C1173" s="2" t="str">
        <f t="shared" si="36"/>
        <v>Nov</v>
      </c>
      <c r="D1173" s="2" t="str">
        <f t="shared" si="37"/>
        <v>2019</v>
      </c>
      <c r="E1173" t="s">
        <v>44</v>
      </c>
      <c r="F1173" t="s">
        <v>907</v>
      </c>
      <c r="G1173" t="s">
        <v>46</v>
      </c>
      <c r="H1173" t="s">
        <v>47</v>
      </c>
      <c r="I1173" t="s">
        <v>48</v>
      </c>
      <c r="J1173" t="s">
        <v>37</v>
      </c>
      <c r="K1173" t="s">
        <v>66</v>
      </c>
      <c r="L1173" t="s">
        <v>71</v>
      </c>
      <c r="M1173" t="s">
        <v>69</v>
      </c>
      <c r="N1173" t="s">
        <v>70</v>
      </c>
      <c r="O1173" t="s">
        <v>96</v>
      </c>
      <c r="P1173" t="s">
        <v>43</v>
      </c>
      <c r="Q1173">
        <v>25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2</v>
      </c>
      <c r="X1173">
        <v>0</v>
      </c>
      <c r="Y1173">
        <v>0</v>
      </c>
      <c r="Z1173">
        <v>1</v>
      </c>
      <c r="AA1173">
        <v>0</v>
      </c>
      <c r="AB1173">
        <v>1</v>
      </c>
      <c r="AC1173">
        <v>0</v>
      </c>
      <c r="AD1173">
        <v>0</v>
      </c>
      <c r="AE1173">
        <v>42.393799999999999</v>
      </c>
      <c r="AF1173">
        <v>-71.120900000000006</v>
      </c>
      <c r="AG1173">
        <v>6</v>
      </c>
      <c r="AH1173" s="1">
        <v>250000000000000</v>
      </c>
    </row>
    <row r="1174" spans="1:34" x14ac:dyDescent="0.35">
      <c r="A1174">
        <v>22043466</v>
      </c>
      <c r="B1174" s="2">
        <v>44778.638888888891</v>
      </c>
      <c r="C1174" s="2" t="str">
        <f t="shared" si="36"/>
        <v>Aug</v>
      </c>
      <c r="D1174" s="2" t="str">
        <f t="shared" si="37"/>
        <v>2022</v>
      </c>
      <c r="E1174" t="s">
        <v>44</v>
      </c>
      <c r="F1174" t="s">
        <v>908</v>
      </c>
      <c r="G1174" t="s">
        <v>46</v>
      </c>
      <c r="H1174" t="s">
        <v>47</v>
      </c>
      <c r="I1174" t="s">
        <v>48</v>
      </c>
      <c r="J1174" t="s">
        <v>37</v>
      </c>
      <c r="K1174" t="s">
        <v>38</v>
      </c>
      <c r="L1174" t="s">
        <v>39</v>
      </c>
      <c r="M1174" t="s">
        <v>40</v>
      </c>
      <c r="N1174" t="s">
        <v>55</v>
      </c>
      <c r="O1174" t="s">
        <v>42</v>
      </c>
      <c r="P1174" t="s">
        <v>63</v>
      </c>
      <c r="Q1174">
        <v>25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2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42.393500000000003</v>
      </c>
      <c r="AF1174">
        <v>-71.120400000000004</v>
      </c>
      <c r="AG1174">
        <v>6</v>
      </c>
      <c r="AH1174" s="1">
        <v>250000000000000</v>
      </c>
    </row>
    <row r="1175" spans="1:34" x14ac:dyDescent="0.35">
      <c r="A1175">
        <v>20008527</v>
      </c>
      <c r="B1175" s="2">
        <v>43875.48541666667</v>
      </c>
      <c r="C1175" s="2" t="str">
        <f t="shared" si="36"/>
        <v>Feb</v>
      </c>
      <c r="D1175" s="2" t="str">
        <f t="shared" si="37"/>
        <v>2020</v>
      </c>
      <c r="E1175" t="s">
        <v>44</v>
      </c>
      <c r="F1175" t="s">
        <v>910</v>
      </c>
      <c r="G1175" t="s">
        <v>46</v>
      </c>
      <c r="H1175" t="s">
        <v>47</v>
      </c>
      <c r="I1175" t="s">
        <v>48</v>
      </c>
      <c r="J1175" t="s">
        <v>37</v>
      </c>
      <c r="K1175" t="s">
        <v>66</v>
      </c>
      <c r="L1175" t="s">
        <v>71</v>
      </c>
      <c r="M1175" t="s">
        <v>69</v>
      </c>
      <c r="N1175" t="s">
        <v>82</v>
      </c>
      <c r="O1175" t="s">
        <v>42</v>
      </c>
      <c r="P1175" t="s">
        <v>43</v>
      </c>
      <c r="Q1175">
        <v>25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2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42.393799999999999</v>
      </c>
      <c r="AF1175">
        <v>-71.120500000000007</v>
      </c>
      <c r="AG1175">
        <v>6</v>
      </c>
      <c r="AH1175" s="1">
        <v>250000000000000</v>
      </c>
    </row>
    <row r="1176" spans="1:34" x14ac:dyDescent="0.35">
      <c r="A1176">
        <v>19001203</v>
      </c>
      <c r="B1176" s="2">
        <v>43472.76666666667</v>
      </c>
      <c r="C1176" s="2" t="str">
        <f t="shared" si="36"/>
        <v>Jan</v>
      </c>
      <c r="D1176" s="2" t="str">
        <f t="shared" si="37"/>
        <v>2019</v>
      </c>
      <c r="E1176" t="s">
        <v>32</v>
      </c>
      <c r="F1176" t="s">
        <v>911</v>
      </c>
      <c r="G1176" t="s">
        <v>34</v>
      </c>
      <c r="H1176" t="s">
        <v>47</v>
      </c>
      <c r="I1176" t="s">
        <v>48</v>
      </c>
      <c r="J1176" t="s">
        <v>37</v>
      </c>
      <c r="K1176" t="s">
        <v>66</v>
      </c>
      <c r="L1176" t="s">
        <v>71</v>
      </c>
      <c r="M1176" t="s">
        <v>40</v>
      </c>
      <c r="N1176" t="s">
        <v>41</v>
      </c>
      <c r="O1176" t="s">
        <v>99</v>
      </c>
      <c r="P1176" t="s">
        <v>57</v>
      </c>
      <c r="Q1176">
        <v>20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42.393799999999999</v>
      </c>
      <c r="AF1176">
        <v>-71.120900000000006</v>
      </c>
      <c r="AG1176">
        <v>6</v>
      </c>
      <c r="AH1176" s="1">
        <v>250000000000000</v>
      </c>
    </row>
    <row r="1177" spans="1:34" x14ac:dyDescent="0.35">
      <c r="A1177">
        <v>22046181</v>
      </c>
      <c r="B1177" s="2">
        <v>44791.791666666664</v>
      </c>
      <c r="C1177" s="2" t="str">
        <f t="shared" si="36"/>
        <v>Aug</v>
      </c>
      <c r="D1177" s="2" t="str">
        <f t="shared" si="37"/>
        <v>2022</v>
      </c>
      <c r="E1177" t="s">
        <v>32</v>
      </c>
      <c r="F1177" t="s">
        <v>910</v>
      </c>
      <c r="G1177" t="s">
        <v>46</v>
      </c>
      <c r="H1177" t="s">
        <v>47</v>
      </c>
      <c r="I1177" t="s">
        <v>48</v>
      </c>
      <c r="J1177" t="s">
        <v>37</v>
      </c>
      <c r="K1177" t="s">
        <v>66</v>
      </c>
      <c r="L1177" t="s">
        <v>71</v>
      </c>
      <c r="M1177" t="s">
        <v>40</v>
      </c>
      <c r="N1177" t="s">
        <v>49</v>
      </c>
      <c r="O1177" t="s">
        <v>91</v>
      </c>
      <c r="P1177" t="s">
        <v>89</v>
      </c>
      <c r="Q1177">
        <v>25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42.393799999999999</v>
      </c>
      <c r="AF1177">
        <v>-71.120500000000007</v>
      </c>
      <c r="AG1177">
        <v>6</v>
      </c>
      <c r="AH1177" s="1">
        <v>250000000000000</v>
      </c>
    </row>
    <row r="1178" spans="1:34" x14ac:dyDescent="0.35">
      <c r="A1178">
        <v>20048214</v>
      </c>
      <c r="B1178" s="2">
        <v>44110.75</v>
      </c>
      <c r="C1178" s="2" t="str">
        <f t="shared" si="36"/>
        <v>Oct</v>
      </c>
      <c r="D1178" s="2" t="str">
        <f t="shared" si="37"/>
        <v>2020</v>
      </c>
      <c r="E1178" t="s">
        <v>32</v>
      </c>
      <c r="F1178" t="s">
        <v>909</v>
      </c>
      <c r="G1178" t="s">
        <v>107</v>
      </c>
      <c r="H1178" t="s">
        <v>47</v>
      </c>
      <c r="I1178" t="s">
        <v>48</v>
      </c>
      <c r="J1178" t="s">
        <v>37</v>
      </c>
      <c r="K1178" t="s">
        <v>38</v>
      </c>
      <c r="L1178" t="s">
        <v>39</v>
      </c>
      <c r="M1178" t="s">
        <v>93</v>
      </c>
      <c r="N1178" t="s">
        <v>49</v>
      </c>
      <c r="O1178" t="s">
        <v>96</v>
      </c>
      <c r="P1178" t="s">
        <v>43</v>
      </c>
      <c r="Q1178">
        <v>25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1</v>
      </c>
      <c r="X1178">
        <v>0</v>
      </c>
      <c r="Y1178">
        <v>0</v>
      </c>
      <c r="Z1178">
        <v>1</v>
      </c>
      <c r="AA1178">
        <v>0</v>
      </c>
      <c r="AB1178">
        <v>1</v>
      </c>
      <c r="AC1178">
        <v>0</v>
      </c>
      <c r="AD1178">
        <v>0</v>
      </c>
      <c r="AE1178">
        <v>42.3934</v>
      </c>
      <c r="AF1178">
        <v>-71.120400000000004</v>
      </c>
      <c r="AG1178">
        <v>6</v>
      </c>
      <c r="AH1178" s="1">
        <v>250000000000000</v>
      </c>
    </row>
    <row r="1179" spans="1:34" x14ac:dyDescent="0.35">
      <c r="A1179">
        <v>22022933</v>
      </c>
      <c r="B1179" s="2">
        <v>44679.302777777775</v>
      </c>
      <c r="C1179" s="2" t="str">
        <f t="shared" si="36"/>
        <v>Apr</v>
      </c>
      <c r="D1179" s="2" t="str">
        <f t="shared" si="37"/>
        <v>2022</v>
      </c>
      <c r="E1179" t="s">
        <v>58</v>
      </c>
      <c r="F1179" t="s">
        <v>912</v>
      </c>
      <c r="G1179" t="s">
        <v>46</v>
      </c>
      <c r="H1179" t="s">
        <v>47</v>
      </c>
      <c r="I1179" t="s">
        <v>48</v>
      </c>
      <c r="J1179" t="s">
        <v>37</v>
      </c>
      <c r="K1179" t="s">
        <v>66</v>
      </c>
      <c r="L1179" t="s">
        <v>71</v>
      </c>
      <c r="M1179" t="s">
        <v>40</v>
      </c>
      <c r="N1179" t="s">
        <v>70</v>
      </c>
      <c r="O1179" t="s">
        <v>42</v>
      </c>
      <c r="P1179" t="s">
        <v>43</v>
      </c>
      <c r="Q1179">
        <v>25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3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42.393799999999999</v>
      </c>
      <c r="AF1179">
        <v>-71.120900000000006</v>
      </c>
      <c r="AG1179">
        <v>6</v>
      </c>
      <c r="AH1179" s="1">
        <v>250000000000000</v>
      </c>
    </row>
    <row r="1180" spans="1:34" x14ac:dyDescent="0.35">
      <c r="A1180">
        <v>23062560</v>
      </c>
      <c r="B1180" s="2">
        <v>45227.487500000003</v>
      </c>
      <c r="C1180" s="2" t="str">
        <f t="shared" si="36"/>
        <v>Oct</v>
      </c>
      <c r="D1180" s="2" t="str">
        <f t="shared" si="37"/>
        <v>2023</v>
      </c>
      <c r="E1180" t="s">
        <v>44</v>
      </c>
      <c r="F1180" t="s">
        <v>913</v>
      </c>
      <c r="G1180" t="s">
        <v>46</v>
      </c>
      <c r="H1180" t="s">
        <v>47</v>
      </c>
      <c r="I1180" t="s">
        <v>48</v>
      </c>
      <c r="J1180" t="s">
        <v>37</v>
      </c>
      <c r="K1180" t="s">
        <v>38</v>
      </c>
      <c r="L1180" t="s">
        <v>39</v>
      </c>
      <c r="M1180" t="s">
        <v>40</v>
      </c>
      <c r="N1180" t="s">
        <v>70</v>
      </c>
      <c r="O1180" t="s">
        <v>96</v>
      </c>
      <c r="P1180" t="s">
        <v>43</v>
      </c>
      <c r="Q1180">
        <v>25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2</v>
      </c>
      <c r="X1180">
        <v>0</v>
      </c>
      <c r="Y1180">
        <v>0</v>
      </c>
      <c r="Z1180">
        <v>1</v>
      </c>
      <c r="AA1180">
        <v>0</v>
      </c>
      <c r="AB1180">
        <v>1</v>
      </c>
      <c r="AC1180">
        <v>0</v>
      </c>
      <c r="AD1180">
        <v>0</v>
      </c>
      <c r="AE1180">
        <v>42.392800000000001</v>
      </c>
      <c r="AF1180">
        <v>-71.1203</v>
      </c>
      <c r="AG1180">
        <v>6</v>
      </c>
      <c r="AH1180" s="1">
        <v>250000000000000</v>
      </c>
    </row>
    <row r="1181" spans="1:34" x14ac:dyDescent="0.35">
      <c r="A1181">
        <v>18062204</v>
      </c>
      <c r="B1181" s="2">
        <v>43392.772222222222</v>
      </c>
      <c r="C1181" s="2" t="str">
        <f t="shared" si="36"/>
        <v>Oct</v>
      </c>
      <c r="D1181" s="2" t="str">
        <f t="shared" si="37"/>
        <v>2018</v>
      </c>
      <c r="E1181" t="s">
        <v>32</v>
      </c>
      <c r="F1181" t="s">
        <v>910</v>
      </c>
      <c r="G1181" t="s">
        <v>34</v>
      </c>
      <c r="H1181" t="s">
        <v>47</v>
      </c>
      <c r="I1181" t="s">
        <v>48</v>
      </c>
      <c r="J1181" t="s">
        <v>37</v>
      </c>
      <c r="K1181" t="s">
        <v>66</v>
      </c>
      <c r="L1181" t="s">
        <v>39</v>
      </c>
      <c r="M1181" t="s">
        <v>40</v>
      </c>
      <c r="N1181" t="s">
        <v>70</v>
      </c>
      <c r="O1181" t="s">
        <v>96</v>
      </c>
      <c r="P1181" t="s">
        <v>43</v>
      </c>
      <c r="Q1181">
        <v>25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4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1</v>
      </c>
      <c r="AD1181">
        <v>0</v>
      </c>
      <c r="AE1181">
        <v>42.393799999999999</v>
      </c>
      <c r="AF1181">
        <v>-71.120500000000007</v>
      </c>
      <c r="AG1181">
        <v>6</v>
      </c>
      <c r="AH1181" s="1">
        <v>250000000000000</v>
      </c>
    </row>
    <row r="1182" spans="1:34" x14ac:dyDescent="0.35">
      <c r="A1182">
        <v>20026720</v>
      </c>
      <c r="B1182" s="2">
        <v>43976.773611111108</v>
      </c>
      <c r="C1182" s="2" t="str">
        <f t="shared" si="36"/>
        <v>May</v>
      </c>
      <c r="D1182" s="2" t="str">
        <f t="shared" si="37"/>
        <v>2020</v>
      </c>
      <c r="E1182" t="s">
        <v>32</v>
      </c>
      <c r="F1182" t="s">
        <v>910</v>
      </c>
      <c r="G1182" t="s">
        <v>46</v>
      </c>
      <c r="H1182" t="s">
        <v>47</v>
      </c>
      <c r="I1182" t="s">
        <v>48</v>
      </c>
      <c r="J1182" t="s">
        <v>37</v>
      </c>
      <c r="K1182" t="s">
        <v>38</v>
      </c>
      <c r="L1182" t="s">
        <v>39</v>
      </c>
      <c r="M1182" t="s">
        <v>40</v>
      </c>
      <c r="N1182" t="s">
        <v>70</v>
      </c>
      <c r="O1182" t="s">
        <v>42</v>
      </c>
      <c r="P1182" t="s">
        <v>43</v>
      </c>
      <c r="Q1182">
        <v>25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42.393799999999999</v>
      </c>
      <c r="AF1182">
        <v>-71.120500000000007</v>
      </c>
      <c r="AG1182">
        <v>6</v>
      </c>
      <c r="AH1182" s="1">
        <v>250000000000000</v>
      </c>
    </row>
    <row r="1183" spans="1:34" x14ac:dyDescent="0.35">
      <c r="A1183">
        <v>19021128</v>
      </c>
      <c r="B1183" s="2">
        <v>43573.055555555555</v>
      </c>
      <c r="C1183" s="2" t="str">
        <f t="shared" si="36"/>
        <v>Apr</v>
      </c>
      <c r="D1183" s="2" t="str">
        <f t="shared" si="37"/>
        <v>2019</v>
      </c>
      <c r="E1183" t="s">
        <v>58</v>
      </c>
      <c r="F1183" t="s">
        <v>914</v>
      </c>
      <c r="G1183" t="s">
        <v>34</v>
      </c>
      <c r="H1183" t="s">
        <v>47</v>
      </c>
      <c r="I1183" t="s">
        <v>48</v>
      </c>
      <c r="J1183" t="s">
        <v>37</v>
      </c>
      <c r="K1183" t="s">
        <v>38</v>
      </c>
      <c r="L1183" t="s">
        <v>39</v>
      </c>
      <c r="M1183" t="s">
        <v>69</v>
      </c>
      <c r="N1183" t="s">
        <v>70</v>
      </c>
      <c r="O1183" t="s">
        <v>56</v>
      </c>
      <c r="P1183" t="s">
        <v>43</v>
      </c>
      <c r="Q1183">
        <v>25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42.393000000000001</v>
      </c>
      <c r="AF1183">
        <v>-71.118300000000005</v>
      </c>
      <c r="AG1183">
        <v>6</v>
      </c>
      <c r="AH1183" s="1">
        <v>250000000000000</v>
      </c>
    </row>
    <row r="1184" spans="1:34" x14ac:dyDescent="0.35">
      <c r="A1184">
        <v>19053674</v>
      </c>
      <c r="B1184" s="2">
        <v>43726.406944444447</v>
      </c>
      <c r="C1184" s="2" t="str">
        <f t="shared" si="36"/>
        <v>Sep</v>
      </c>
      <c r="D1184" s="2" t="str">
        <f t="shared" si="37"/>
        <v>2019</v>
      </c>
      <c r="E1184" t="s">
        <v>44</v>
      </c>
      <c r="F1184" t="s">
        <v>915</v>
      </c>
      <c r="G1184" t="s">
        <v>46</v>
      </c>
      <c r="H1184" t="s">
        <v>47</v>
      </c>
      <c r="I1184" t="s">
        <v>48</v>
      </c>
      <c r="J1184" t="s">
        <v>37</v>
      </c>
      <c r="K1184" t="s">
        <v>66</v>
      </c>
      <c r="L1184" t="s">
        <v>54</v>
      </c>
      <c r="M1184" t="s">
        <v>69</v>
      </c>
      <c r="N1184" t="s">
        <v>70</v>
      </c>
      <c r="O1184" t="s">
        <v>42</v>
      </c>
      <c r="P1184" t="s">
        <v>43</v>
      </c>
      <c r="Q1184">
        <v>20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3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42.392899999999997</v>
      </c>
      <c r="AF1184">
        <v>-71.117699999999999</v>
      </c>
      <c r="AG1184">
        <v>6</v>
      </c>
      <c r="AH1184" s="1">
        <v>250000000000000</v>
      </c>
    </row>
    <row r="1185" spans="1:34" x14ac:dyDescent="0.35">
      <c r="A1185">
        <v>22005496</v>
      </c>
      <c r="B1185" s="2">
        <v>44595.904861111114</v>
      </c>
      <c r="C1185" s="2" t="str">
        <f t="shared" si="36"/>
        <v>Feb</v>
      </c>
      <c r="D1185" s="2" t="str">
        <f t="shared" si="37"/>
        <v>2022</v>
      </c>
      <c r="E1185" t="s">
        <v>32</v>
      </c>
      <c r="F1185" t="s">
        <v>916</v>
      </c>
      <c r="G1185" t="s">
        <v>34</v>
      </c>
      <c r="H1185" t="s">
        <v>47</v>
      </c>
      <c r="I1185" t="s">
        <v>91</v>
      </c>
      <c r="J1185" t="s">
        <v>37</v>
      </c>
      <c r="K1185" t="s">
        <v>38</v>
      </c>
      <c r="L1185" t="s">
        <v>39</v>
      </c>
      <c r="M1185" t="s">
        <v>69</v>
      </c>
      <c r="N1185" t="s">
        <v>55</v>
      </c>
      <c r="O1185" t="s">
        <v>56</v>
      </c>
      <c r="P1185" t="s">
        <v>89</v>
      </c>
      <c r="Q1185">
        <v>25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3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42.392899999999997</v>
      </c>
      <c r="AF1185">
        <v>-71.118200000000002</v>
      </c>
      <c r="AG1185">
        <v>6</v>
      </c>
      <c r="AH1185" s="1">
        <v>250000000000000</v>
      </c>
    </row>
    <row r="1186" spans="1:34" x14ac:dyDescent="0.35">
      <c r="A1186">
        <v>20048399</v>
      </c>
      <c r="B1186" s="2">
        <v>44111.579861111109</v>
      </c>
      <c r="C1186" s="2" t="str">
        <f t="shared" si="36"/>
        <v>Oct</v>
      </c>
      <c r="D1186" s="2" t="str">
        <f t="shared" si="37"/>
        <v>2020</v>
      </c>
      <c r="E1186" t="s">
        <v>44</v>
      </c>
      <c r="F1186" t="s">
        <v>917</v>
      </c>
      <c r="G1186" t="s">
        <v>46</v>
      </c>
      <c r="H1186" t="s">
        <v>52</v>
      </c>
      <c r="I1186" t="s">
        <v>48</v>
      </c>
      <c r="J1186" t="s">
        <v>37</v>
      </c>
      <c r="K1186" t="s">
        <v>63</v>
      </c>
      <c r="L1186" t="s">
        <v>54</v>
      </c>
      <c r="M1186" t="s">
        <v>40</v>
      </c>
      <c r="N1186" t="s">
        <v>63</v>
      </c>
      <c r="O1186" t="s">
        <v>42</v>
      </c>
      <c r="P1186" t="s">
        <v>43</v>
      </c>
      <c r="Q1186">
        <v>25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42.391300000000001</v>
      </c>
      <c r="AF1186">
        <v>-71.118799999999993</v>
      </c>
      <c r="AG1186">
        <v>6</v>
      </c>
      <c r="AH1186" s="1">
        <v>250000000000000</v>
      </c>
    </row>
    <row r="1187" spans="1:34" x14ac:dyDescent="0.35">
      <c r="A1187">
        <v>23045572</v>
      </c>
      <c r="B1187" s="2">
        <v>45150.362500000003</v>
      </c>
      <c r="C1187" s="2" t="str">
        <f t="shared" si="36"/>
        <v>Aug</v>
      </c>
      <c r="D1187" s="2" t="str">
        <f t="shared" si="37"/>
        <v>2023</v>
      </c>
      <c r="E1187" t="s">
        <v>44</v>
      </c>
      <c r="F1187" t="s">
        <v>918</v>
      </c>
      <c r="G1187" t="s">
        <v>46</v>
      </c>
      <c r="H1187" t="s">
        <v>47</v>
      </c>
      <c r="I1187" t="s">
        <v>48</v>
      </c>
      <c r="J1187" t="s">
        <v>37</v>
      </c>
      <c r="K1187" t="s">
        <v>38</v>
      </c>
      <c r="L1187" t="s">
        <v>71</v>
      </c>
      <c r="M1187" t="s">
        <v>69</v>
      </c>
      <c r="N1187" t="s">
        <v>82</v>
      </c>
      <c r="O1187" t="s">
        <v>91</v>
      </c>
      <c r="P1187" t="s">
        <v>43</v>
      </c>
      <c r="Q1187">
        <v>20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1</v>
      </c>
      <c r="X1187">
        <v>0</v>
      </c>
      <c r="Y1187">
        <v>0</v>
      </c>
      <c r="Z1187">
        <v>1</v>
      </c>
      <c r="AA1187">
        <v>0</v>
      </c>
      <c r="AB1187">
        <v>1</v>
      </c>
      <c r="AC1187">
        <v>0</v>
      </c>
      <c r="AD1187">
        <v>0</v>
      </c>
      <c r="AE1187">
        <v>42.391300000000001</v>
      </c>
      <c r="AF1187">
        <v>-71.118499999999997</v>
      </c>
      <c r="AG1187">
        <v>6</v>
      </c>
      <c r="AH1187" s="1">
        <v>250000000000000</v>
      </c>
    </row>
    <row r="1188" spans="1:34" x14ac:dyDescent="0.35">
      <c r="A1188">
        <v>19007854</v>
      </c>
      <c r="B1188" s="2">
        <v>43508.611805555556</v>
      </c>
      <c r="C1188" s="2" t="str">
        <f t="shared" si="36"/>
        <v>Feb</v>
      </c>
      <c r="D1188" s="2" t="str">
        <f t="shared" si="37"/>
        <v>2019</v>
      </c>
      <c r="E1188" t="s">
        <v>44</v>
      </c>
      <c r="F1188" t="s">
        <v>919</v>
      </c>
      <c r="G1188" t="s">
        <v>46</v>
      </c>
      <c r="H1188" t="s">
        <v>155</v>
      </c>
      <c r="I1188" t="s">
        <v>155</v>
      </c>
      <c r="J1188" t="s">
        <v>139</v>
      </c>
      <c r="K1188" t="s">
        <v>66</v>
      </c>
      <c r="L1188" t="s">
        <v>71</v>
      </c>
      <c r="M1188" t="s">
        <v>40</v>
      </c>
      <c r="N1188" t="s">
        <v>41</v>
      </c>
      <c r="O1188" t="s">
        <v>42</v>
      </c>
      <c r="P1188" t="s">
        <v>43</v>
      </c>
      <c r="Q1188">
        <v>25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2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42.392600000000002</v>
      </c>
      <c r="AF1188">
        <v>-71.117400000000004</v>
      </c>
      <c r="AG1188">
        <v>6</v>
      </c>
      <c r="AH1188" s="1">
        <v>250000000000000</v>
      </c>
    </row>
    <row r="1189" spans="1:34" x14ac:dyDescent="0.35">
      <c r="A1189">
        <v>20051571</v>
      </c>
      <c r="B1189" s="2">
        <v>44128.573611111111</v>
      </c>
      <c r="C1189" s="2" t="str">
        <f t="shared" si="36"/>
        <v>Oct</v>
      </c>
      <c r="D1189" s="2" t="str">
        <f t="shared" si="37"/>
        <v>2020</v>
      </c>
      <c r="E1189" t="s">
        <v>44</v>
      </c>
      <c r="F1189" t="s">
        <v>920</v>
      </c>
      <c r="G1189" t="s">
        <v>46</v>
      </c>
      <c r="H1189" t="s">
        <v>52</v>
      </c>
      <c r="I1189" t="s">
        <v>48</v>
      </c>
      <c r="J1189" t="s">
        <v>37</v>
      </c>
      <c r="K1189" t="s">
        <v>38</v>
      </c>
      <c r="L1189" t="s">
        <v>39</v>
      </c>
      <c r="M1189" t="s">
        <v>69</v>
      </c>
      <c r="N1189" t="s">
        <v>70</v>
      </c>
      <c r="O1189" t="s">
        <v>42</v>
      </c>
      <c r="P1189" t="s">
        <v>43</v>
      </c>
      <c r="Q1189">
        <v>20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3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42.391599999999997</v>
      </c>
      <c r="AF1189">
        <v>-71.117900000000006</v>
      </c>
      <c r="AG1189">
        <v>6</v>
      </c>
      <c r="AH1189" s="1">
        <v>250000000000000</v>
      </c>
    </row>
    <row r="1190" spans="1:34" x14ac:dyDescent="0.35">
      <c r="A1190">
        <v>23051453</v>
      </c>
      <c r="B1190" s="2">
        <v>45177.290277777778</v>
      </c>
      <c r="C1190" s="2" t="str">
        <f t="shared" si="36"/>
        <v>Sep</v>
      </c>
      <c r="D1190" s="2" t="str">
        <f t="shared" si="37"/>
        <v>2023</v>
      </c>
      <c r="E1190" t="s">
        <v>58</v>
      </c>
      <c r="F1190" t="s">
        <v>917</v>
      </c>
      <c r="G1190" t="s">
        <v>46</v>
      </c>
      <c r="H1190" t="s">
        <v>47</v>
      </c>
      <c r="I1190" t="s">
        <v>48</v>
      </c>
      <c r="J1190" t="s">
        <v>37</v>
      </c>
      <c r="K1190" t="s">
        <v>38</v>
      </c>
      <c r="L1190" t="s">
        <v>54</v>
      </c>
      <c r="M1190" t="s">
        <v>93</v>
      </c>
      <c r="N1190" t="s">
        <v>41</v>
      </c>
      <c r="O1190" t="s">
        <v>42</v>
      </c>
      <c r="P1190" t="s">
        <v>43</v>
      </c>
      <c r="Q1190">
        <v>20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3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42.391300000000001</v>
      </c>
      <c r="AF1190">
        <v>-71.118799999999993</v>
      </c>
      <c r="AG1190">
        <v>6</v>
      </c>
      <c r="AH1190" s="1">
        <v>250000000000000</v>
      </c>
    </row>
    <row r="1191" spans="1:34" x14ac:dyDescent="0.35">
      <c r="A1191">
        <v>21034373</v>
      </c>
      <c r="B1191" s="2">
        <v>44383.734722222223</v>
      </c>
      <c r="C1191" s="2" t="str">
        <f t="shared" si="36"/>
        <v>Jul</v>
      </c>
      <c r="D1191" s="2" t="str">
        <f t="shared" si="37"/>
        <v>2021</v>
      </c>
      <c r="E1191" t="s">
        <v>32</v>
      </c>
      <c r="F1191" t="s">
        <v>921</v>
      </c>
      <c r="G1191" t="s">
        <v>46</v>
      </c>
      <c r="H1191" t="s">
        <v>35</v>
      </c>
      <c r="I1191" t="s">
        <v>36</v>
      </c>
      <c r="J1191" t="s">
        <v>37</v>
      </c>
      <c r="K1191" t="s">
        <v>38</v>
      </c>
      <c r="L1191" t="s">
        <v>71</v>
      </c>
      <c r="M1191" t="s">
        <v>40</v>
      </c>
      <c r="N1191" t="s">
        <v>49</v>
      </c>
      <c r="O1191" t="s">
        <v>96</v>
      </c>
      <c r="P1191" t="s">
        <v>43</v>
      </c>
      <c r="Q1191">
        <v>25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1</v>
      </c>
      <c r="X1191">
        <v>0</v>
      </c>
      <c r="Y1191">
        <v>0</v>
      </c>
      <c r="Z1191">
        <v>1</v>
      </c>
      <c r="AA1191">
        <v>0</v>
      </c>
      <c r="AB1191">
        <v>1</v>
      </c>
      <c r="AC1191">
        <v>0</v>
      </c>
      <c r="AD1191">
        <v>0</v>
      </c>
      <c r="AE1191">
        <v>42.391800000000003</v>
      </c>
      <c r="AF1191">
        <v>-71.115700000000004</v>
      </c>
      <c r="AG1191">
        <v>6</v>
      </c>
      <c r="AH1191" s="1">
        <v>250000000000000</v>
      </c>
    </row>
    <row r="1192" spans="1:34" x14ac:dyDescent="0.35">
      <c r="A1192">
        <v>21029267</v>
      </c>
      <c r="B1192" s="2">
        <v>44357.508333333331</v>
      </c>
      <c r="C1192" s="2" t="str">
        <f t="shared" si="36"/>
        <v>Jun</v>
      </c>
      <c r="D1192" s="2" t="str">
        <f t="shared" si="37"/>
        <v>2021</v>
      </c>
      <c r="E1192" t="s">
        <v>44</v>
      </c>
      <c r="F1192" t="s">
        <v>922</v>
      </c>
      <c r="G1192" t="s">
        <v>46</v>
      </c>
      <c r="H1192" t="s">
        <v>47</v>
      </c>
      <c r="I1192" t="s">
        <v>48</v>
      </c>
      <c r="J1192" t="s">
        <v>37</v>
      </c>
      <c r="K1192" t="s">
        <v>38</v>
      </c>
      <c r="L1192" t="s">
        <v>39</v>
      </c>
      <c r="M1192" t="s">
        <v>40</v>
      </c>
      <c r="N1192" t="s">
        <v>41</v>
      </c>
      <c r="O1192" t="s">
        <v>56</v>
      </c>
      <c r="P1192" t="s">
        <v>43</v>
      </c>
      <c r="Q1192">
        <v>25</v>
      </c>
      <c r="R1192">
        <v>0</v>
      </c>
      <c r="S1192">
        <v>0</v>
      </c>
      <c r="T1192">
        <v>0</v>
      </c>
      <c r="U1192">
        <v>2</v>
      </c>
      <c r="V1192">
        <v>0</v>
      </c>
      <c r="W1192">
        <v>2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42.392400000000002</v>
      </c>
      <c r="AF1192">
        <v>-71.116399999999999</v>
      </c>
      <c r="AG1192">
        <v>6</v>
      </c>
      <c r="AH1192" s="1">
        <v>250000000000000</v>
      </c>
    </row>
    <row r="1193" spans="1:34" x14ac:dyDescent="0.35">
      <c r="A1193">
        <v>23049994</v>
      </c>
      <c r="B1193" s="2">
        <v>45170.49722222222</v>
      </c>
      <c r="C1193" s="2" t="str">
        <f t="shared" si="36"/>
        <v>Sep</v>
      </c>
      <c r="D1193" s="2" t="str">
        <f t="shared" si="37"/>
        <v>2023</v>
      </c>
      <c r="E1193" t="s">
        <v>44</v>
      </c>
      <c r="F1193" t="s">
        <v>923</v>
      </c>
      <c r="G1193" t="s">
        <v>46</v>
      </c>
      <c r="H1193" t="s">
        <v>47</v>
      </c>
      <c r="I1193" t="s">
        <v>48</v>
      </c>
      <c r="J1193" t="s">
        <v>37</v>
      </c>
      <c r="K1193" t="s">
        <v>38</v>
      </c>
      <c r="L1193" t="s">
        <v>39</v>
      </c>
      <c r="M1193" t="s">
        <v>40</v>
      </c>
      <c r="N1193" t="s">
        <v>41</v>
      </c>
      <c r="O1193" t="s">
        <v>42</v>
      </c>
      <c r="P1193" t="s">
        <v>43</v>
      </c>
      <c r="Q1193">
        <v>25</v>
      </c>
      <c r="R1193">
        <v>0</v>
      </c>
      <c r="S1193">
        <v>0</v>
      </c>
      <c r="T1193">
        <v>0</v>
      </c>
      <c r="U1193">
        <v>0</v>
      </c>
      <c r="V1193">
        <v>2</v>
      </c>
      <c r="W1193">
        <v>2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42.392499999999998</v>
      </c>
      <c r="AF1193">
        <v>-71.116699999999994</v>
      </c>
      <c r="AG1193">
        <v>6</v>
      </c>
      <c r="AH1193" s="1">
        <v>250000000000000</v>
      </c>
    </row>
    <row r="1194" spans="1:34" x14ac:dyDescent="0.35">
      <c r="A1194">
        <v>19065587</v>
      </c>
      <c r="B1194" s="2">
        <v>43785.497916666667</v>
      </c>
      <c r="C1194" s="2" t="str">
        <f t="shared" si="36"/>
        <v>Nov</v>
      </c>
      <c r="D1194" s="2" t="str">
        <f t="shared" si="37"/>
        <v>2019</v>
      </c>
      <c r="E1194" t="s">
        <v>44</v>
      </c>
      <c r="F1194" t="s">
        <v>924</v>
      </c>
      <c r="G1194" t="s">
        <v>46</v>
      </c>
      <c r="H1194" t="s">
        <v>47</v>
      </c>
      <c r="I1194" t="s">
        <v>48</v>
      </c>
      <c r="J1194" t="s">
        <v>37</v>
      </c>
      <c r="K1194" t="s">
        <v>38</v>
      </c>
      <c r="L1194" t="s">
        <v>54</v>
      </c>
      <c r="M1194" t="s">
        <v>40</v>
      </c>
      <c r="N1194" t="s">
        <v>82</v>
      </c>
      <c r="O1194" t="s">
        <v>42</v>
      </c>
      <c r="P1194" t="s">
        <v>43</v>
      </c>
      <c r="Q1194">
        <v>25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2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42.392200000000003</v>
      </c>
      <c r="AF1194">
        <v>-71.116299999999995</v>
      </c>
      <c r="AG1194">
        <v>6</v>
      </c>
      <c r="AH1194" s="1">
        <v>250000000000000</v>
      </c>
    </row>
    <row r="1195" spans="1:34" x14ac:dyDescent="0.35">
      <c r="A1195">
        <v>23074956</v>
      </c>
      <c r="B1195" s="2">
        <v>45289.897916666669</v>
      </c>
      <c r="C1195" s="2" t="str">
        <f t="shared" si="36"/>
        <v>Dec</v>
      </c>
      <c r="D1195" s="2" t="str">
        <f t="shared" si="37"/>
        <v>2023</v>
      </c>
      <c r="E1195" t="s">
        <v>32</v>
      </c>
      <c r="F1195" t="s">
        <v>925</v>
      </c>
      <c r="G1195" t="s">
        <v>34</v>
      </c>
      <c r="H1195" t="s">
        <v>47</v>
      </c>
      <c r="I1195" t="s">
        <v>48</v>
      </c>
      <c r="J1195" t="s">
        <v>37</v>
      </c>
      <c r="K1195" t="s">
        <v>38</v>
      </c>
      <c r="L1195" t="s">
        <v>54</v>
      </c>
      <c r="M1195" t="s">
        <v>93</v>
      </c>
      <c r="N1195" t="s">
        <v>49</v>
      </c>
      <c r="O1195" t="s">
        <v>56</v>
      </c>
      <c r="P1195" t="s">
        <v>43</v>
      </c>
      <c r="Q1195">
        <v>25</v>
      </c>
      <c r="R1195">
        <v>0</v>
      </c>
      <c r="S1195">
        <v>0</v>
      </c>
      <c r="T1195">
        <v>0</v>
      </c>
      <c r="U1195">
        <v>0</v>
      </c>
      <c r="V1195">
        <v>2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42.390900000000002</v>
      </c>
      <c r="AF1195">
        <v>-71.118300000000005</v>
      </c>
      <c r="AG1195">
        <v>6</v>
      </c>
      <c r="AH1195" s="1">
        <v>250000000000000</v>
      </c>
    </row>
    <row r="1196" spans="1:34" x14ac:dyDescent="0.35">
      <c r="A1196">
        <v>22027077</v>
      </c>
      <c r="B1196" s="2">
        <v>44697.336111111108</v>
      </c>
      <c r="C1196" s="2" t="str">
        <f t="shared" si="36"/>
        <v>May</v>
      </c>
      <c r="D1196" s="2" t="str">
        <f t="shared" si="37"/>
        <v>2022</v>
      </c>
      <c r="E1196" t="s">
        <v>44</v>
      </c>
      <c r="F1196" t="s">
        <v>925</v>
      </c>
      <c r="G1196" t="s">
        <v>46</v>
      </c>
      <c r="H1196" t="s">
        <v>47</v>
      </c>
      <c r="I1196" t="s">
        <v>48</v>
      </c>
      <c r="J1196" t="s">
        <v>37</v>
      </c>
      <c r="K1196" t="s">
        <v>38</v>
      </c>
      <c r="L1196" t="s">
        <v>71</v>
      </c>
      <c r="M1196" t="s">
        <v>40</v>
      </c>
      <c r="N1196" t="s">
        <v>70</v>
      </c>
      <c r="O1196" t="s">
        <v>42</v>
      </c>
      <c r="P1196" t="s">
        <v>43</v>
      </c>
      <c r="Q1196">
        <v>25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2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42.390900000000002</v>
      </c>
      <c r="AF1196">
        <v>-71.118300000000005</v>
      </c>
      <c r="AG1196">
        <v>6</v>
      </c>
      <c r="AH1196" s="1">
        <v>250000000000000</v>
      </c>
    </row>
    <row r="1197" spans="1:34" x14ac:dyDescent="0.35">
      <c r="A1197">
        <v>20029888</v>
      </c>
      <c r="B1197" s="2">
        <v>43995.693055555559</v>
      </c>
      <c r="C1197" s="2" t="str">
        <f t="shared" si="36"/>
        <v>Jun</v>
      </c>
      <c r="D1197" s="2" t="str">
        <f t="shared" si="37"/>
        <v>2020</v>
      </c>
      <c r="E1197" t="s">
        <v>32</v>
      </c>
      <c r="F1197" t="s">
        <v>926</v>
      </c>
      <c r="G1197" t="s">
        <v>46</v>
      </c>
      <c r="H1197" t="s">
        <v>47</v>
      </c>
      <c r="I1197" t="s">
        <v>48</v>
      </c>
      <c r="J1197" t="s">
        <v>37</v>
      </c>
      <c r="K1197" t="s">
        <v>38</v>
      </c>
      <c r="L1197" t="s">
        <v>54</v>
      </c>
      <c r="M1197" t="s">
        <v>40</v>
      </c>
      <c r="N1197" t="s">
        <v>70</v>
      </c>
      <c r="O1197" t="s">
        <v>91</v>
      </c>
      <c r="P1197" t="s">
        <v>43</v>
      </c>
      <c r="Q1197">
        <v>20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2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42.390599999999999</v>
      </c>
      <c r="AF1197">
        <v>-71.117900000000006</v>
      </c>
      <c r="AG1197">
        <v>6</v>
      </c>
      <c r="AH1197" s="1">
        <v>250000000000000</v>
      </c>
    </row>
    <row r="1198" spans="1:34" x14ac:dyDescent="0.35">
      <c r="A1198">
        <v>19053085</v>
      </c>
      <c r="B1198" s="2">
        <v>43723.537499999999</v>
      </c>
      <c r="C1198" s="2" t="str">
        <f t="shared" si="36"/>
        <v>Sep</v>
      </c>
      <c r="D1198" s="2" t="str">
        <f t="shared" si="37"/>
        <v>2019</v>
      </c>
      <c r="E1198" t="s">
        <v>44</v>
      </c>
      <c r="F1198" t="s">
        <v>927</v>
      </c>
      <c r="G1198" t="s">
        <v>46</v>
      </c>
      <c r="H1198" t="s">
        <v>47</v>
      </c>
      <c r="I1198" t="s">
        <v>48</v>
      </c>
      <c r="J1198" t="s">
        <v>37</v>
      </c>
      <c r="K1198" t="s">
        <v>38</v>
      </c>
      <c r="L1198" t="s">
        <v>39</v>
      </c>
      <c r="M1198" t="s">
        <v>93</v>
      </c>
      <c r="N1198" t="s">
        <v>70</v>
      </c>
      <c r="O1198" t="s">
        <v>96</v>
      </c>
      <c r="P1198" t="s">
        <v>43</v>
      </c>
      <c r="Q1198">
        <v>25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1</v>
      </c>
      <c r="Y1198">
        <v>0</v>
      </c>
      <c r="Z1198">
        <v>1</v>
      </c>
      <c r="AA1198">
        <v>0</v>
      </c>
      <c r="AB1198">
        <v>1</v>
      </c>
      <c r="AC1198">
        <v>0</v>
      </c>
      <c r="AD1198">
        <v>1</v>
      </c>
      <c r="AE1198">
        <v>42.390300000000003</v>
      </c>
      <c r="AF1198">
        <v>-71.117400000000004</v>
      </c>
      <c r="AG1198">
        <v>6</v>
      </c>
      <c r="AH1198" s="1">
        <v>250000000000000</v>
      </c>
    </row>
    <row r="1199" spans="1:34" x14ac:dyDescent="0.35">
      <c r="A1199">
        <v>19062962</v>
      </c>
      <c r="B1199" s="2">
        <v>43771.853472222225</v>
      </c>
      <c r="C1199" s="2" t="str">
        <f t="shared" si="36"/>
        <v>Nov</v>
      </c>
      <c r="D1199" s="2" t="str">
        <f t="shared" si="37"/>
        <v>2019</v>
      </c>
      <c r="E1199" t="s">
        <v>32</v>
      </c>
      <c r="F1199" t="s">
        <v>928</v>
      </c>
      <c r="G1199" t="s">
        <v>34</v>
      </c>
      <c r="H1199" t="s">
        <v>47</v>
      </c>
      <c r="I1199" t="s">
        <v>48</v>
      </c>
      <c r="J1199" t="s">
        <v>37</v>
      </c>
      <c r="K1199" t="s">
        <v>53</v>
      </c>
      <c r="L1199" t="s">
        <v>54</v>
      </c>
      <c r="M1199" t="s">
        <v>40</v>
      </c>
      <c r="N1199" t="s">
        <v>41</v>
      </c>
      <c r="O1199" t="s">
        <v>42</v>
      </c>
      <c r="P1199" t="s">
        <v>43</v>
      </c>
      <c r="Q1199">
        <v>30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3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42.3902</v>
      </c>
      <c r="AF1199">
        <v>-71.117599999999996</v>
      </c>
      <c r="AG1199">
        <v>6</v>
      </c>
      <c r="AH1199" s="1">
        <v>250000000000000</v>
      </c>
    </row>
    <row r="1200" spans="1:34" x14ac:dyDescent="0.35">
      <c r="A1200">
        <v>20062904</v>
      </c>
      <c r="B1200" s="2">
        <v>44195.779861111114</v>
      </c>
      <c r="C1200" s="2" t="str">
        <f t="shared" si="36"/>
        <v>Dec</v>
      </c>
      <c r="D1200" s="2" t="str">
        <f t="shared" si="37"/>
        <v>2020</v>
      </c>
      <c r="E1200" t="s">
        <v>32</v>
      </c>
      <c r="F1200" t="s">
        <v>928</v>
      </c>
      <c r="G1200" t="s">
        <v>34</v>
      </c>
      <c r="H1200" t="s">
        <v>47</v>
      </c>
      <c r="I1200" t="s">
        <v>48</v>
      </c>
      <c r="J1200" t="s">
        <v>37</v>
      </c>
      <c r="K1200" t="s">
        <v>53</v>
      </c>
      <c r="L1200" t="s">
        <v>54</v>
      </c>
      <c r="M1200" t="s">
        <v>93</v>
      </c>
      <c r="N1200" t="s">
        <v>41</v>
      </c>
      <c r="O1200" t="s">
        <v>42</v>
      </c>
      <c r="P1200" t="s">
        <v>43</v>
      </c>
      <c r="Q1200">
        <v>25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2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42.3902</v>
      </c>
      <c r="AF1200">
        <v>-71.117599999999996</v>
      </c>
      <c r="AG1200">
        <v>6</v>
      </c>
      <c r="AH1200" s="1">
        <v>250000000000000</v>
      </c>
    </row>
    <row r="1201" spans="1:34" x14ac:dyDescent="0.35">
      <c r="A1201">
        <v>19052783</v>
      </c>
      <c r="B1201" s="2">
        <v>43721.824305555558</v>
      </c>
      <c r="C1201" s="2" t="str">
        <f t="shared" si="36"/>
        <v>Sep</v>
      </c>
      <c r="D1201" s="2" t="str">
        <f t="shared" si="37"/>
        <v>2019</v>
      </c>
      <c r="E1201" t="s">
        <v>32</v>
      </c>
      <c r="F1201" t="s">
        <v>928</v>
      </c>
      <c r="G1201" t="s">
        <v>34</v>
      </c>
      <c r="H1201" t="s">
        <v>47</v>
      </c>
      <c r="I1201" t="s">
        <v>48</v>
      </c>
      <c r="J1201" t="s">
        <v>37</v>
      </c>
      <c r="K1201" t="s">
        <v>38</v>
      </c>
      <c r="L1201" t="s">
        <v>54</v>
      </c>
      <c r="M1201" t="s">
        <v>93</v>
      </c>
      <c r="N1201" t="s">
        <v>63</v>
      </c>
      <c r="O1201" t="s">
        <v>42</v>
      </c>
      <c r="P1201" t="s">
        <v>43</v>
      </c>
      <c r="Q1201">
        <v>25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1</v>
      </c>
      <c r="AC1201">
        <v>0</v>
      </c>
      <c r="AD1201">
        <v>1</v>
      </c>
      <c r="AE1201">
        <v>42.3902</v>
      </c>
      <c r="AF1201">
        <v>-71.117599999999996</v>
      </c>
      <c r="AG1201">
        <v>6</v>
      </c>
      <c r="AH1201" s="1">
        <v>250000000000000</v>
      </c>
    </row>
    <row r="1202" spans="1:34" x14ac:dyDescent="0.35">
      <c r="A1202">
        <v>19026471</v>
      </c>
      <c r="B1202" s="2">
        <v>43599.634027777778</v>
      </c>
      <c r="C1202" s="2" t="str">
        <f t="shared" si="36"/>
        <v>May</v>
      </c>
      <c r="D1202" s="2" t="str">
        <f t="shared" si="37"/>
        <v>2019</v>
      </c>
      <c r="E1202" t="s">
        <v>44</v>
      </c>
      <c r="F1202" t="s">
        <v>929</v>
      </c>
      <c r="G1202" t="s">
        <v>46</v>
      </c>
      <c r="H1202" t="s">
        <v>52</v>
      </c>
      <c r="I1202" t="s">
        <v>48</v>
      </c>
      <c r="J1202" t="s">
        <v>37</v>
      </c>
      <c r="K1202" t="s">
        <v>38</v>
      </c>
      <c r="L1202" t="s">
        <v>39</v>
      </c>
      <c r="M1202" t="s">
        <v>69</v>
      </c>
      <c r="N1202" t="s">
        <v>49</v>
      </c>
      <c r="O1202" t="s">
        <v>86</v>
      </c>
      <c r="P1202" t="s">
        <v>43</v>
      </c>
      <c r="Q1202">
        <v>25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1</v>
      </c>
      <c r="X1202">
        <v>0</v>
      </c>
      <c r="Y1202">
        <v>0</v>
      </c>
      <c r="Z1202">
        <v>1</v>
      </c>
      <c r="AA1202">
        <v>1</v>
      </c>
      <c r="AB1202">
        <v>0</v>
      </c>
      <c r="AC1202">
        <v>0</v>
      </c>
      <c r="AD1202">
        <v>1</v>
      </c>
      <c r="AE1202">
        <v>42.3962</v>
      </c>
      <c r="AF1202">
        <v>-71.120900000000006</v>
      </c>
      <c r="AG1202">
        <v>6</v>
      </c>
      <c r="AH1202" s="1">
        <v>250000000000000</v>
      </c>
    </row>
    <row r="1203" spans="1:34" x14ac:dyDescent="0.35">
      <c r="A1203">
        <v>19052766</v>
      </c>
      <c r="B1203" s="2">
        <v>43721.734722222223</v>
      </c>
      <c r="C1203" s="2" t="str">
        <f t="shared" si="36"/>
        <v>Sep</v>
      </c>
      <c r="D1203" s="2" t="str">
        <f t="shared" si="37"/>
        <v>2019</v>
      </c>
      <c r="E1203" t="s">
        <v>32</v>
      </c>
      <c r="F1203" t="s">
        <v>930</v>
      </c>
      <c r="G1203" t="s">
        <v>46</v>
      </c>
      <c r="H1203" t="s">
        <v>47</v>
      </c>
      <c r="I1203" t="s">
        <v>48</v>
      </c>
      <c r="J1203" t="s">
        <v>37</v>
      </c>
      <c r="K1203" t="s">
        <v>121</v>
      </c>
      <c r="L1203" t="s">
        <v>71</v>
      </c>
      <c r="M1203" t="s">
        <v>93</v>
      </c>
      <c r="N1203" t="s">
        <v>49</v>
      </c>
      <c r="O1203" t="s">
        <v>86</v>
      </c>
      <c r="P1203" t="s">
        <v>43</v>
      </c>
      <c r="Q1203">
        <v>20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1</v>
      </c>
      <c r="X1203">
        <v>0</v>
      </c>
      <c r="Y1203">
        <v>0</v>
      </c>
      <c r="Z1203">
        <v>1</v>
      </c>
      <c r="AA1203">
        <v>1</v>
      </c>
      <c r="AB1203">
        <v>0</v>
      </c>
      <c r="AC1203">
        <v>0</v>
      </c>
      <c r="AD1203">
        <v>0</v>
      </c>
      <c r="AE1203">
        <v>42.395699999999998</v>
      </c>
      <c r="AF1203">
        <v>-71.120500000000007</v>
      </c>
      <c r="AG1203">
        <v>6</v>
      </c>
      <c r="AH1203" s="1">
        <v>250000000000000</v>
      </c>
    </row>
    <row r="1204" spans="1:34" x14ac:dyDescent="0.35">
      <c r="A1204">
        <v>22061914</v>
      </c>
      <c r="B1204" s="2">
        <v>44862.818749999999</v>
      </c>
      <c r="C1204" s="2" t="str">
        <f t="shared" si="36"/>
        <v>Oct</v>
      </c>
      <c r="D1204" s="2" t="str">
        <f t="shared" si="37"/>
        <v>2022</v>
      </c>
      <c r="E1204" t="s">
        <v>32</v>
      </c>
      <c r="F1204" t="s">
        <v>930</v>
      </c>
      <c r="G1204" t="s">
        <v>34</v>
      </c>
      <c r="H1204" t="s">
        <v>47</v>
      </c>
      <c r="I1204" t="s">
        <v>48</v>
      </c>
      <c r="J1204" t="s">
        <v>37</v>
      </c>
      <c r="K1204" t="s">
        <v>38</v>
      </c>
      <c r="L1204" t="s">
        <v>54</v>
      </c>
      <c r="M1204" t="s">
        <v>69</v>
      </c>
      <c r="N1204" t="s">
        <v>41</v>
      </c>
      <c r="O1204" t="s">
        <v>42</v>
      </c>
      <c r="P1204" t="s">
        <v>43</v>
      </c>
      <c r="Q1204">
        <v>25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3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42.395699999999998</v>
      </c>
      <c r="AF1204">
        <v>-71.120500000000007</v>
      </c>
      <c r="AG1204">
        <v>6</v>
      </c>
      <c r="AH1204" s="1">
        <v>250000000000000</v>
      </c>
    </row>
    <row r="1205" spans="1:34" x14ac:dyDescent="0.35">
      <c r="A1205">
        <v>22058517</v>
      </c>
      <c r="B1205" s="2">
        <v>44846.548611111109</v>
      </c>
      <c r="C1205" s="2" t="str">
        <f t="shared" si="36"/>
        <v>Oct</v>
      </c>
      <c r="D1205" s="2" t="str">
        <f t="shared" si="37"/>
        <v>2022</v>
      </c>
      <c r="E1205" t="s">
        <v>44</v>
      </c>
      <c r="F1205" t="s">
        <v>931</v>
      </c>
      <c r="G1205" t="s">
        <v>46</v>
      </c>
      <c r="H1205" t="s">
        <v>47</v>
      </c>
      <c r="I1205" t="s">
        <v>48</v>
      </c>
      <c r="J1205" t="s">
        <v>37</v>
      </c>
      <c r="K1205" t="s">
        <v>66</v>
      </c>
      <c r="L1205" t="s">
        <v>39</v>
      </c>
      <c r="M1205" t="s">
        <v>69</v>
      </c>
      <c r="N1205" t="s">
        <v>63</v>
      </c>
      <c r="O1205" t="s">
        <v>91</v>
      </c>
      <c r="P1205" t="s">
        <v>63</v>
      </c>
      <c r="Q1205">
        <v>25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2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42.396500000000003</v>
      </c>
      <c r="AF1205">
        <v>-71.121799999999993</v>
      </c>
      <c r="AG1205">
        <v>6</v>
      </c>
      <c r="AH1205" s="1">
        <v>250000000000000</v>
      </c>
    </row>
    <row r="1206" spans="1:34" x14ac:dyDescent="0.35">
      <c r="A1206">
        <v>20016800</v>
      </c>
      <c r="B1206" s="2">
        <v>43918.417361111111</v>
      </c>
      <c r="C1206" s="2" t="str">
        <f t="shared" si="36"/>
        <v>Mar</v>
      </c>
      <c r="D1206" s="2" t="str">
        <f t="shared" si="37"/>
        <v>2020</v>
      </c>
      <c r="E1206" t="s">
        <v>44</v>
      </c>
      <c r="F1206" t="s">
        <v>932</v>
      </c>
      <c r="G1206" t="s">
        <v>46</v>
      </c>
      <c r="H1206" t="s">
        <v>47</v>
      </c>
      <c r="I1206" t="s">
        <v>48</v>
      </c>
      <c r="J1206" t="s">
        <v>37</v>
      </c>
      <c r="K1206" t="s">
        <v>66</v>
      </c>
      <c r="L1206" t="s">
        <v>54</v>
      </c>
      <c r="M1206" t="s">
        <v>40</v>
      </c>
      <c r="N1206" t="s">
        <v>41</v>
      </c>
      <c r="O1206" t="s">
        <v>153</v>
      </c>
      <c r="P1206" t="s">
        <v>43</v>
      </c>
      <c r="Q1206">
        <v>20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</v>
      </c>
      <c r="X1206">
        <v>0</v>
      </c>
      <c r="Y1206">
        <v>0</v>
      </c>
      <c r="Z1206">
        <v>1</v>
      </c>
      <c r="AA1206">
        <v>0</v>
      </c>
      <c r="AB1206">
        <v>1</v>
      </c>
      <c r="AC1206">
        <v>0</v>
      </c>
      <c r="AD1206">
        <v>0</v>
      </c>
      <c r="AE1206">
        <v>42.396500000000003</v>
      </c>
      <c r="AF1206">
        <v>-71.122299999999996</v>
      </c>
      <c r="AG1206">
        <v>6</v>
      </c>
      <c r="AH1206" s="1">
        <v>250000000000000</v>
      </c>
    </row>
    <row r="1207" spans="1:34" x14ac:dyDescent="0.35">
      <c r="A1207">
        <v>19005022</v>
      </c>
      <c r="B1207" s="2">
        <v>43493.033333333333</v>
      </c>
      <c r="C1207" s="2" t="str">
        <f t="shared" si="36"/>
        <v>Jan</v>
      </c>
      <c r="D1207" s="2" t="str">
        <f t="shared" si="37"/>
        <v>2019</v>
      </c>
      <c r="E1207" t="s">
        <v>58</v>
      </c>
      <c r="F1207" t="s">
        <v>933</v>
      </c>
      <c r="G1207" t="s">
        <v>34</v>
      </c>
      <c r="H1207" t="s">
        <v>47</v>
      </c>
      <c r="I1207" t="s">
        <v>48</v>
      </c>
      <c r="J1207" t="s">
        <v>37</v>
      </c>
      <c r="K1207" t="s">
        <v>53</v>
      </c>
      <c r="L1207" t="s">
        <v>63</v>
      </c>
      <c r="M1207" t="s">
        <v>63</v>
      </c>
      <c r="N1207" t="s">
        <v>70</v>
      </c>
      <c r="O1207" t="s">
        <v>42</v>
      </c>
      <c r="P1207" t="s">
        <v>63</v>
      </c>
      <c r="Q1207">
        <v>25</v>
      </c>
      <c r="R1207">
        <v>0</v>
      </c>
      <c r="S1207">
        <v>0</v>
      </c>
      <c r="T1207">
        <v>0</v>
      </c>
      <c r="U1207">
        <v>2</v>
      </c>
      <c r="V1207">
        <v>0</v>
      </c>
      <c r="W1207">
        <v>2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42.395899999999997</v>
      </c>
      <c r="AF1207">
        <v>-71.120500000000007</v>
      </c>
      <c r="AG1207">
        <v>6</v>
      </c>
      <c r="AH1207" s="1">
        <v>250000000000000</v>
      </c>
    </row>
    <row r="1208" spans="1:34" x14ac:dyDescent="0.35">
      <c r="A1208">
        <v>21063134</v>
      </c>
      <c r="B1208" s="2">
        <v>44536.455555555556</v>
      </c>
      <c r="C1208" s="2" t="str">
        <f t="shared" si="36"/>
        <v>Dec</v>
      </c>
      <c r="D1208" s="2" t="str">
        <f t="shared" si="37"/>
        <v>2021</v>
      </c>
      <c r="E1208" t="s">
        <v>44</v>
      </c>
      <c r="F1208" t="s">
        <v>929</v>
      </c>
      <c r="G1208" t="s">
        <v>46</v>
      </c>
      <c r="H1208" t="s">
        <v>47</v>
      </c>
      <c r="I1208" t="s">
        <v>36</v>
      </c>
      <c r="J1208" t="s">
        <v>37</v>
      </c>
      <c r="K1208" t="s">
        <v>38</v>
      </c>
      <c r="L1208" t="s">
        <v>39</v>
      </c>
      <c r="M1208" t="s">
        <v>40</v>
      </c>
      <c r="N1208" t="s">
        <v>70</v>
      </c>
      <c r="O1208" t="s">
        <v>42</v>
      </c>
      <c r="P1208" t="s">
        <v>43</v>
      </c>
      <c r="Q1208">
        <v>20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4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42.3962</v>
      </c>
      <c r="AF1208">
        <v>-71.120900000000006</v>
      </c>
      <c r="AG1208">
        <v>6</v>
      </c>
      <c r="AH1208" s="1">
        <v>250000000000000</v>
      </c>
    </row>
    <row r="1209" spans="1:34" x14ac:dyDescent="0.35">
      <c r="A1209">
        <v>20005783</v>
      </c>
      <c r="B1209" s="2">
        <v>43862.404166666667</v>
      </c>
      <c r="C1209" s="2" t="str">
        <f t="shared" si="36"/>
        <v>Feb</v>
      </c>
      <c r="D1209" s="2" t="str">
        <f t="shared" si="37"/>
        <v>2020</v>
      </c>
      <c r="E1209" t="s">
        <v>44</v>
      </c>
      <c r="F1209" t="s">
        <v>930</v>
      </c>
      <c r="G1209" t="s">
        <v>46</v>
      </c>
      <c r="H1209" t="s">
        <v>52</v>
      </c>
      <c r="I1209" t="s">
        <v>48</v>
      </c>
      <c r="J1209" t="s">
        <v>37</v>
      </c>
      <c r="K1209" t="s">
        <v>38</v>
      </c>
      <c r="L1209" t="s">
        <v>71</v>
      </c>
      <c r="M1209" t="s">
        <v>69</v>
      </c>
      <c r="N1209" t="s">
        <v>70</v>
      </c>
      <c r="O1209" t="s">
        <v>42</v>
      </c>
      <c r="P1209" t="s">
        <v>43</v>
      </c>
      <c r="Q1209">
        <v>25</v>
      </c>
      <c r="R1209">
        <v>0</v>
      </c>
      <c r="S1209">
        <v>0</v>
      </c>
      <c r="T1209">
        <v>0</v>
      </c>
      <c r="U1209">
        <v>0</v>
      </c>
      <c r="V1209">
        <v>3</v>
      </c>
      <c r="W1209">
        <v>3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42.395699999999998</v>
      </c>
      <c r="AF1209">
        <v>-71.120500000000007</v>
      </c>
      <c r="AG1209">
        <v>6</v>
      </c>
      <c r="AH1209" s="1">
        <v>250000000000000</v>
      </c>
    </row>
    <row r="1210" spans="1:34" x14ac:dyDescent="0.35">
      <c r="A1210">
        <v>22043223</v>
      </c>
      <c r="B1210" s="2">
        <v>44777.628472222219</v>
      </c>
      <c r="C1210" s="2" t="str">
        <f t="shared" si="36"/>
        <v>Aug</v>
      </c>
      <c r="D1210" s="2" t="str">
        <f t="shared" si="37"/>
        <v>2022</v>
      </c>
      <c r="E1210" t="s">
        <v>44</v>
      </c>
      <c r="F1210" t="s">
        <v>932</v>
      </c>
      <c r="G1210" t="s">
        <v>291</v>
      </c>
      <c r="H1210" t="s">
        <v>47</v>
      </c>
      <c r="I1210" t="s">
        <v>48</v>
      </c>
      <c r="J1210" t="s">
        <v>37</v>
      </c>
      <c r="K1210" t="s">
        <v>66</v>
      </c>
      <c r="L1210" t="s">
        <v>298</v>
      </c>
      <c r="M1210" t="s">
        <v>63</v>
      </c>
      <c r="N1210" t="s">
        <v>41</v>
      </c>
      <c r="O1210" t="s">
        <v>42</v>
      </c>
      <c r="P1210" t="s">
        <v>43</v>
      </c>
      <c r="Q1210">
        <v>25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4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42.396500000000003</v>
      </c>
      <c r="AF1210">
        <v>-71.122299999999996</v>
      </c>
      <c r="AG1210">
        <v>6</v>
      </c>
      <c r="AH1210" s="1">
        <v>250000000000000</v>
      </c>
    </row>
    <row r="1211" spans="1:34" x14ac:dyDescent="0.35">
      <c r="A1211">
        <v>22001239</v>
      </c>
      <c r="B1211" s="2">
        <v>44570.543055555558</v>
      </c>
      <c r="C1211" s="2" t="str">
        <f t="shared" si="36"/>
        <v>Jan</v>
      </c>
      <c r="D1211" s="2" t="str">
        <f t="shared" si="37"/>
        <v>2022</v>
      </c>
      <c r="E1211" t="s">
        <v>44</v>
      </c>
      <c r="F1211" t="s">
        <v>929</v>
      </c>
      <c r="G1211" t="s">
        <v>34</v>
      </c>
      <c r="H1211" t="s">
        <v>47</v>
      </c>
      <c r="I1211" t="s">
        <v>48</v>
      </c>
      <c r="J1211" t="s">
        <v>37</v>
      </c>
      <c r="K1211" t="s">
        <v>38</v>
      </c>
      <c r="L1211" t="s">
        <v>39</v>
      </c>
      <c r="M1211" t="s">
        <v>69</v>
      </c>
      <c r="N1211" t="s">
        <v>70</v>
      </c>
      <c r="O1211" t="s">
        <v>42</v>
      </c>
      <c r="P1211" t="s">
        <v>43</v>
      </c>
      <c r="Q1211">
        <v>25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4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42.3962</v>
      </c>
      <c r="AF1211">
        <v>-71.120900000000006</v>
      </c>
      <c r="AG1211">
        <v>6</v>
      </c>
      <c r="AH1211" s="1">
        <v>250000000000000</v>
      </c>
    </row>
    <row r="1212" spans="1:34" x14ac:dyDescent="0.35">
      <c r="A1212">
        <v>19013336</v>
      </c>
      <c r="B1212" s="2">
        <v>43535.406944444447</v>
      </c>
      <c r="C1212" s="2" t="str">
        <f t="shared" si="36"/>
        <v>Mar</v>
      </c>
      <c r="D1212" s="2" t="str">
        <f t="shared" si="37"/>
        <v>2019</v>
      </c>
      <c r="E1212" t="s">
        <v>44</v>
      </c>
      <c r="F1212" t="s">
        <v>930</v>
      </c>
      <c r="G1212" t="s">
        <v>46</v>
      </c>
      <c r="H1212" t="s">
        <v>47</v>
      </c>
      <c r="I1212" t="s">
        <v>155</v>
      </c>
      <c r="J1212" t="s">
        <v>37</v>
      </c>
      <c r="K1212" t="s">
        <v>53</v>
      </c>
      <c r="L1212" t="s">
        <v>54</v>
      </c>
      <c r="M1212" t="s">
        <v>40</v>
      </c>
      <c r="N1212" t="s">
        <v>70</v>
      </c>
      <c r="O1212" t="s">
        <v>99</v>
      </c>
      <c r="P1212" t="s">
        <v>43</v>
      </c>
      <c r="Q1212">
        <v>20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42.395699999999998</v>
      </c>
      <c r="AF1212">
        <v>-71.120500000000007</v>
      </c>
      <c r="AG1212">
        <v>6</v>
      </c>
      <c r="AH1212" s="1">
        <v>250000000000000</v>
      </c>
    </row>
    <row r="1213" spans="1:34" x14ac:dyDescent="0.35">
      <c r="A1213">
        <v>22006577</v>
      </c>
      <c r="B1213" s="2">
        <v>44601.902083333334</v>
      </c>
      <c r="C1213" s="2" t="str">
        <f t="shared" si="36"/>
        <v>Feb</v>
      </c>
      <c r="D1213" s="2" t="str">
        <f t="shared" si="37"/>
        <v>2022</v>
      </c>
      <c r="E1213" t="s">
        <v>32</v>
      </c>
      <c r="F1213" t="s">
        <v>934</v>
      </c>
      <c r="G1213" t="s">
        <v>34</v>
      </c>
      <c r="H1213" t="s">
        <v>47</v>
      </c>
      <c r="I1213" t="s">
        <v>48</v>
      </c>
      <c r="J1213" t="s">
        <v>37</v>
      </c>
      <c r="K1213" t="s">
        <v>38</v>
      </c>
      <c r="L1213" t="s">
        <v>39</v>
      </c>
      <c r="M1213" t="s">
        <v>69</v>
      </c>
      <c r="N1213" t="s">
        <v>41</v>
      </c>
      <c r="O1213" t="s">
        <v>42</v>
      </c>
      <c r="P1213" t="s">
        <v>43</v>
      </c>
      <c r="Q1213">
        <v>20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2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42.395699999999998</v>
      </c>
      <c r="AF1213">
        <v>-71.120500000000007</v>
      </c>
      <c r="AG1213">
        <v>6</v>
      </c>
      <c r="AH1213" s="1">
        <v>250000000000000</v>
      </c>
    </row>
    <row r="1214" spans="1:34" x14ac:dyDescent="0.35">
      <c r="A1214">
        <v>20041163</v>
      </c>
      <c r="B1214" s="2">
        <v>44068.743750000001</v>
      </c>
      <c r="C1214" s="2" t="str">
        <f t="shared" si="36"/>
        <v>Aug</v>
      </c>
      <c r="D1214" s="2" t="str">
        <f t="shared" si="37"/>
        <v>2020</v>
      </c>
      <c r="E1214" t="s">
        <v>32</v>
      </c>
      <c r="F1214" t="s">
        <v>931</v>
      </c>
      <c r="G1214" t="s">
        <v>46</v>
      </c>
      <c r="H1214" t="s">
        <v>47</v>
      </c>
      <c r="I1214" t="s">
        <v>48</v>
      </c>
      <c r="J1214" t="s">
        <v>37</v>
      </c>
      <c r="K1214" t="s">
        <v>38</v>
      </c>
      <c r="L1214" t="s">
        <v>39</v>
      </c>
      <c r="M1214" t="s">
        <v>69</v>
      </c>
      <c r="N1214" t="s">
        <v>55</v>
      </c>
      <c r="O1214" t="s">
        <v>42</v>
      </c>
      <c r="P1214" t="s">
        <v>43</v>
      </c>
      <c r="Q1214">
        <v>25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4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42.396500000000003</v>
      </c>
      <c r="AF1214">
        <v>-71.121799999999993</v>
      </c>
      <c r="AG1214">
        <v>6</v>
      </c>
      <c r="AH1214" s="1">
        <v>250000000000000</v>
      </c>
    </row>
    <row r="1215" spans="1:34" x14ac:dyDescent="0.35">
      <c r="A1215">
        <v>23026716</v>
      </c>
      <c r="B1215" s="2">
        <v>45061.613194444442</v>
      </c>
      <c r="C1215" s="2" t="str">
        <f t="shared" si="36"/>
        <v>May</v>
      </c>
      <c r="D1215" s="2" t="str">
        <f t="shared" si="37"/>
        <v>2023</v>
      </c>
      <c r="E1215" t="s">
        <v>44</v>
      </c>
      <c r="F1215" t="s">
        <v>931</v>
      </c>
      <c r="G1215" t="s">
        <v>46</v>
      </c>
      <c r="H1215" t="s">
        <v>52</v>
      </c>
      <c r="I1215" t="s">
        <v>48</v>
      </c>
      <c r="J1215" t="s">
        <v>37</v>
      </c>
      <c r="K1215" t="s">
        <v>66</v>
      </c>
      <c r="L1215" t="s">
        <v>54</v>
      </c>
      <c r="M1215" t="s">
        <v>69</v>
      </c>
      <c r="N1215" t="s">
        <v>70</v>
      </c>
      <c r="O1215" t="s">
        <v>42</v>
      </c>
      <c r="P1215" t="s">
        <v>43</v>
      </c>
      <c r="Q1215">
        <v>25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3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42.396500000000003</v>
      </c>
      <c r="AF1215">
        <v>-71.121799999999993</v>
      </c>
      <c r="AG1215">
        <v>6</v>
      </c>
      <c r="AH1215" s="1">
        <v>250000000000000</v>
      </c>
    </row>
    <row r="1216" spans="1:34" x14ac:dyDescent="0.35">
      <c r="A1216">
        <v>23001130</v>
      </c>
      <c r="B1216" s="2">
        <v>44933.822916666664</v>
      </c>
      <c r="C1216" s="2" t="str">
        <f t="shared" si="36"/>
        <v>Jan</v>
      </c>
      <c r="D1216" s="2" t="str">
        <f t="shared" si="37"/>
        <v>2023</v>
      </c>
      <c r="E1216" t="s">
        <v>32</v>
      </c>
      <c r="F1216" t="s">
        <v>930</v>
      </c>
      <c r="G1216" t="s">
        <v>34</v>
      </c>
      <c r="H1216" t="s">
        <v>47</v>
      </c>
      <c r="I1216" t="s">
        <v>48</v>
      </c>
      <c r="J1216" t="s">
        <v>37</v>
      </c>
      <c r="K1216" t="s">
        <v>53</v>
      </c>
      <c r="L1216" t="s">
        <v>54</v>
      </c>
      <c r="M1216" t="s">
        <v>93</v>
      </c>
      <c r="N1216" t="s">
        <v>41</v>
      </c>
      <c r="O1216" t="s">
        <v>42</v>
      </c>
      <c r="P1216" t="s">
        <v>43</v>
      </c>
      <c r="Q1216">
        <v>20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6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42.395699999999998</v>
      </c>
      <c r="AF1216">
        <v>-71.120500000000007</v>
      </c>
      <c r="AG1216">
        <v>6</v>
      </c>
      <c r="AH1216" s="1">
        <v>250000000000000</v>
      </c>
    </row>
    <row r="1217" spans="1:34" x14ac:dyDescent="0.35">
      <c r="A1217">
        <v>22020098</v>
      </c>
      <c r="B1217" s="2">
        <v>44665.688888888886</v>
      </c>
      <c r="C1217" s="2" t="str">
        <f t="shared" si="36"/>
        <v>Apr</v>
      </c>
      <c r="D1217" s="2" t="str">
        <f t="shared" si="37"/>
        <v>2022</v>
      </c>
      <c r="E1217" t="s">
        <v>32</v>
      </c>
      <c r="F1217" t="s">
        <v>935</v>
      </c>
      <c r="G1217" t="s">
        <v>46</v>
      </c>
      <c r="H1217" t="s">
        <v>47</v>
      </c>
      <c r="I1217" t="s">
        <v>48</v>
      </c>
      <c r="J1217" t="s">
        <v>37</v>
      </c>
      <c r="K1217" t="s">
        <v>38</v>
      </c>
      <c r="L1217" t="s">
        <v>39</v>
      </c>
      <c r="M1217" t="s">
        <v>69</v>
      </c>
      <c r="N1217" t="s">
        <v>41</v>
      </c>
      <c r="O1217" t="s">
        <v>42</v>
      </c>
      <c r="P1217" t="s">
        <v>43</v>
      </c>
      <c r="Q1217">
        <v>25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3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42.396500000000003</v>
      </c>
      <c r="AF1217">
        <v>-71.121799999999993</v>
      </c>
      <c r="AG1217">
        <v>6</v>
      </c>
      <c r="AH1217" s="1">
        <v>250000000000000</v>
      </c>
    </row>
    <row r="1218" spans="1:34" x14ac:dyDescent="0.35">
      <c r="A1218">
        <v>22024841</v>
      </c>
      <c r="B1218" s="2">
        <v>44687.642361111109</v>
      </c>
      <c r="C1218" s="2" t="str">
        <f t="shared" si="36"/>
        <v>May</v>
      </c>
      <c r="D1218" s="2" t="str">
        <f t="shared" si="37"/>
        <v>2022</v>
      </c>
      <c r="E1218" t="s">
        <v>44</v>
      </c>
      <c r="F1218" t="s">
        <v>936</v>
      </c>
      <c r="G1218" t="s">
        <v>46</v>
      </c>
      <c r="H1218" t="s">
        <v>47</v>
      </c>
      <c r="I1218" t="s">
        <v>48</v>
      </c>
      <c r="J1218" t="s">
        <v>60</v>
      </c>
      <c r="K1218" t="s">
        <v>38</v>
      </c>
      <c r="L1218" t="s">
        <v>39</v>
      </c>
      <c r="M1218" t="s">
        <v>69</v>
      </c>
      <c r="N1218" t="s">
        <v>49</v>
      </c>
      <c r="O1218" t="s">
        <v>96</v>
      </c>
      <c r="P1218" t="s">
        <v>43</v>
      </c>
      <c r="Q1218">
        <v>25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1</v>
      </c>
      <c r="X1218">
        <v>0</v>
      </c>
      <c r="Y1218">
        <v>0</v>
      </c>
      <c r="Z1218">
        <v>1</v>
      </c>
      <c r="AA1218">
        <v>0</v>
      </c>
      <c r="AB1218">
        <v>1</v>
      </c>
      <c r="AC1218">
        <v>0</v>
      </c>
      <c r="AD1218">
        <v>0</v>
      </c>
      <c r="AE1218">
        <v>42.396500000000003</v>
      </c>
      <c r="AF1218">
        <v>-71.121799999999993</v>
      </c>
      <c r="AG1218">
        <v>6</v>
      </c>
      <c r="AH1218" s="1">
        <v>250000000000000</v>
      </c>
    </row>
    <row r="1219" spans="1:34" x14ac:dyDescent="0.35">
      <c r="A1219">
        <v>19006750</v>
      </c>
      <c r="B1219" s="2">
        <v>43502.669444444444</v>
      </c>
      <c r="C1219" s="2" t="str">
        <f t="shared" ref="C1219:C1282" si="38">TEXT(B1219,"mmm")</f>
        <v>Feb</v>
      </c>
      <c r="D1219" s="2" t="str">
        <f t="shared" ref="D1219:D1282" si="39">TEXT(B1219,"yyyy")</f>
        <v>2019</v>
      </c>
      <c r="E1219" t="s">
        <v>32</v>
      </c>
      <c r="F1219" t="s">
        <v>930</v>
      </c>
      <c r="G1219" t="s">
        <v>46</v>
      </c>
      <c r="H1219" t="s">
        <v>52</v>
      </c>
      <c r="I1219" t="s">
        <v>48</v>
      </c>
      <c r="J1219" t="s">
        <v>37</v>
      </c>
      <c r="K1219" t="s">
        <v>38</v>
      </c>
      <c r="L1219" t="s">
        <v>71</v>
      </c>
      <c r="M1219" t="s">
        <v>40</v>
      </c>
      <c r="N1219" t="s">
        <v>41</v>
      </c>
      <c r="O1219" t="s">
        <v>96</v>
      </c>
      <c r="P1219" t="s">
        <v>43</v>
      </c>
      <c r="Q1219">
        <v>30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1</v>
      </c>
      <c r="X1219">
        <v>0</v>
      </c>
      <c r="Y1219">
        <v>0</v>
      </c>
      <c r="Z1219">
        <v>1</v>
      </c>
      <c r="AA1219">
        <v>0</v>
      </c>
      <c r="AB1219">
        <v>1</v>
      </c>
      <c r="AC1219">
        <v>0</v>
      </c>
      <c r="AD1219">
        <v>0</v>
      </c>
      <c r="AE1219">
        <v>42.395699999999998</v>
      </c>
      <c r="AF1219">
        <v>-71.120500000000007</v>
      </c>
      <c r="AG1219">
        <v>6</v>
      </c>
      <c r="AH1219" s="1">
        <v>250000000000000</v>
      </c>
    </row>
    <row r="1220" spans="1:34" x14ac:dyDescent="0.35">
      <c r="A1220">
        <v>22011620</v>
      </c>
      <c r="B1220" s="2">
        <v>44626.342361111114</v>
      </c>
      <c r="C1220" s="2" t="str">
        <f t="shared" si="38"/>
        <v>Mar</v>
      </c>
      <c r="D1220" s="2" t="str">
        <f t="shared" si="39"/>
        <v>2022</v>
      </c>
      <c r="E1220" t="s">
        <v>44</v>
      </c>
      <c r="F1220" t="s">
        <v>930</v>
      </c>
      <c r="G1220" t="s">
        <v>46</v>
      </c>
      <c r="H1220" t="s">
        <v>52</v>
      </c>
      <c r="I1220" t="s">
        <v>36</v>
      </c>
      <c r="J1220" t="s">
        <v>63</v>
      </c>
      <c r="K1220" t="s">
        <v>38</v>
      </c>
      <c r="L1220" t="s">
        <v>39</v>
      </c>
      <c r="M1220" t="s">
        <v>69</v>
      </c>
      <c r="N1220" t="s">
        <v>82</v>
      </c>
      <c r="O1220" t="s">
        <v>86</v>
      </c>
      <c r="P1220" t="s">
        <v>43</v>
      </c>
      <c r="Q1220">
        <v>20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3</v>
      </c>
      <c r="X1220">
        <v>0</v>
      </c>
      <c r="Y1220">
        <v>0</v>
      </c>
      <c r="Z1220">
        <v>1</v>
      </c>
      <c r="AA1220">
        <v>1</v>
      </c>
      <c r="AB1220">
        <v>0</v>
      </c>
      <c r="AC1220">
        <v>0</v>
      </c>
      <c r="AD1220">
        <v>1</v>
      </c>
      <c r="AE1220">
        <v>42.395699999999998</v>
      </c>
      <c r="AF1220">
        <v>-71.120500000000007</v>
      </c>
      <c r="AG1220">
        <v>6</v>
      </c>
      <c r="AH1220" s="1">
        <v>250000000000000</v>
      </c>
    </row>
    <row r="1221" spans="1:34" x14ac:dyDescent="0.35">
      <c r="A1221">
        <v>23072903</v>
      </c>
      <c r="B1221" s="2">
        <v>45279.390972222223</v>
      </c>
      <c r="C1221" s="2" t="str">
        <f t="shared" si="38"/>
        <v>Dec</v>
      </c>
      <c r="D1221" s="2" t="str">
        <f t="shared" si="39"/>
        <v>2023</v>
      </c>
      <c r="E1221" t="s">
        <v>44</v>
      </c>
      <c r="F1221" t="s">
        <v>932</v>
      </c>
      <c r="G1221" t="s">
        <v>46</v>
      </c>
      <c r="H1221" t="s">
        <v>47</v>
      </c>
      <c r="I1221" t="s">
        <v>48</v>
      </c>
      <c r="J1221" t="s">
        <v>37</v>
      </c>
      <c r="K1221" t="s">
        <v>66</v>
      </c>
      <c r="L1221" t="s">
        <v>71</v>
      </c>
      <c r="M1221" t="s">
        <v>40</v>
      </c>
      <c r="N1221" t="s">
        <v>41</v>
      </c>
      <c r="O1221" t="s">
        <v>42</v>
      </c>
      <c r="P1221" t="s">
        <v>43</v>
      </c>
      <c r="Q1221">
        <v>25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4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42.396500000000003</v>
      </c>
      <c r="AF1221">
        <v>-71.122299999999996</v>
      </c>
      <c r="AG1221">
        <v>6</v>
      </c>
      <c r="AH1221" s="1">
        <v>250000000000000</v>
      </c>
    </row>
    <row r="1222" spans="1:34" x14ac:dyDescent="0.35">
      <c r="A1222">
        <v>22056588</v>
      </c>
      <c r="B1222" s="2">
        <v>44838.023611111108</v>
      </c>
      <c r="C1222" s="2" t="str">
        <f t="shared" si="38"/>
        <v>Oct</v>
      </c>
      <c r="D1222" s="2" t="str">
        <f t="shared" si="39"/>
        <v>2022</v>
      </c>
      <c r="E1222" t="s">
        <v>58</v>
      </c>
      <c r="F1222" t="s">
        <v>937</v>
      </c>
      <c r="G1222" t="s">
        <v>34</v>
      </c>
      <c r="H1222" t="s">
        <v>47</v>
      </c>
      <c r="I1222" t="s">
        <v>48</v>
      </c>
      <c r="J1222" t="s">
        <v>37</v>
      </c>
      <c r="K1222" t="s">
        <v>38</v>
      </c>
      <c r="L1222" t="s">
        <v>39</v>
      </c>
      <c r="M1222" t="s">
        <v>69</v>
      </c>
      <c r="N1222" t="s">
        <v>70</v>
      </c>
      <c r="O1222" t="s">
        <v>56</v>
      </c>
      <c r="P1222" t="s">
        <v>43</v>
      </c>
      <c r="Q1222">
        <v>25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3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42.395299999999999</v>
      </c>
      <c r="AF1222">
        <v>-71.121600000000001</v>
      </c>
      <c r="AG1222">
        <v>6</v>
      </c>
      <c r="AH1222" s="1">
        <v>250000000000000</v>
      </c>
    </row>
    <row r="1223" spans="1:34" x14ac:dyDescent="0.35">
      <c r="A1223">
        <v>24006890</v>
      </c>
      <c r="B1223" s="2">
        <v>45328.806944444441</v>
      </c>
      <c r="C1223" s="2" t="str">
        <f t="shared" si="38"/>
        <v>Feb</v>
      </c>
      <c r="D1223" s="2" t="str">
        <f t="shared" si="39"/>
        <v>2024</v>
      </c>
      <c r="E1223" t="s">
        <v>32</v>
      </c>
      <c r="F1223" t="s">
        <v>938</v>
      </c>
      <c r="G1223" t="s">
        <v>34</v>
      </c>
      <c r="H1223" t="s">
        <v>47</v>
      </c>
      <c r="I1223" t="s">
        <v>48</v>
      </c>
      <c r="J1223" t="s">
        <v>37</v>
      </c>
      <c r="K1223" t="s">
        <v>66</v>
      </c>
      <c r="L1223" t="s">
        <v>54</v>
      </c>
      <c r="M1223" t="s">
        <v>69</v>
      </c>
      <c r="N1223" t="s">
        <v>41</v>
      </c>
      <c r="O1223" t="s">
        <v>56</v>
      </c>
      <c r="P1223" t="s">
        <v>43</v>
      </c>
      <c r="Q1223">
        <v>20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2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42.395699999999998</v>
      </c>
      <c r="AF1223">
        <v>-71.121600000000001</v>
      </c>
      <c r="AG1223">
        <v>6</v>
      </c>
      <c r="AH1223" s="1">
        <v>250000000000000</v>
      </c>
    </row>
    <row r="1224" spans="1:34" x14ac:dyDescent="0.35">
      <c r="A1224">
        <v>19038856</v>
      </c>
      <c r="B1224" s="2">
        <v>43655.580555555556</v>
      </c>
      <c r="C1224" s="2" t="str">
        <f t="shared" si="38"/>
        <v>Jul</v>
      </c>
      <c r="D1224" s="2" t="str">
        <f t="shared" si="39"/>
        <v>2019</v>
      </c>
      <c r="E1224" t="s">
        <v>44</v>
      </c>
      <c r="F1224" t="s">
        <v>939</v>
      </c>
      <c r="G1224" t="s">
        <v>46</v>
      </c>
      <c r="H1224" t="s">
        <v>47</v>
      </c>
      <c r="I1224" t="s">
        <v>48</v>
      </c>
      <c r="J1224" t="s">
        <v>37</v>
      </c>
      <c r="K1224" t="s">
        <v>38</v>
      </c>
      <c r="L1224" t="s">
        <v>39</v>
      </c>
      <c r="M1224" t="s">
        <v>69</v>
      </c>
      <c r="N1224" t="s">
        <v>55</v>
      </c>
      <c r="O1224" t="s">
        <v>86</v>
      </c>
      <c r="P1224" t="s">
        <v>43</v>
      </c>
      <c r="Q1224">
        <v>20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2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42.396000000000001</v>
      </c>
      <c r="AF1224">
        <v>-71.121600000000001</v>
      </c>
      <c r="AG1224">
        <v>6</v>
      </c>
      <c r="AH1224" s="1">
        <v>250000000000000</v>
      </c>
    </row>
    <row r="1225" spans="1:34" x14ac:dyDescent="0.35">
      <c r="A1225">
        <v>21016631</v>
      </c>
      <c r="B1225" s="2">
        <v>44288.699305555558</v>
      </c>
      <c r="C1225" s="2" t="str">
        <f t="shared" si="38"/>
        <v>Apr</v>
      </c>
      <c r="D1225" s="2" t="str">
        <f t="shared" si="39"/>
        <v>2021</v>
      </c>
      <c r="E1225" t="s">
        <v>32</v>
      </c>
      <c r="F1225" t="s">
        <v>940</v>
      </c>
      <c r="G1225" t="s">
        <v>46</v>
      </c>
      <c r="H1225" t="s">
        <v>52</v>
      </c>
      <c r="I1225" t="s">
        <v>48</v>
      </c>
      <c r="J1225" t="s">
        <v>37</v>
      </c>
      <c r="K1225" t="s">
        <v>38</v>
      </c>
      <c r="L1225" t="s">
        <v>39</v>
      </c>
      <c r="M1225" t="s">
        <v>69</v>
      </c>
      <c r="N1225" t="s">
        <v>70</v>
      </c>
      <c r="O1225" t="s">
        <v>42</v>
      </c>
      <c r="P1225" t="s">
        <v>43</v>
      </c>
      <c r="Q1225">
        <v>25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3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42.395899999999997</v>
      </c>
      <c r="AF1225">
        <v>-71.121300000000005</v>
      </c>
      <c r="AG1225">
        <v>6</v>
      </c>
      <c r="AH1225" s="1">
        <v>250000000000000</v>
      </c>
    </row>
    <row r="1226" spans="1:34" x14ac:dyDescent="0.35">
      <c r="A1226">
        <v>19046034</v>
      </c>
      <c r="B1226" s="2">
        <v>43689.597222222219</v>
      </c>
      <c r="C1226" s="2" t="str">
        <f t="shared" si="38"/>
        <v>Aug</v>
      </c>
      <c r="D1226" s="2" t="str">
        <f t="shared" si="39"/>
        <v>2019</v>
      </c>
      <c r="E1226" t="s">
        <v>44</v>
      </c>
      <c r="F1226" t="s">
        <v>941</v>
      </c>
      <c r="G1226" t="s">
        <v>46</v>
      </c>
      <c r="H1226" t="s">
        <v>47</v>
      </c>
      <c r="I1226" t="s">
        <v>48</v>
      </c>
      <c r="J1226" t="s">
        <v>37</v>
      </c>
      <c r="K1226" t="s">
        <v>38</v>
      </c>
      <c r="L1226" t="s">
        <v>54</v>
      </c>
      <c r="M1226" t="s">
        <v>69</v>
      </c>
      <c r="N1226" t="s">
        <v>41</v>
      </c>
      <c r="O1226" t="s">
        <v>42</v>
      </c>
      <c r="P1226" t="s">
        <v>43</v>
      </c>
      <c r="Q1226">
        <v>25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2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42.395400000000002</v>
      </c>
      <c r="AF1226">
        <v>-71.121899999999997</v>
      </c>
      <c r="AG1226">
        <v>6</v>
      </c>
      <c r="AH1226" s="1">
        <v>250000000000000</v>
      </c>
    </row>
    <row r="1227" spans="1:34" x14ac:dyDescent="0.35">
      <c r="A1227">
        <v>19005900</v>
      </c>
      <c r="B1227" s="2">
        <v>43497.854166666664</v>
      </c>
      <c r="C1227" s="2" t="str">
        <f t="shared" si="38"/>
        <v>Feb</v>
      </c>
      <c r="D1227" s="2" t="str">
        <f t="shared" si="39"/>
        <v>2019</v>
      </c>
      <c r="E1227" t="s">
        <v>32</v>
      </c>
      <c r="F1227" t="s">
        <v>942</v>
      </c>
      <c r="G1227" t="s">
        <v>34</v>
      </c>
      <c r="H1227" t="s">
        <v>47</v>
      </c>
      <c r="I1227" t="s">
        <v>48</v>
      </c>
      <c r="J1227" t="s">
        <v>37</v>
      </c>
      <c r="K1227" t="s">
        <v>53</v>
      </c>
      <c r="L1227" t="s">
        <v>39</v>
      </c>
      <c r="M1227" t="s">
        <v>69</v>
      </c>
      <c r="N1227" t="s">
        <v>55</v>
      </c>
      <c r="O1227" t="s">
        <v>42</v>
      </c>
      <c r="P1227" t="s">
        <v>43</v>
      </c>
      <c r="Q1227">
        <v>20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42.395899999999997</v>
      </c>
      <c r="AF1227">
        <v>-71.121300000000005</v>
      </c>
      <c r="AG1227">
        <v>6</v>
      </c>
      <c r="AH1227" s="1">
        <v>250000000000000</v>
      </c>
    </row>
    <row r="1228" spans="1:34" x14ac:dyDescent="0.35">
      <c r="A1228">
        <v>22030246</v>
      </c>
      <c r="B1228" s="2">
        <v>44712.32708333333</v>
      </c>
      <c r="C1228" s="2" t="str">
        <f t="shared" si="38"/>
        <v>May</v>
      </c>
      <c r="D1228" s="2" t="str">
        <f t="shared" si="39"/>
        <v>2022</v>
      </c>
      <c r="E1228" t="s">
        <v>58</v>
      </c>
      <c r="F1228" t="s">
        <v>942</v>
      </c>
      <c r="G1228" t="s">
        <v>46</v>
      </c>
      <c r="H1228" t="s">
        <v>47</v>
      </c>
      <c r="I1228" t="s">
        <v>48</v>
      </c>
      <c r="J1228" t="s">
        <v>37</v>
      </c>
      <c r="K1228" t="s">
        <v>38</v>
      </c>
      <c r="L1228" t="s">
        <v>39</v>
      </c>
      <c r="M1228" t="s">
        <v>69</v>
      </c>
      <c r="N1228" t="s">
        <v>41</v>
      </c>
      <c r="O1228" t="s">
        <v>42</v>
      </c>
      <c r="P1228" t="s">
        <v>43</v>
      </c>
      <c r="Q1228">
        <v>25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4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42.395899999999997</v>
      </c>
      <c r="AF1228">
        <v>-71.121300000000005</v>
      </c>
      <c r="AG1228">
        <v>6</v>
      </c>
      <c r="AH1228" s="1">
        <v>250000000000000</v>
      </c>
    </row>
    <row r="1229" spans="1:34" x14ac:dyDescent="0.35">
      <c r="A1229">
        <v>20053095</v>
      </c>
      <c r="B1229" s="2">
        <v>44136.875</v>
      </c>
      <c r="C1229" s="2" t="str">
        <f t="shared" si="38"/>
        <v>Nov</v>
      </c>
      <c r="D1229" s="2" t="str">
        <f t="shared" si="39"/>
        <v>2020</v>
      </c>
      <c r="E1229" t="s">
        <v>32</v>
      </c>
      <c r="F1229" t="s">
        <v>943</v>
      </c>
      <c r="G1229" t="s">
        <v>429</v>
      </c>
      <c r="H1229" t="s">
        <v>52</v>
      </c>
      <c r="I1229" t="s">
        <v>36</v>
      </c>
      <c r="J1229" t="s">
        <v>37</v>
      </c>
      <c r="K1229" t="s">
        <v>53</v>
      </c>
      <c r="L1229" t="s">
        <v>54</v>
      </c>
      <c r="M1229" t="s">
        <v>93</v>
      </c>
      <c r="N1229" t="s">
        <v>41</v>
      </c>
      <c r="O1229" t="s">
        <v>96</v>
      </c>
      <c r="P1229" t="s">
        <v>43</v>
      </c>
      <c r="Q1229">
        <v>25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1</v>
      </c>
      <c r="AA1229">
        <v>0</v>
      </c>
      <c r="AB1229">
        <v>1</v>
      </c>
      <c r="AC1229">
        <v>0</v>
      </c>
      <c r="AD1229">
        <v>1</v>
      </c>
      <c r="AE1229">
        <v>42.395099999999999</v>
      </c>
      <c r="AF1229">
        <v>-71.121399999999994</v>
      </c>
      <c r="AG1229">
        <v>6</v>
      </c>
      <c r="AH1229" s="1">
        <v>250000000000000</v>
      </c>
    </row>
    <row r="1230" spans="1:34" x14ac:dyDescent="0.35">
      <c r="A1230">
        <v>22025873</v>
      </c>
      <c r="B1230" s="2">
        <v>44692.382638888892</v>
      </c>
      <c r="C1230" s="2" t="str">
        <f t="shared" si="38"/>
        <v>May</v>
      </c>
      <c r="D1230" s="2" t="str">
        <f t="shared" si="39"/>
        <v>2022</v>
      </c>
      <c r="E1230" t="s">
        <v>44</v>
      </c>
      <c r="F1230" t="s">
        <v>944</v>
      </c>
      <c r="G1230" t="s">
        <v>46</v>
      </c>
      <c r="H1230" t="s">
        <v>52</v>
      </c>
      <c r="I1230" t="s">
        <v>48</v>
      </c>
      <c r="J1230" t="s">
        <v>37</v>
      </c>
      <c r="K1230" t="s">
        <v>38</v>
      </c>
      <c r="L1230" t="s">
        <v>39</v>
      </c>
      <c r="M1230" t="s">
        <v>40</v>
      </c>
      <c r="N1230" t="s">
        <v>70</v>
      </c>
      <c r="O1230" t="s">
        <v>56</v>
      </c>
      <c r="P1230" t="s">
        <v>43</v>
      </c>
      <c r="Q1230">
        <v>20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3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42.3962</v>
      </c>
      <c r="AF1230">
        <v>-71.122200000000007</v>
      </c>
      <c r="AG1230">
        <v>6</v>
      </c>
      <c r="AH1230" s="1">
        <v>250000000000000</v>
      </c>
    </row>
    <row r="1231" spans="1:34" x14ac:dyDescent="0.35">
      <c r="A1231">
        <v>19058999</v>
      </c>
      <c r="B1231" s="2">
        <v>43752.527777777781</v>
      </c>
      <c r="C1231" s="2" t="str">
        <f t="shared" si="38"/>
        <v>Oct</v>
      </c>
      <c r="D1231" s="2" t="str">
        <f t="shared" si="39"/>
        <v>2019</v>
      </c>
      <c r="E1231" t="s">
        <v>44</v>
      </c>
      <c r="F1231" t="s">
        <v>944</v>
      </c>
      <c r="G1231" t="s">
        <v>46</v>
      </c>
      <c r="H1231" t="s">
        <v>47</v>
      </c>
      <c r="I1231" t="s">
        <v>48</v>
      </c>
      <c r="J1231" t="s">
        <v>37</v>
      </c>
      <c r="K1231" t="s">
        <v>66</v>
      </c>
      <c r="L1231" t="s">
        <v>39</v>
      </c>
      <c r="M1231" t="s">
        <v>93</v>
      </c>
      <c r="N1231" t="s">
        <v>70</v>
      </c>
      <c r="O1231" t="s">
        <v>42</v>
      </c>
      <c r="P1231" t="s">
        <v>43</v>
      </c>
      <c r="Q1231">
        <v>20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42.3962</v>
      </c>
      <c r="AF1231">
        <v>-71.122200000000007</v>
      </c>
      <c r="AG1231">
        <v>6</v>
      </c>
      <c r="AH1231" s="1">
        <v>250000000000000</v>
      </c>
    </row>
    <row r="1232" spans="1:34" x14ac:dyDescent="0.35">
      <c r="A1232">
        <v>21035285</v>
      </c>
      <c r="B1232" s="2">
        <v>44387.598611111112</v>
      </c>
      <c r="C1232" s="2" t="str">
        <f t="shared" si="38"/>
        <v>Jul</v>
      </c>
      <c r="D1232" s="2" t="str">
        <f t="shared" si="39"/>
        <v>2021</v>
      </c>
      <c r="E1232" t="s">
        <v>44</v>
      </c>
      <c r="F1232" t="s">
        <v>945</v>
      </c>
      <c r="G1232" t="s">
        <v>46</v>
      </c>
      <c r="H1232" t="s">
        <v>47</v>
      </c>
      <c r="I1232" t="s">
        <v>48</v>
      </c>
      <c r="J1232" t="s">
        <v>37</v>
      </c>
      <c r="K1232" t="s">
        <v>38</v>
      </c>
      <c r="L1232" t="s">
        <v>39</v>
      </c>
      <c r="M1232" t="s">
        <v>69</v>
      </c>
      <c r="N1232" t="s">
        <v>55</v>
      </c>
      <c r="O1232" t="s">
        <v>42</v>
      </c>
      <c r="P1232" t="s">
        <v>43</v>
      </c>
      <c r="Q1232">
        <v>25</v>
      </c>
      <c r="R1232">
        <v>0</v>
      </c>
      <c r="S1232">
        <v>0</v>
      </c>
      <c r="T1232">
        <v>0</v>
      </c>
      <c r="U1232">
        <v>0</v>
      </c>
      <c r="V1232">
        <v>3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42.395699999999998</v>
      </c>
      <c r="AF1232">
        <v>-71.120900000000006</v>
      </c>
      <c r="AG1232">
        <v>6</v>
      </c>
      <c r="AH1232" s="1">
        <v>250000000000000</v>
      </c>
    </row>
    <row r="1233" spans="1:34" x14ac:dyDescent="0.35">
      <c r="A1233">
        <v>19000590</v>
      </c>
      <c r="B1233" s="2">
        <v>43469.464583333334</v>
      </c>
      <c r="C1233" s="2" t="str">
        <f t="shared" si="38"/>
        <v>Jan</v>
      </c>
      <c r="D1233" s="2" t="str">
        <f t="shared" si="39"/>
        <v>2019</v>
      </c>
      <c r="E1233" t="s">
        <v>44</v>
      </c>
      <c r="F1233" t="s">
        <v>946</v>
      </c>
      <c r="G1233" t="s">
        <v>46</v>
      </c>
      <c r="H1233" t="s">
        <v>47</v>
      </c>
      <c r="I1233" t="s">
        <v>48</v>
      </c>
      <c r="J1233" t="s">
        <v>37</v>
      </c>
      <c r="K1233" t="s">
        <v>38</v>
      </c>
      <c r="L1233" t="s">
        <v>39</v>
      </c>
      <c r="M1233" t="s">
        <v>69</v>
      </c>
      <c r="N1233" t="s">
        <v>82</v>
      </c>
      <c r="O1233" t="s">
        <v>86</v>
      </c>
      <c r="P1233" t="s">
        <v>43</v>
      </c>
      <c r="Q1233">
        <v>30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1</v>
      </c>
      <c r="X1233">
        <v>0</v>
      </c>
      <c r="Y1233">
        <v>0</v>
      </c>
      <c r="Z1233">
        <v>1</v>
      </c>
      <c r="AA1233">
        <v>1</v>
      </c>
      <c r="AB1233">
        <v>0</v>
      </c>
      <c r="AC1233">
        <v>0</v>
      </c>
      <c r="AD1233">
        <v>0</v>
      </c>
      <c r="AE1233">
        <v>42.395699999999998</v>
      </c>
      <c r="AF1233">
        <v>-71.121600000000001</v>
      </c>
      <c r="AG1233">
        <v>6</v>
      </c>
      <c r="AH1233" s="1">
        <v>250000000000000</v>
      </c>
    </row>
    <row r="1234" spans="1:34" x14ac:dyDescent="0.35">
      <c r="A1234">
        <v>23026617</v>
      </c>
      <c r="B1234" s="2">
        <v>45061.341666666667</v>
      </c>
      <c r="C1234" s="2" t="str">
        <f t="shared" si="38"/>
        <v>May</v>
      </c>
      <c r="D1234" s="2" t="str">
        <f t="shared" si="39"/>
        <v>2023</v>
      </c>
      <c r="E1234" t="s">
        <v>44</v>
      </c>
      <c r="F1234" t="s">
        <v>942</v>
      </c>
      <c r="G1234" t="s">
        <v>46</v>
      </c>
      <c r="H1234" t="s">
        <v>52</v>
      </c>
      <c r="I1234" t="s">
        <v>48</v>
      </c>
      <c r="J1234" t="s">
        <v>37</v>
      </c>
      <c r="K1234" t="s">
        <v>38</v>
      </c>
      <c r="L1234" t="s">
        <v>39</v>
      </c>
      <c r="M1234" t="s">
        <v>69</v>
      </c>
      <c r="N1234" t="s">
        <v>41</v>
      </c>
      <c r="O1234" t="s">
        <v>42</v>
      </c>
      <c r="P1234" t="s">
        <v>43</v>
      </c>
      <c r="Q1234">
        <v>25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3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42.395899999999997</v>
      </c>
      <c r="AF1234">
        <v>-71.121300000000005</v>
      </c>
      <c r="AG1234">
        <v>6</v>
      </c>
      <c r="AH1234" s="1">
        <v>250000000000000</v>
      </c>
    </row>
    <row r="1235" spans="1:34" x14ac:dyDescent="0.35">
      <c r="A1235">
        <v>18070899</v>
      </c>
      <c r="B1235" s="2">
        <v>43434.879861111112</v>
      </c>
      <c r="C1235" s="2" t="str">
        <f t="shared" si="38"/>
        <v>Nov</v>
      </c>
      <c r="D1235" s="2" t="str">
        <f t="shared" si="39"/>
        <v>2018</v>
      </c>
      <c r="E1235" t="s">
        <v>32</v>
      </c>
      <c r="F1235" t="s">
        <v>947</v>
      </c>
      <c r="G1235" t="s">
        <v>34</v>
      </c>
      <c r="H1235" t="s">
        <v>47</v>
      </c>
      <c r="I1235" t="s">
        <v>48</v>
      </c>
      <c r="J1235" t="s">
        <v>37</v>
      </c>
      <c r="K1235" t="s">
        <v>38</v>
      </c>
      <c r="L1235" t="s">
        <v>39</v>
      </c>
      <c r="M1235" t="s">
        <v>69</v>
      </c>
      <c r="N1235" t="s">
        <v>41</v>
      </c>
      <c r="O1235" t="s">
        <v>42</v>
      </c>
      <c r="P1235" t="s">
        <v>43</v>
      </c>
      <c r="Q1235">
        <v>20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4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42.395699999999998</v>
      </c>
      <c r="AF1235">
        <v>-71.120900000000006</v>
      </c>
      <c r="AG1235">
        <v>6</v>
      </c>
      <c r="AH1235" s="1">
        <v>250000000000000</v>
      </c>
    </row>
    <row r="1236" spans="1:34" x14ac:dyDescent="0.35">
      <c r="A1236">
        <v>18059424</v>
      </c>
      <c r="B1236" s="2">
        <v>43378.495138888888</v>
      </c>
      <c r="C1236" s="2" t="str">
        <f t="shared" si="38"/>
        <v>Oct</v>
      </c>
      <c r="D1236" s="2" t="str">
        <f t="shared" si="39"/>
        <v>2018</v>
      </c>
      <c r="E1236" t="s">
        <v>44</v>
      </c>
      <c r="F1236" t="s">
        <v>948</v>
      </c>
      <c r="G1236" t="s">
        <v>46</v>
      </c>
      <c r="H1236" t="s">
        <v>47</v>
      </c>
      <c r="I1236" t="s">
        <v>48</v>
      </c>
      <c r="J1236" t="s">
        <v>37</v>
      </c>
      <c r="K1236" t="s">
        <v>118</v>
      </c>
      <c r="L1236" t="s">
        <v>39</v>
      </c>
      <c r="M1236" t="s">
        <v>93</v>
      </c>
      <c r="N1236" t="s">
        <v>49</v>
      </c>
      <c r="O1236" t="s">
        <v>86</v>
      </c>
      <c r="P1236" t="s">
        <v>43</v>
      </c>
      <c r="Q1236">
        <v>25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1</v>
      </c>
      <c r="X1236">
        <v>0</v>
      </c>
      <c r="Y1236">
        <v>0</v>
      </c>
      <c r="Z1236">
        <v>1</v>
      </c>
      <c r="AA1236">
        <v>1</v>
      </c>
      <c r="AB1236">
        <v>0</v>
      </c>
      <c r="AC1236">
        <v>0</v>
      </c>
      <c r="AD1236">
        <v>0</v>
      </c>
      <c r="AE1236">
        <v>42.396500000000003</v>
      </c>
      <c r="AF1236">
        <v>-71.122699999999995</v>
      </c>
      <c r="AG1236">
        <v>6</v>
      </c>
      <c r="AH1236" s="1">
        <v>250000000000000</v>
      </c>
    </row>
    <row r="1237" spans="1:34" x14ac:dyDescent="0.35">
      <c r="A1237">
        <v>23072959</v>
      </c>
      <c r="B1237" s="2">
        <v>45279.602083333331</v>
      </c>
      <c r="C1237" s="2" t="str">
        <f t="shared" si="38"/>
        <v>Dec</v>
      </c>
      <c r="D1237" s="2" t="str">
        <f t="shared" si="39"/>
        <v>2023</v>
      </c>
      <c r="E1237" t="s">
        <v>44</v>
      </c>
      <c r="F1237" t="s">
        <v>949</v>
      </c>
      <c r="G1237" t="s">
        <v>46</v>
      </c>
      <c r="H1237" t="s">
        <v>52</v>
      </c>
      <c r="I1237" t="s">
        <v>48</v>
      </c>
      <c r="J1237" t="s">
        <v>37</v>
      </c>
      <c r="K1237" t="s">
        <v>38</v>
      </c>
      <c r="L1237" t="s">
        <v>39</v>
      </c>
      <c r="M1237" t="s">
        <v>40</v>
      </c>
      <c r="N1237" t="s">
        <v>41</v>
      </c>
      <c r="O1237" t="s">
        <v>96</v>
      </c>
      <c r="P1237" t="s">
        <v>43</v>
      </c>
      <c r="Q1237">
        <v>25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1</v>
      </c>
      <c r="X1237">
        <v>0</v>
      </c>
      <c r="Y1237">
        <v>0</v>
      </c>
      <c r="Z1237">
        <v>1</v>
      </c>
      <c r="AA1237">
        <v>0</v>
      </c>
      <c r="AB1237">
        <v>1</v>
      </c>
      <c r="AC1237">
        <v>0</v>
      </c>
      <c r="AD1237">
        <v>0</v>
      </c>
      <c r="AE1237">
        <v>42.396599999999999</v>
      </c>
      <c r="AF1237">
        <v>-71.123000000000005</v>
      </c>
      <c r="AG1237">
        <v>6</v>
      </c>
      <c r="AH1237" s="1">
        <v>250000000000000</v>
      </c>
    </row>
    <row r="1238" spans="1:34" x14ac:dyDescent="0.35">
      <c r="A1238">
        <v>21063450</v>
      </c>
      <c r="B1238" s="2">
        <v>44538.34375</v>
      </c>
      <c r="C1238" s="2" t="str">
        <f t="shared" si="38"/>
        <v>Dec</v>
      </c>
      <c r="D1238" s="2" t="str">
        <f t="shared" si="39"/>
        <v>2021</v>
      </c>
      <c r="E1238" t="s">
        <v>44</v>
      </c>
      <c r="F1238" t="s">
        <v>949</v>
      </c>
      <c r="G1238" t="s">
        <v>46</v>
      </c>
      <c r="H1238" t="s">
        <v>52</v>
      </c>
      <c r="I1238" t="s">
        <v>48</v>
      </c>
      <c r="J1238" t="s">
        <v>37</v>
      </c>
      <c r="K1238" t="s">
        <v>66</v>
      </c>
      <c r="L1238" t="s">
        <v>39</v>
      </c>
      <c r="M1238" t="s">
        <v>40</v>
      </c>
      <c r="N1238" t="s">
        <v>41</v>
      </c>
      <c r="O1238" t="s">
        <v>42</v>
      </c>
      <c r="P1238" t="s">
        <v>43</v>
      </c>
      <c r="Q1238">
        <v>25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2</v>
      </c>
      <c r="X1238">
        <v>0</v>
      </c>
      <c r="Y1238">
        <v>0</v>
      </c>
      <c r="Z1238">
        <v>1</v>
      </c>
      <c r="AA1238">
        <v>0</v>
      </c>
      <c r="AB1238">
        <v>1</v>
      </c>
      <c r="AC1238">
        <v>0</v>
      </c>
      <c r="AD1238">
        <v>0</v>
      </c>
      <c r="AE1238">
        <v>42.396599999999999</v>
      </c>
      <c r="AF1238">
        <v>-71.123000000000005</v>
      </c>
      <c r="AG1238">
        <v>6</v>
      </c>
      <c r="AH1238" s="1">
        <v>250000000000000</v>
      </c>
    </row>
    <row r="1239" spans="1:34" x14ac:dyDescent="0.35">
      <c r="A1239">
        <v>18070042</v>
      </c>
      <c r="B1239" s="2">
        <v>43431.344444444447</v>
      </c>
      <c r="C1239" s="2" t="str">
        <f t="shared" si="38"/>
        <v>Nov</v>
      </c>
      <c r="D1239" s="2" t="str">
        <f t="shared" si="39"/>
        <v>2018</v>
      </c>
      <c r="E1239" t="s">
        <v>44</v>
      </c>
      <c r="F1239" t="s">
        <v>949</v>
      </c>
      <c r="G1239" t="s">
        <v>46</v>
      </c>
      <c r="H1239" t="s">
        <v>35</v>
      </c>
      <c r="I1239" t="s">
        <v>36</v>
      </c>
      <c r="J1239" t="s">
        <v>37</v>
      </c>
      <c r="K1239" t="s">
        <v>38</v>
      </c>
      <c r="L1239" t="s">
        <v>54</v>
      </c>
      <c r="M1239" t="s">
        <v>40</v>
      </c>
      <c r="N1239" t="s">
        <v>41</v>
      </c>
      <c r="O1239" t="s">
        <v>56</v>
      </c>
      <c r="P1239" t="s">
        <v>204</v>
      </c>
      <c r="Q1239">
        <v>25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2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42.396599999999999</v>
      </c>
      <c r="AF1239">
        <v>-71.123000000000005</v>
      </c>
      <c r="AG1239">
        <v>6</v>
      </c>
      <c r="AH1239" s="1">
        <v>250000000000000</v>
      </c>
    </row>
    <row r="1240" spans="1:34" x14ac:dyDescent="0.35">
      <c r="A1240">
        <v>19003899</v>
      </c>
      <c r="B1240" s="2">
        <v>43487.466666666667</v>
      </c>
      <c r="C1240" s="2" t="str">
        <f t="shared" si="38"/>
        <v>Jan</v>
      </c>
      <c r="D1240" s="2" t="str">
        <f t="shared" si="39"/>
        <v>2019</v>
      </c>
      <c r="E1240" t="s">
        <v>44</v>
      </c>
      <c r="F1240" t="s">
        <v>948</v>
      </c>
      <c r="G1240" t="s">
        <v>46</v>
      </c>
      <c r="H1240" t="s">
        <v>47</v>
      </c>
      <c r="I1240" t="s">
        <v>155</v>
      </c>
      <c r="J1240" t="s">
        <v>37</v>
      </c>
      <c r="K1240" t="s">
        <v>118</v>
      </c>
      <c r="L1240" t="s">
        <v>39</v>
      </c>
      <c r="M1240" t="s">
        <v>40</v>
      </c>
      <c r="N1240" t="s">
        <v>49</v>
      </c>
      <c r="O1240" t="s">
        <v>86</v>
      </c>
      <c r="P1240" t="s">
        <v>43</v>
      </c>
      <c r="Q1240">
        <v>25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0</v>
      </c>
      <c r="AD1240">
        <v>0</v>
      </c>
      <c r="AE1240">
        <v>42.396500000000003</v>
      </c>
      <c r="AF1240">
        <v>-71.122699999999995</v>
      </c>
      <c r="AG1240">
        <v>6</v>
      </c>
      <c r="AH1240" s="1">
        <v>250000000000000</v>
      </c>
    </row>
    <row r="1241" spans="1:34" x14ac:dyDescent="0.35">
      <c r="A1241">
        <v>21016375</v>
      </c>
      <c r="B1241" s="2">
        <v>44287.428472222222</v>
      </c>
      <c r="C1241" s="2" t="str">
        <f t="shared" si="38"/>
        <v>Apr</v>
      </c>
      <c r="D1241" s="2" t="str">
        <f t="shared" si="39"/>
        <v>2021</v>
      </c>
      <c r="E1241" t="s">
        <v>44</v>
      </c>
      <c r="F1241" t="s">
        <v>949</v>
      </c>
      <c r="G1241" t="s">
        <v>46</v>
      </c>
      <c r="H1241" t="s">
        <v>52</v>
      </c>
      <c r="I1241" t="s">
        <v>48</v>
      </c>
      <c r="J1241" t="s">
        <v>37</v>
      </c>
      <c r="K1241" t="s">
        <v>66</v>
      </c>
      <c r="L1241" t="s">
        <v>39</v>
      </c>
      <c r="M1241" t="s">
        <v>40</v>
      </c>
      <c r="N1241" t="s">
        <v>70</v>
      </c>
      <c r="O1241" t="s">
        <v>42</v>
      </c>
      <c r="P1241" t="s">
        <v>43</v>
      </c>
      <c r="Q1241">
        <v>25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3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42.396599999999999</v>
      </c>
      <c r="AF1241">
        <v>-71.123000000000005</v>
      </c>
      <c r="AG1241">
        <v>6</v>
      </c>
      <c r="AH1241" s="1">
        <v>250000000000000</v>
      </c>
    </row>
    <row r="1242" spans="1:34" x14ac:dyDescent="0.35">
      <c r="A1242">
        <v>23054554</v>
      </c>
      <c r="B1242" s="2">
        <v>45191.568749999999</v>
      </c>
      <c r="C1242" s="2" t="str">
        <f t="shared" si="38"/>
        <v>Sep</v>
      </c>
      <c r="D1242" s="2" t="str">
        <f t="shared" si="39"/>
        <v>2023</v>
      </c>
      <c r="E1242" t="s">
        <v>44</v>
      </c>
      <c r="F1242" t="s">
        <v>950</v>
      </c>
      <c r="G1242" t="s">
        <v>46</v>
      </c>
      <c r="H1242" t="s">
        <v>52</v>
      </c>
      <c r="I1242" t="s">
        <v>48</v>
      </c>
      <c r="J1242" t="s">
        <v>37</v>
      </c>
      <c r="K1242" t="s">
        <v>38</v>
      </c>
      <c r="L1242" t="s">
        <v>39</v>
      </c>
      <c r="M1242" t="s">
        <v>40</v>
      </c>
      <c r="N1242" t="s">
        <v>41</v>
      </c>
      <c r="O1242" t="s">
        <v>42</v>
      </c>
      <c r="P1242" t="s">
        <v>43</v>
      </c>
      <c r="Q1242">
        <v>20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4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42.396999999999998</v>
      </c>
      <c r="AF1242">
        <v>-71.124600000000001</v>
      </c>
      <c r="AG1242">
        <v>6</v>
      </c>
      <c r="AH1242" s="1">
        <v>250000000000000</v>
      </c>
    </row>
    <row r="1243" spans="1:34" x14ac:dyDescent="0.35">
      <c r="A1243">
        <v>23034542</v>
      </c>
      <c r="B1243" s="2">
        <v>45097.893750000003</v>
      </c>
      <c r="C1243" s="2" t="str">
        <f t="shared" si="38"/>
        <v>Jun</v>
      </c>
      <c r="D1243" s="2" t="str">
        <f t="shared" si="39"/>
        <v>2023</v>
      </c>
      <c r="E1243" t="s">
        <v>32</v>
      </c>
      <c r="F1243" t="s">
        <v>951</v>
      </c>
      <c r="G1243" t="s">
        <v>34</v>
      </c>
      <c r="H1243" t="s">
        <v>47</v>
      </c>
      <c r="I1243" t="s">
        <v>48</v>
      </c>
      <c r="J1243" t="s">
        <v>37</v>
      </c>
      <c r="K1243" t="s">
        <v>38</v>
      </c>
      <c r="L1243" t="s">
        <v>39</v>
      </c>
      <c r="M1243" t="s">
        <v>69</v>
      </c>
      <c r="N1243" t="s">
        <v>49</v>
      </c>
      <c r="O1243" t="s">
        <v>56</v>
      </c>
      <c r="P1243" t="s">
        <v>43</v>
      </c>
      <c r="Q1243">
        <v>25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2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42.396799999999999</v>
      </c>
      <c r="AF1243">
        <v>-71.124499999999998</v>
      </c>
      <c r="AG1243">
        <v>6</v>
      </c>
      <c r="AH1243" s="1">
        <v>250000000000000</v>
      </c>
    </row>
    <row r="1244" spans="1:34" x14ac:dyDescent="0.35">
      <c r="A1244">
        <v>23030643</v>
      </c>
      <c r="B1244" s="2">
        <v>45079.656944444447</v>
      </c>
      <c r="C1244" s="2" t="str">
        <f t="shared" si="38"/>
        <v>Jun</v>
      </c>
      <c r="D1244" s="2" t="str">
        <f t="shared" si="39"/>
        <v>2023</v>
      </c>
      <c r="E1244" t="s">
        <v>44</v>
      </c>
      <c r="F1244" t="s">
        <v>952</v>
      </c>
      <c r="G1244" t="s">
        <v>46</v>
      </c>
      <c r="H1244" t="s">
        <v>47</v>
      </c>
      <c r="I1244" t="s">
        <v>48</v>
      </c>
      <c r="J1244" t="s">
        <v>37</v>
      </c>
      <c r="K1244" t="s">
        <v>38</v>
      </c>
      <c r="L1244" t="s">
        <v>39</v>
      </c>
      <c r="M1244" t="s">
        <v>63</v>
      </c>
      <c r="N1244" t="s">
        <v>49</v>
      </c>
      <c r="O1244" t="s">
        <v>136</v>
      </c>
      <c r="P1244" t="s">
        <v>89</v>
      </c>
      <c r="Q1244">
        <v>25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3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1</v>
      </c>
      <c r="AD1244">
        <v>0</v>
      </c>
      <c r="AE1244">
        <v>42.396799999999999</v>
      </c>
      <c r="AF1244">
        <v>-71.124399999999994</v>
      </c>
      <c r="AG1244">
        <v>6</v>
      </c>
      <c r="AH1244" s="1">
        <v>250000000000000</v>
      </c>
    </row>
    <row r="1245" spans="1:34" x14ac:dyDescent="0.35">
      <c r="A1245">
        <v>23048987</v>
      </c>
      <c r="B1245" s="2">
        <v>45166.3125</v>
      </c>
      <c r="C1245" s="2" t="str">
        <f t="shared" si="38"/>
        <v>Aug</v>
      </c>
      <c r="D1245" s="2" t="str">
        <f t="shared" si="39"/>
        <v>2023</v>
      </c>
      <c r="E1245" t="s">
        <v>58</v>
      </c>
      <c r="F1245" t="s">
        <v>953</v>
      </c>
      <c r="G1245" t="s">
        <v>46</v>
      </c>
      <c r="H1245" t="s">
        <v>47</v>
      </c>
      <c r="I1245" t="s">
        <v>48</v>
      </c>
      <c r="J1245" t="s">
        <v>37</v>
      </c>
      <c r="K1245" t="s">
        <v>38</v>
      </c>
      <c r="L1245" t="s">
        <v>39</v>
      </c>
      <c r="M1245" t="s">
        <v>69</v>
      </c>
      <c r="N1245" t="s">
        <v>70</v>
      </c>
      <c r="O1245" t="s">
        <v>56</v>
      </c>
      <c r="P1245" t="s">
        <v>43</v>
      </c>
      <c r="Q1245">
        <v>20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4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42.395800000000001</v>
      </c>
      <c r="AF1245">
        <v>-71.125299999999996</v>
      </c>
      <c r="AG1245">
        <v>6</v>
      </c>
      <c r="AH1245" s="1">
        <v>250000000000000</v>
      </c>
    </row>
    <row r="1246" spans="1:34" x14ac:dyDescent="0.35">
      <c r="A1246">
        <v>18028661</v>
      </c>
      <c r="B1246" s="2">
        <v>43235.50277777778</v>
      </c>
      <c r="C1246" s="2" t="str">
        <f t="shared" si="38"/>
        <v>May</v>
      </c>
      <c r="D1246" s="2" t="str">
        <f t="shared" si="39"/>
        <v>2018</v>
      </c>
      <c r="E1246" t="s">
        <v>44</v>
      </c>
      <c r="F1246" t="s">
        <v>954</v>
      </c>
      <c r="G1246" t="s">
        <v>46</v>
      </c>
      <c r="H1246" t="s">
        <v>47</v>
      </c>
      <c r="I1246" t="s">
        <v>48</v>
      </c>
      <c r="J1246" t="s">
        <v>37</v>
      </c>
      <c r="K1246" t="s">
        <v>38</v>
      </c>
      <c r="L1246" t="s">
        <v>54</v>
      </c>
      <c r="M1246" t="s">
        <v>40</v>
      </c>
      <c r="N1246" t="s">
        <v>70</v>
      </c>
      <c r="O1246" t="s">
        <v>56</v>
      </c>
      <c r="P1246" t="s">
        <v>43</v>
      </c>
      <c r="Q1246">
        <v>25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42.3962</v>
      </c>
      <c r="AF1246">
        <v>-71.124600000000001</v>
      </c>
      <c r="AG1246">
        <v>6</v>
      </c>
      <c r="AH1246" s="1">
        <v>250000000000000</v>
      </c>
    </row>
    <row r="1247" spans="1:34" x14ac:dyDescent="0.35">
      <c r="A1247">
        <v>19013155</v>
      </c>
      <c r="B1247" s="2">
        <v>43534.42083333333</v>
      </c>
      <c r="C1247" s="2" t="str">
        <f t="shared" si="38"/>
        <v>Mar</v>
      </c>
      <c r="D1247" s="2" t="str">
        <f t="shared" si="39"/>
        <v>2019</v>
      </c>
      <c r="E1247" t="s">
        <v>44</v>
      </c>
      <c r="F1247" t="s">
        <v>955</v>
      </c>
      <c r="G1247" t="s">
        <v>46</v>
      </c>
      <c r="H1247" t="s">
        <v>155</v>
      </c>
      <c r="I1247" t="s">
        <v>155</v>
      </c>
      <c r="J1247" t="s">
        <v>139</v>
      </c>
      <c r="K1247" t="s">
        <v>53</v>
      </c>
      <c r="L1247" t="s">
        <v>54</v>
      </c>
      <c r="M1247" t="s">
        <v>40</v>
      </c>
      <c r="N1247" t="s">
        <v>119</v>
      </c>
      <c r="O1247" t="s">
        <v>56</v>
      </c>
      <c r="P1247" t="s">
        <v>43</v>
      </c>
      <c r="Q1247">
        <v>25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4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42.396500000000003</v>
      </c>
      <c r="AF1247">
        <v>-71.125299999999996</v>
      </c>
      <c r="AG1247">
        <v>6</v>
      </c>
      <c r="AH1247" s="1">
        <v>250000000000000</v>
      </c>
    </row>
    <row r="1248" spans="1:34" x14ac:dyDescent="0.35">
      <c r="A1248">
        <v>23025500</v>
      </c>
      <c r="B1248" s="2">
        <v>45056.34097222222</v>
      </c>
      <c r="C1248" s="2" t="str">
        <f t="shared" si="38"/>
        <v>May</v>
      </c>
      <c r="D1248" s="2" t="str">
        <f t="shared" si="39"/>
        <v>2023</v>
      </c>
      <c r="E1248" t="s">
        <v>44</v>
      </c>
      <c r="F1248" t="s">
        <v>956</v>
      </c>
      <c r="G1248" t="s">
        <v>46</v>
      </c>
      <c r="H1248" t="s">
        <v>47</v>
      </c>
      <c r="I1248" t="s">
        <v>48</v>
      </c>
      <c r="J1248" t="s">
        <v>37</v>
      </c>
      <c r="K1248" t="s">
        <v>66</v>
      </c>
      <c r="L1248" t="s">
        <v>54</v>
      </c>
      <c r="M1248" t="s">
        <v>69</v>
      </c>
      <c r="N1248" t="s">
        <v>55</v>
      </c>
      <c r="O1248" t="s">
        <v>42</v>
      </c>
      <c r="P1248" t="s">
        <v>43</v>
      </c>
      <c r="Q1248">
        <v>25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2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42.396299999999997</v>
      </c>
      <c r="AF1248">
        <v>-71.122799999999998</v>
      </c>
      <c r="AG1248">
        <v>6</v>
      </c>
      <c r="AH1248" s="1">
        <v>250000000000000</v>
      </c>
    </row>
    <row r="1249" spans="1:34" x14ac:dyDescent="0.35">
      <c r="A1249">
        <v>19017852</v>
      </c>
      <c r="B1249" s="2">
        <v>43556.631944444445</v>
      </c>
      <c r="C1249" s="2" t="str">
        <f t="shared" si="38"/>
        <v>Apr</v>
      </c>
      <c r="D1249" s="2" t="str">
        <f t="shared" si="39"/>
        <v>2019</v>
      </c>
      <c r="E1249" t="s">
        <v>44</v>
      </c>
      <c r="F1249" t="s">
        <v>956</v>
      </c>
      <c r="G1249" t="s">
        <v>46</v>
      </c>
      <c r="H1249" t="s">
        <v>47</v>
      </c>
      <c r="I1249" t="s">
        <v>48</v>
      </c>
      <c r="J1249" t="s">
        <v>37</v>
      </c>
      <c r="K1249" t="s">
        <v>66</v>
      </c>
      <c r="L1249" t="s">
        <v>71</v>
      </c>
      <c r="M1249" t="s">
        <v>63</v>
      </c>
      <c r="N1249" t="s">
        <v>41</v>
      </c>
      <c r="O1249" t="s">
        <v>86</v>
      </c>
      <c r="P1249" t="s">
        <v>43</v>
      </c>
      <c r="Q1249">
        <v>25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5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1</v>
      </c>
      <c r="AD1249">
        <v>0</v>
      </c>
      <c r="AE1249">
        <v>42.396299999999997</v>
      </c>
      <c r="AF1249">
        <v>-71.122799999999998</v>
      </c>
      <c r="AG1249">
        <v>6</v>
      </c>
      <c r="AH1249" s="1">
        <v>250000000000000</v>
      </c>
    </row>
    <row r="1250" spans="1:34" x14ac:dyDescent="0.35">
      <c r="A1250">
        <v>22012553</v>
      </c>
      <c r="B1250" s="2">
        <v>44630.323611111111</v>
      </c>
      <c r="C1250" s="2" t="str">
        <f t="shared" si="38"/>
        <v>Mar</v>
      </c>
      <c r="D1250" s="2" t="str">
        <f t="shared" si="39"/>
        <v>2022</v>
      </c>
      <c r="E1250" t="s">
        <v>58</v>
      </c>
      <c r="F1250" t="s">
        <v>956</v>
      </c>
      <c r="G1250" t="s">
        <v>46</v>
      </c>
      <c r="H1250" t="s">
        <v>52</v>
      </c>
      <c r="I1250" t="s">
        <v>36</v>
      </c>
      <c r="J1250" t="s">
        <v>37</v>
      </c>
      <c r="K1250" t="s">
        <v>66</v>
      </c>
      <c r="L1250" t="s">
        <v>54</v>
      </c>
      <c r="M1250" t="s">
        <v>40</v>
      </c>
      <c r="N1250" t="s">
        <v>41</v>
      </c>
      <c r="O1250" t="s">
        <v>42</v>
      </c>
      <c r="P1250" t="s">
        <v>43</v>
      </c>
      <c r="Q1250">
        <v>25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3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42.396299999999997</v>
      </c>
      <c r="AF1250">
        <v>-71.122799999999998</v>
      </c>
      <c r="AG1250">
        <v>6</v>
      </c>
      <c r="AH1250" s="1">
        <v>250000000000000</v>
      </c>
    </row>
    <row r="1251" spans="1:34" x14ac:dyDescent="0.35">
      <c r="A1251">
        <v>21053100</v>
      </c>
      <c r="B1251" s="2">
        <v>44477.943055555559</v>
      </c>
      <c r="C1251" s="2" t="str">
        <f t="shared" si="38"/>
        <v>Oct</v>
      </c>
      <c r="D1251" s="2" t="str">
        <f t="shared" si="39"/>
        <v>2021</v>
      </c>
      <c r="E1251" t="s">
        <v>32</v>
      </c>
      <c r="F1251" t="s">
        <v>956</v>
      </c>
      <c r="G1251" t="s">
        <v>34</v>
      </c>
      <c r="H1251" t="s">
        <v>47</v>
      </c>
      <c r="I1251" t="s">
        <v>48</v>
      </c>
      <c r="J1251" t="s">
        <v>37</v>
      </c>
      <c r="K1251" t="s">
        <v>38</v>
      </c>
      <c r="L1251" t="s">
        <v>68</v>
      </c>
      <c r="M1251" t="s">
        <v>69</v>
      </c>
      <c r="N1251" t="s">
        <v>82</v>
      </c>
      <c r="O1251" t="s">
        <v>42</v>
      </c>
      <c r="P1251" t="s">
        <v>43</v>
      </c>
      <c r="Q1251">
        <v>25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42.396299999999997</v>
      </c>
      <c r="AF1251">
        <v>-71.122799999999998</v>
      </c>
      <c r="AG1251">
        <v>6</v>
      </c>
      <c r="AH1251" s="1">
        <v>250000000000000</v>
      </c>
    </row>
    <row r="1252" spans="1:34" x14ac:dyDescent="0.35">
      <c r="A1252">
        <v>22056817</v>
      </c>
      <c r="B1252" s="2">
        <v>44838.897916666669</v>
      </c>
      <c r="C1252" s="2" t="str">
        <f t="shared" si="38"/>
        <v>Oct</v>
      </c>
      <c r="D1252" s="2" t="str">
        <f t="shared" si="39"/>
        <v>2022</v>
      </c>
      <c r="E1252" t="s">
        <v>32</v>
      </c>
      <c r="F1252" t="s">
        <v>956</v>
      </c>
      <c r="G1252" t="s">
        <v>34</v>
      </c>
      <c r="H1252" t="s">
        <v>35</v>
      </c>
      <c r="I1252" t="s">
        <v>36</v>
      </c>
      <c r="J1252" t="s">
        <v>37</v>
      </c>
      <c r="K1252" t="s">
        <v>66</v>
      </c>
      <c r="L1252" t="s">
        <v>68</v>
      </c>
      <c r="M1252" t="s">
        <v>69</v>
      </c>
      <c r="N1252" t="s">
        <v>41</v>
      </c>
      <c r="O1252" t="s">
        <v>42</v>
      </c>
      <c r="P1252" t="s">
        <v>43</v>
      </c>
      <c r="Q1252">
        <v>25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42.396299999999997</v>
      </c>
      <c r="AF1252">
        <v>-71.122799999999998</v>
      </c>
      <c r="AG1252">
        <v>6</v>
      </c>
      <c r="AH1252" s="1">
        <v>250000000000000</v>
      </c>
    </row>
    <row r="1253" spans="1:34" x14ac:dyDescent="0.35">
      <c r="A1253">
        <v>19052742</v>
      </c>
      <c r="B1253" s="2">
        <v>43721.655555555553</v>
      </c>
      <c r="C1253" s="2" t="str">
        <f t="shared" si="38"/>
        <v>Sep</v>
      </c>
      <c r="D1253" s="2" t="str">
        <f t="shared" si="39"/>
        <v>2019</v>
      </c>
      <c r="E1253" t="s">
        <v>44</v>
      </c>
      <c r="F1253" t="s">
        <v>956</v>
      </c>
      <c r="G1253" t="s">
        <v>46</v>
      </c>
      <c r="H1253" t="s">
        <v>47</v>
      </c>
      <c r="I1253" t="s">
        <v>48</v>
      </c>
      <c r="J1253" t="s">
        <v>37</v>
      </c>
      <c r="K1253" t="s">
        <v>66</v>
      </c>
      <c r="L1253" t="s">
        <v>71</v>
      </c>
      <c r="M1253" t="s">
        <v>40</v>
      </c>
      <c r="N1253" t="s">
        <v>82</v>
      </c>
      <c r="O1253" t="s">
        <v>42</v>
      </c>
      <c r="P1253" t="s">
        <v>43</v>
      </c>
      <c r="Q1253">
        <v>20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3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42.396299999999997</v>
      </c>
      <c r="AF1253">
        <v>-71.122799999999998</v>
      </c>
      <c r="AG1253">
        <v>6</v>
      </c>
      <c r="AH1253" s="1">
        <v>250000000000000</v>
      </c>
    </row>
    <row r="1254" spans="1:34" x14ac:dyDescent="0.35">
      <c r="A1254">
        <v>22037048</v>
      </c>
      <c r="B1254" s="2">
        <v>44745.707638888889</v>
      </c>
      <c r="C1254" s="2" t="str">
        <f t="shared" si="38"/>
        <v>Jul</v>
      </c>
      <c r="D1254" s="2" t="str">
        <f t="shared" si="39"/>
        <v>2022</v>
      </c>
      <c r="E1254" t="s">
        <v>32</v>
      </c>
      <c r="F1254" t="s">
        <v>956</v>
      </c>
      <c r="G1254" t="s">
        <v>46</v>
      </c>
      <c r="H1254" t="s">
        <v>47</v>
      </c>
      <c r="I1254" t="s">
        <v>48</v>
      </c>
      <c r="J1254" t="s">
        <v>37</v>
      </c>
      <c r="K1254" t="s">
        <v>66</v>
      </c>
      <c r="L1254" t="s">
        <v>298</v>
      </c>
      <c r="M1254" t="s">
        <v>40</v>
      </c>
      <c r="N1254" t="s">
        <v>41</v>
      </c>
      <c r="O1254" t="s">
        <v>42</v>
      </c>
      <c r="P1254" t="s">
        <v>43</v>
      </c>
      <c r="Q1254">
        <v>20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3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42.396299999999997</v>
      </c>
      <c r="AF1254">
        <v>-71.122799999999998</v>
      </c>
      <c r="AG1254">
        <v>6</v>
      </c>
      <c r="AH1254" s="1">
        <v>250000000000000</v>
      </c>
    </row>
    <row r="1255" spans="1:34" x14ac:dyDescent="0.35">
      <c r="A1255">
        <v>19031141</v>
      </c>
      <c r="B1255" s="2">
        <v>43620.540972222225</v>
      </c>
      <c r="C1255" s="2" t="str">
        <f t="shared" si="38"/>
        <v>Jun</v>
      </c>
      <c r="D1255" s="2" t="str">
        <f t="shared" si="39"/>
        <v>2019</v>
      </c>
      <c r="E1255" t="s">
        <v>44</v>
      </c>
      <c r="F1255" t="s">
        <v>956</v>
      </c>
      <c r="G1255" t="s">
        <v>46</v>
      </c>
      <c r="H1255" t="s">
        <v>47</v>
      </c>
      <c r="I1255" t="s">
        <v>48</v>
      </c>
      <c r="J1255" t="s">
        <v>37</v>
      </c>
      <c r="K1255" t="s">
        <v>66</v>
      </c>
      <c r="L1255" t="s">
        <v>54</v>
      </c>
      <c r="M1255" t="s">
        <v>69</v>
      </c>
      <c r="N1255" t="s">
        <v>119</v>
      </c>
      <c r="O1255" t="s">
        <v>96</v>
      </c>
      <c r="P1255" t="s">
        <v>43</v>
      </c>
      <c r="Q1255">
        <v>25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1</v>
      </c>
      <c r="X1255">
        <v>0</v>
      </c>
      <c r="Y1255">
        <v>0</v>
      </c>
      <c r="Z1255">
        <v>1</v>
      </c>
      <c r="AA1255">
        <v>0</v>
      </c>
      <c r="AB1255">
        <v>1</v>
      </c>
      <c r="AC1255">
        <v>0</v>
      </c>
      <c r="AD1255">
        <v>0</v>
      </c>
      <c r="AE1255">
        <v>42.396299999999997</v>
      </c>
      <c r="AF1255">
        <v>-71.122799999999998</v>
      </c>
      <c r="AG1255">
        <v>6</v>
      </c>
      <c r="AH1255" s="1">
        <v>250000000000000</v>
      </c>
    </row>
    <row r="1256" spans="1:34" x14ac:dyDescent="0.35">
      <c r="A1256">
        <v>22046920</v>
      </c>
      <c r="B1256" s="2">
        <v>44795.405555555553</v>
      </c>
      <c r="C1256" s="2" t="str">
        <f t="shared" si="38"/>
        <v>Aug</v>
      </c>
      <c r="D1256" s="2" t="str">
        <f t="shared" si="39"/>
        <v>2022</v>
      </c>
      <c r="E1256" t="s">
        <v>44</v>
      </c>
      <c r="F1256" t="s">
        <v>957</v>
      </c>
      <c r="G1256" t="s">
        <v>46</v>
      </c>
      <c r="H1256" t="s">
        <v>52</v>
      </c>
      <c r="I1256" t="s">
        <v>48</v>
      </c>
      <c r="J1256" t="s">
        <v>37</v>
      </c>
      <c r="K1256" t="s">
        <v>53</v>
      </c>
      <c r="L1256" t="s">
        <v>39</v>
      </c>
      <c r="M1256" t="s">
        <v>69</v>
      </c>
      <c r="N1256" t="s">
        <v>70</v>
      </c>
      <c r="O1256" t="s">
        <v>56</v>
      </c>
      <c r="P1256" t="s">
        <v>43</v>
      </c>
      <c r="Q1256">
        <v>20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3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42.395400000000002</v>
      </c>
      <c r="AF1256">
        <v>-71.125200000000007</v>
      </c>
      <c r="AG1256">
        <v>6</v>
      </c>
      <c r="AH1256" s="1">
        <v>250000000000000</v>
      </c>
    </row>
    <row r="1257" spans="1:34" x14ac:dyDescent="0.35">
      <c r="A1257">
        <v>20019607</v>
      </c>
      <c r="B1257" s="2">
        <v>43935.453472222223</v>
      </c>
      <c r="C1257" s="2" t="str">
        <f t="shared" si="38"/>
        <v>Apr</v>
      </c>
      <c r="D1257" s="2" t="str">
        <f t="shared" si="39"/>
        <v>2020</v>
      </c>
      <c r="E1257" t="s">
        <v>44</v>
      </c>
      <c r="F1257" t="s">
        <v>956</v>
      </c>
      <c r="G1257" t="s">
        <v>46</v>
      </c>
      <c r="H1257" t="s">
        <v>47</v>
      </c>
      <c r="I1257" t="s">
        <v>48</v>
      </c>
      <c r="J1257" t="s">
        <v>37</v>
      </c>
      <c r="K1257" t="s">
        <v>121</v>
      </c>
      <c r="L1257" t="s">
        <v>298</v>
      </c>
      <c r="M1257" t="s">
        <v>40</v>
      </c>
      <c r="N1257" t="s">
        <v>41</v>
      </c>
      <c r="O1257" t="s">
        <v>42</v>
      </c>
      <c r="P1257" t="s">
        <v>43</v>
      </c>
      <c r="Q1257">
        <v>25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42.396299999999997</v>
      </c>
      <c r="AF1257">
        <v>-71.122799999999998</v>
      </c>
      <c r="AG1257">
        <v>6</v>
      </c>
      <c r="AH1257" s="1">
        <v>250000000000000</v>
      </c>
    </row>
    <row r="1258" spans="1:34" x14ac:dyDescent="0.35">
      <c r="A1258">
        <v>22070563</v>
      </c>
      <c r="B1258" s="2">
        <v>44910.500694444447</v>
      </c>
      <c r="C1258" s="2" t="str">
        <f t="shared" si="38"/>
        <v>Dec</v>
      </c>
      <c r="D1258" s="2" t="str">
        <f t="shared" si="39"/>
        <v>2022</v>
      </c>
      <c r="E1258" t="s">
        <v>44</v>
      </c>
      <c r="F1258" t="s">
        <v>958</v>
      </c>
      <c r="G1258" t="s">
        <v>46</v>
      </c>
      <c r="H1258" t="s">
        <v>52</v>
      </c>
      <c r="I1258" t="s">
        <v>36</v>
      </c>
      <c r="J1258" t="s">
        <v>37</v>
      </c>
      <c r="K1258" t="s">
        <v>53</v>
      </c>
      <c r="L1258" t="s">
        <v>54</v>
      </c>
      <c r="M1258" t="s">
        <v>69</v>
      </c>
      <c r="N1258" t="s">
        <v>41</v>
      </c>
      <c r="O1258" t="s">
        <v>42</v>
      </c>
      <c r="P1258" t="s">
        <v>43</v>
      </c>
      <c r="Q1258">
        <v>20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42.395499999999998</v>
      </c>
      <c r="AF1258">
        <v>-71.125399999999999</v>
      </c>
      <c r="AG1258">
        <v>6</v>
      </c>
      <c r="AH1258" s="1">
        <v>250000000000000</v>
      </c>
    </row>
    <row r="1259" spans="1:34" x14ac:dyDescent="0.35">
      <c r="A1259">
        <v>21012664</v>
      </c>
      <c r="B1259" s="2">
        <v>44266.844444444447</v>
      </c>
      <c r="C1259" s="2" t="str">
        <f t="shared" si="38"/>
        <v>Mar</v>
      </c>
      <c r="D1259" s="2" t="str">
        <f t="shared" si="39"/>
        <v>2021</v>
      </c>
      <c r="E1259" t="s">
        <v>32</v>
      </c>
      <c r="F1259" t="s">
        <v>956</v>
      </c>
      <c r="G1259" t="s">
        <v>34</v>
      </c>
      <c r="H1259" t="s">
        <v>47</v>
      </c>
      <c r="I1259" t="s">
        <v>48</v>
      </c>
      <c r="J1259" t="s">
        <v>37</v>
      </c>
      <c r="K1259" t="s">
        <v>66</v>
      </c>
      <c r="L1259" t="s">
        <v>71</v>
      </c>
      <c r="M1259" t="s">
        <v>40</v>
      </c>
      <c r="N1259" t="s">
        <v>119</v>
      </c>
      <c r="O1259" t="s">
        <v>42</v>
      </c>
      <c r="P1259" t="s">
        <v>43</v>
      </c>
      <c r="Q1259">
        <v>25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42.396299999999997</v>
      </c>
      <c r="AF1259">
        <v>-71.122799999999998</v>
      </c>
      <c r="AG1259">
        <v>6</v>
      </c>
      <c r="AH1259" s="1">
        <v>250000000000000</v>
      </c>
    </row>
    <row r="1260" spans="1:34" x14ac:dyDescent="0.35">
      <c r="A1260">
        <v>19016552</v>
      </c>
      <c r="B1260" s="2">
        <v>43550.405555555553</v>
      </c>
      <c r="C1260" s="2" t="str">
        <f t="shared" si="38"/>
        <v>Mar</v>
      </c>
      <c r="D1260" s="2" t="str">
        <f t="shared" si="39"/>
        <v>2019</v>
      </c>
      <c r="E1260" t="s">
        <v>44</v>
      </c>
      <c r="F1260" t="s">
        <v>958</v>
      </c>
      <c r="G1260" t="s">
        <v>46</v>
      </c>
      <c r="H1260" t="s">
        <v>47</v>
      </c>
      <c r="I1260" t="s">
        <v>48</v>
      </c>
      <c r="J1260" t="s">
        <v>37</v>
      </c>
      <c r="K1260" t="s">
        <v>53</v>
      </c>
      <c r="L1260" t="s">
        <v>71</v>
      </c>
      <c r="M1260" t="s">
        <v>69</v>
      </c>
      <c r="N1260" t="s">
        <v>41</v>
      </c>
      <c r="O1260" t="s">
        <v>42</v>
      </c>
      <c r="P1260" t="s">
        <v>43</v>
      </c>
      <c r="Q1260">
        <v>20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3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42.395499999999998</v>
      </c>
      <c r="AF1260">
        <v>-71.125399999999999</v>
      </c>
      <c r="AG1260">
        <v>6</v>
      </c>
      <c r="AH1260" s="1">
        <v>250000000000000</v>
      </c>
    </row>
    <row r="1261" spans="1:34" x14ac:dyDescent="0.35">
      <c r="A1261">
        <v>21048376</v>
      </c>
      <c r="B1261" s="2">
        <v>44454.445138888892</v>
      </c>
      <c r="C1261" s="2" t="str">
        <f t="shared" si="38"/>
        <v>Sep</v>
      </c>
      <c r="D1261" s="2" t="str">
        <f t="shared" si="39"/>
        <v>2021</v>
      </c>
      <c r="E1261" t="s">
        <v>44</v>
      </c>
      <c r="F1261" t="s">
        <v>959</v>
      </c>
      <c r="G1261" t="s">
        <v>46</v>
      </c>
      <c r="H1261" t="s">
        <v>52</v>
      </c>
      <c r="I1261" t="s">
        <v>48</v>
      </c>
      <c r="J1261" t="s">
        <v>37</v>
      </c>
      <c r="K1261" t="s">
        <v>38</v>
      </c>
      <c r="L1261" t="s">
        <v>39</v>
      </c>
      <c r="M1261" t="s">
        <v>69</v>
      </c>
      <c r="N1261" t="s">
        <v>70</v>
      </c>
      <c r="O1261" t="s">
        <v>56</v>
      </c>
      <c r="P1261" t="s">
        <v>43</v>
      </c>
      <c r="Q1261">
        <v>25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3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42.396299999999997</v>
      </c>
      <c r="AF1261">
        <v>-71.123800000000003</v>
      </c>
      <c r="AG1261">
        <v>6</v>
      </c>
      <c r="AH1261" s="1">
        <v>250000000000000</v>
      </c>
    </row>
    <row r="1262" spans="1:34" x14ac:dyDescent="0.35">
      <c r="A1262">
        <v>19053100</v>
      </c>
      <c r="B1262" s="2">
        <v>43723.615972222222</v>
      </c>
      <c r="C1262" s="2" t="str">
        <f t="shared" si="38"/>
        <v>Sep</v>
      </c>
      <c r="D1262" s="2" t="str">
        <f t="shared" si="39"/>
        <v>2019</v>
      </c>
      <c r="E1262" t="s">
        <v>44</v>
      </c>
      <c r="F1262" t="s">
        <v>956</v>
      </c>
      <c r="G1262" t="s">
        <v>46</v>
      </c>
      <c r="H1262" t="s">
        <v>47</v>
      </c>
      <c r="I1262" t="s">
        <v>48</v>
      </c>
      <c r="J1262" t="s">
        <v>37</v>
      </c>
      <c r="K1262" t="s">
        <v>38</v>
      </c>
      <c r="L1262" t="s">
        <v>39</v>
      </c>
      <c r="M1262" t="s">
        <v>69</v>
      </c>
      <c r="N1262" t="s">
        <v>70</v>
      </c>
      <c r="O1262" t="s">
        <v>42</v>
      </c>
      <c r="P1262" t="s">
        <v>43</v>
      </c>
      <c r="Q1262">
        <v>20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42.396299999999997</v>
      </c>
      <c r="AF1262">
        <v>-71.122799999999998</v>
      </c>
      <c r="AG1262">
        <v>6</v>
      </c>
      <c r="AH1262" s="1">
        <v>250000000000000</v>
      </c>
    </row>
    <row r="1263" spans="1:34" x14ac:dyDescent="0.35">
      <c r="A1263">
        <v>20062396</v>
      </c>
      <c r="B1263" s="2">
        <v>44192.413888888892</v>
      </c>
      <c r="C1263" s="2" t="str">
        <f t="shared" si="38"/>
        <v>Dec</v>
      </c>
      <c r="D1263" s="2" t="str">
        <f t="shared" si="39"/>
        <v>2020</v>
      </c>
      <c r="E1263" t="s">
        <v>44</v>
      </c>
      <c r="F1263" t="s">
        <v>960</v>
      </c>
      <c r="G1263" t="s">
        <v>46</v>
      </c>
      <c r="H1263" t="s">
        <v>47</v>
      </c>
      <c r="I1263" t="s">
        <v>48</v>
      </c>
      <c r="J1263" t="s">
        <v>175</v>
      </c>
      <c r="K1263" t="s">
        <v>38</v>
      </c>
      <c r="L1263" t="s">
        <v>39</v>
      </c>
      <c r="M1263" t="s">
        <v>69</v>
      </c>
      <c r="N1263" t="s">
        <v>49</v>
      </c>
      <c r="O1263" t="s">
        <v>153</v>
      </c>
      <c r="P1263" t="s">
        <v>204</v>
      </c>
      <c r="Q1263">
        <v>25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2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42.395200000000003</v>
      </c>
      <c r="AF1263">
        <v>-71.122399999999999</v>
      </c>
      <c r="AG1263">
        <v>6</v>
      </c>
      <c r="AH1263" s="1">
        <v>250000000000000</v>
      </c>
    </row>
    <row r="1264" spans="1:34" x14ac:dyDescent="0.35">
      <c r="A1264">
        <v>20057183</v>
      </c>
      <c r="B1264" s="2">
        <v>44160.381944444445</v>
      </c>
      <c r="C1264" s="2" t="str">
        <f t="shared" si="38"/>
        <v>Nov</v>
      </c>
      <c r="D1264" s="2" t="str">
        <f t="shared" si="39"/>
        <v>2020</v>
      </c>
      <c r="E1264" t="s">
        <v>44</v>
      </c>
      <c r="F1264" t="s">
        <v>961</v>
      </c>
      <c r="G1264" t="s">
        <v>46</v>
      </c>
      <c r="H1264" t="s">
        <v>52</v>
      </c>
      <c r="I1264" t="s">
        <v>48</v>
      </c>
      <c r="J1264" t="s">
        <v>37</v>
      </c>
      <c r="K1264" t="s">
        <v>38</v>
      </c>
      <c r="L1264" t="s">
        <v>39</v>
      </c>
      <c r="M1264" t="s">
        <v>69</v>
      </c>
      <c r="N1264" t="s">
        <v>70</v>
      </c>
      <c r="O1264" t="s">
        <v>56</v>
      </c>
      <c r="P1264" t="s">
        <v>43</v>
      </c>
      <c r="Q1264">
        <v>25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3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42.395600000000002</v>
      </c>
      <c r="AF1264">
        <v>-71.122500000000002</v>
      </c>
      <c r="AG1264">
        <v>6</v>
      </c>
      <c r="AH1264" s="1">
        <v>250000000000000</v>
      </c>
    </row>
    <row r="1265" spans="1:34" x14ac:dyDescent="0.35">
      <c r="A1265">
        <v>21045299</v>
      </c>
      <c r="B1265" s="2">
        <v>44438.84652777778</v>
      </c>
      <c r="C1265" s="2" t="str">
        <f t="shared" si="38"/>
        <v>Aug</v>
      </c>
      <c r="D1265" s="2" t="str">
        <f t="shared" si="39"/>
        <v>2021</v>
      </c>
      <c r="E1265" t="s">
        <v>32</v>
      </c>
      <c r="F1265" t="s">
        <v>962</v>
      </c>
      <c r="G1265" t="s">
        <v>34</v>
      </c>
      <c r="H1265" t="s">
        <v>47</v>
      </c>
      <c r="I1265" t="s">
        <v>48</v>
      </c>
      <c r="J1265" t="s">
        <v>37</v>
      </c>
      <c r="K1265" t="s">
        <v>38</v>
      </c>
      <c r="L1265" t="s">
        <v>39</v>
      </c>
      <c r="M1265" t="s">
        <v>69</v>
      </c>
      <c r="N1265" t="s">
        <v>70</v>
      </c>
      <c r="O1265" t="s">
        <v>42</v>
      </c>
      <c r="P1265" t="s">
        <v>43</v>
      </c>
      <c r="Q1265">
        <v>25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3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42.396099999999997</v>
      </c>
      <c r="AF1265">
        <v>-71.122399999999999</v>
      </c>
      <c r="AG1265">
        <v>6</v>
      </c>
      <c r="AH1265" s="1">
        <v>250000000000000</v>
      </c>
    </row>
    <row r="1266" spans="1:34" x14ac:dyDescent="0.35">
      <c r="A1266">
        <v>20042115</v>
      </c>
      <c r="B1266" s="2">
        <v>44074.801388888889</v>
      </c>
      <c r="C1266" s="2" t="str">
        <f t="shared" si="38"/>
        <v>Aug</v>
      </c>
      <c r="D1266" s="2" t="str">
        <f t="shared" si="39"/>
        <v>2020</v>
      </c>
      <c r="E1266" t="s">
        <v>32</v>
      </c>
      <c r="F1266" t="s">
        <v>961</v>
      </c>
      <c r="G1266" t="s">
        <v>46</v>
      </c>
      <c r="H1266" t="s">
        <v>47</v>
      </c>
      <c r="I1266" t="s">
        <v>48</v>
      </c>
      <c r="J1266" t="s">
        <v>91</v>
      </c>
      <c r="K1266" t="s">
        <v>38</v>
      </c>
      <c r="L1266" t="s">
        <v>39</v>
      </c>
      <c r="M1266" t="s">
        <v>69</v>
      </c>
      <c r="N1266" t="s">
        <v>70</v>
      </c>
      <c r="O1266" t="s">
        <v>56</v>
      </c>
      <c r="P1266" t="s">
        <v>43</v>
      </c>
      <c r="Q1266">
        <v>25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3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42.395600000000002</v>
      </c>
      <c r="AF1266">
        <v>-71.122500000000002</v>
      </c>
      <c r="AG1266">
        <v>6</v>
      </c>
      <c r="AH1266" s="1">
        <v>250000000000000</v>
      </c>
    </row>
    <row r="1267" spans="1:34" x14ac:dyDescent="0.35">
      <c r="A1267">
        <v>23007675</v>
      </c>
      <c r="B1267" s="2">
        <v>44968.154166666667</v>
      </c>
      <c r="C1267" s="2" t="str">
        <f t="shared" si="38"/>
        <v>Feb</v>
      </c>
      <c r="D1267" s="2" t="str">
        <f t="shared" si="39"/>
        <v>2023</v>
      </c>
      <c r="E1267" t="s">
        <v>58</v>
      </c>
      <c r="F1267" t="s">
        <v>963</v>
      </c>
      <c r="G1267" t="s">
        <v>34</v>
      </c>
      <c r="H1267" t="s">
        <v>47</v>
      </c>
      <c r="I1267" t="s">
        <v>48</v>
      </c>
      <c r="J1267" t="s">
        <v>37</v>
      </c>
      <c r="K1267" t="s">
        <v>38</v>
      </c>
      <c r="L1267" t="s">
        <v>54</v>
      </c>
      <c r="M1267" t="s">
        <v>69</v>
      </c>
      <c r="N1267" t="s">
        <v>41</v>
      </c>
      <c r="O1267" t="s">
        <v>42</v>
      </c>
      <c r="P1267" t="s">
        <v>43</v>
      </c>
      <c r="Q1267">
        <v>25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4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42.396000000000001</v>
      </c>
      <c r="AF1267">
        <v>-71.122500000000002</v>
      </c>
      <c r="AG1267">
        <v>6</v>
      </c>
      <c r="AH1267" s="1">
        <v>250000000000000</v>
      </c>
    </row>
    <row r="1268" spans="1:34" x14ac:dyDescent="0.35">
      <c r="A1268">
        <v>19061294</v>
      </c>
      <c r="B1268" s="2">
        <v>43763.494444444441</v>
      </c>
      <c r="C1268" s="2" t="str">
        <f t="shared" si="38"/>
        <v>Oct</v>
      </c>
      <c r="D1268" s="2" t="str">
        <f t="shared" si="39"/>
        <v>2019</v>
      </c>
      <c r="E1268" t="s">
        <v>44</v>
      </c>
      <c r="F1268" t="s">
        <v>964</v>
      </c>
      <c r="G1268" t="s">
        <v>46</v>
      </c>
      <c r="H1268" t="s">
        <v>52</v>
      </c>
      <c r="I1268" t="s">
        <v>48</v>
      </c>
      <c r="J1268" t="s">
        <v>37</v>
      </c>
      <c r="K1268" t="s">
        <v>38</v>
      </c>
      <c r="L1268" t="s">
        <v>54</v>
      </c>
      <c r="M1268" t="s">
        <v>69</v>
      </c>
      <c r="N1268" t="s">
        <v>41</v>
      </c>
      <c r="O1268" t="s">
        <v>56</v>
      </c>
      <c r="P1268" t="s">
        <v>43</v>
      </c>
      <c r="Q1268">
        <v>20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3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42.395200000000003</v>
      </c>
      <c r="AF1268">
        <v>-71.122399999999999</v>
      </c>
      <c r="AG1268">
        <v>6</v>
      </c>
      <c r="AH1268" s="1">
        <v>250000000000000</v>
      </c>
    </row>
    <row r="1269" spans="1:34" x14ac:dyDescent="0.35">
      <c r="A1269">
        <v>21023655</v>
      </c>
      <c r="B1269" s="2">
        <v>44328.507638888892</v>
      </c>
      <c r="C1269" s="2" t="str">
        <f t="shared" si="38"/>
        <v>May</v>
      </c>
      <c r="D1269" s="2" t="str">
        <f t="shared" si="39"/>
        <v>2021</v>
      </c>
      <c r="E1269" t="s">
        <v>44</v>
      </c>
      <c r="F1269" t="s">
        <v>965</v>
      </c>
      <c r="G1269" t="s">
        <v>46</v>
      </c>
      <c r="H1269" t="s">
        <v>47</v>
      </c>
      <c r="I1269" t="s">
        <v>48</v>
      </c>
      <c r="J1269" t="s">
        <v>37</v>
      </c>
      <c r="K1269" t="s">
        <v>38</v>
      </c>
      <c r="L1269" t="s">
        <v>39</v>
      </c>
      <c r="M1269" t="s">
        <v>69</v>
      </c>
      <c r="N1269" t="s">
        <v>55</v>
      </c>
      <c r="O1269" t="s">
        <v>42</v>
      </c>
      <c r="P1269" t="s">
        <v>43</v>
      </c>
      <c r="Q1269">
        <v>25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2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42.396000000000001</v>
      </c>
      <c r="AF1269">
        <v>-71.122500000000002</v>
      </c>
      <c r="AG1269">
        <v>6</v>
      </c>
      <c r="AH1269" s="1">
        <v>250000000000000</v>
      </c>
    </row>
    <row r="1270" spans="1:34" x14ac:dyDescent="0.35">
      <c r="A1270">
        <v>20058746</v>
      </c>
      <c r="B1270" s="2">
        <v>44169.45416666667</v>
      </c>
      <c r="C1270" s="2" t="str">
        <f t="shared" si="38"/>
        <v>Dec</v>
      </c>
      <c r="D1270" s="2" t="str">
        <f t="shared" si="39"/>
        <v>2020</v>
      </c>
      <c r="E1270" t="s">
        <v>44</v>
      </c>
      <c r="F1270" t="s">
        <v>966</v>
      </c>
      <c r="G1270" t="s">
        <v>46</v>
      </c>
      <c r="H1270" t="s">
        <v>52</v>
      </c>
      <c r="I1270" t="s">
        <v>91</v>
      </c>
      <c r="J1270" t="s">
        <v>144</v>
      </c>
      <c r="K1270" t="s">
        <v>38</v>
      </c>
      <c r="L1270" t="s">
        <v>90</v>
      </c>
      <c r="M1270" t="s">
        <v>69</v>
      </c>
      <c r="N1270" t="s">
        <v>41</v>
      </c>
      <c r="O1270" t="s">
        <v>206</v>
      </c>
      <c r="P1270" t="s">
        <v>89</v>
      </c>
      <c r="Q1270">
        <v>20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42.395800000000001</v>
      </c>
      <c r="AF1270">
        <v>-71.123099999999994</v>
      </c>
      <c r="AG1270">
        <v>6</v>
      </c>
      <c r="AH1270" s="1">
        <v>250000000000000</v>
      </c>
    </row>
    <row r="1271" spans="1:34" x14ac:dyDescent="0.35">
      <c r="A1271">
        <v>18039026</v>
      </c>
      <c r="B1271" s="2">
        <v>43281.45416666667</v>
      </c>
      <c r="C1271" s="2" t="str">
        <f t="shared" si="38"/>
        <v>Jun</v>
      </c>
      <c r="D1271" s="2" t="str">
        <f t="shared" si="39"/>
        <v>2018</v>
      </c>
      <c r="E1271" t="s">
        <v>44</v>
      </c>
      <c r="F1271" t="s">
        <v>967</v>
      </c>
      <c r="G1271" t="s">
        <v>46</v>
      </c>
      <c r="H1271" t="s">
        <v>47</v>
      </c>
      <c r="I1271" t="s">
        <v>48</v>
      </c>
      <c r="J1271" t="s">
        <v>175</v>
      </c>
      <c r="K1271" t="s">
        <v>38</v>
      </c>
      <c r="L1271" t="s">
        <v>39</v>
      </c>
      <c r="M1271" t="s">
        <v>69</v>
      </c>
      <c r="N1271" t="s">
        <v>70</v>
      </c>
      <c r="O1271" t="s">
        <v>56</v>
      </c>
      <c r="P1271" t="s">
        <v>43</v>
      </c>
      <c r="Q1271">
        <v>25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42.395800000000001</v>
      </c>
      <c r="AF1271">
        <v>-71.122799999999998</v>
      </c>
      <c r="AG1271">
        <v>6</v>
      </c>
      <c r="AH1271" s="1">
        <v>250000000000000</v>
      </c>
    </row>
    <row r="1272" spans="1:34" x14ac:dyDescent="0.35">
      <c r="A1272">
        <v>19072964</v>
      </c>
      <c r="B1272" s="2">
        <v>43826.415972222225</v>
      </c>
      <c r="C1272" s="2" t="str">
        <f t="shared" si="38"/>
        <v>Dec</v>
      </c>
      <c r="D1272" s="2" t="str">
        <f t="shared" si="39"/>
        <v>2019</v>
      </c>
      <c r="E1272" t="s">
        <v>44</v>
      </c>
      <c r="F1272" t="s">
        <v>968</v>
      </c>
      <c r="G1272" t="s">
        <v>46</v>
      </c>
      <c r="H1272" t="s">
        <v>52</v>
      </c>
      <c r="I1272" t="s">
        <v>36</v>
      </c>
      <c r="J1272" t="s">
        <v>37</v>
      </c>
      <c r="K1272" t="s">
        <v>38</v>
      </c>
      <c r="L1272" t="s">
        <v>39</v>
      </c>
      <c r="M1272" t="s">
        <v>69</v>
      </c>
      <c r="N1272" t="s">
        <v>49</v>
      </c>
      <c r="O1272" t="s">
        <v>136</v>
      </c>
      <c r="P1272" t="s">
        <v>89</v>
      </c>
      <c r="Q1272">
        <v>25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2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42.395099999999999</v>
      </c>
      <c r="AF1272">
        <v>-71.122500000000002</v>
      </c>
      <c r="AG1272">
        <v>6</v>
      </c>
      <c r="AH1272" s="1">
        <v>250000000000000</v>
      </c>
    </row>
    <row r="1273" spans="1:34" x14ac:dyDescent="0.35">
      <c r="A1273">
        <v>22011953</v>
      </c>
      <c r="B1273" s="2">
        <v>44627.836111111108</v>
      </c>
      <c r="C1273" s="2" t="str">
        <f t="shared" si="38"/>
        <v>Mar</v>
      </c>
      <c r="D1273" s="2" t="str">
        <f t="shared" si="39"/>
        <v>2022</v>
      </c>
      <c r="E1273" t="s">
        <v>32</v>
      </c>
      <c r="F1273" t="s">
        <v>969</v>
      </c>
      <c r="G1273" t="s">
        <v>34</v>
      </c>
      <c r="H1273" t="s">
        <v>35</v>
      </c>
      <c r="I1273" t="s">
        <v>36</v>
      </c>
      <c r="J1273" t="s">
        <v>91</v>
      </c>
      <c r="K1273" t="s">
        <v>53</v>
      </c>
      <c r="L1273" t="s">
        <v>71</v>
      </c>
      <c r="M1273" t="s">
        <v>69</v>
      </c>
      <c r="N1273" t="s">
        <v>49</v>
      </c>
      <c r="O1273" t="s">
        <v>86</v>
      </c>
      <c r="P1273" t="s">
        <v>43</v>
      </c>
      <c r="Q1273">
        <v>25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1</v>
      </c>
      <c r="X1273">
        <v>0</v>
      </c>
      <c r="Y1273">
        <v>0</v>
      </c>
      <c r="Z1273">
        <v>1</v>
      </c>
      <c r="AA1273">
        <v>1</v>
      </c>
      <c r="AB1273">
        <v>0</v>
      </c>
      <c r="AC1273">
        <v>0</v>
      </c>
      <c r="AD1273">
        <v>0</v>
      </c>
      <c r="AE1273">
        <v>42.3949</v>
      </c>
      <c r="AF1273">
        <v>-71.124799999999993</v>
      </c>
      <c r="AG1273">
        <v>6</v>
      </c>
      <c r="AH1273" s="1">
        <v>250000000000000</v>
      </c>
    </row>
    <row r="1274" spans="1:34" x14ac:dyDescent="0.35">
      <c r="A1274">
        <v>20055181</v>
      </c>
      <c r="B1274" s="2">
        <v>44148.655555555553</v>
      </c>
      <c r="C1274" s="2" t="str">
        <f t="shared" si="38"/>
        <v>Nov</v>
      </c>
      <c r="D1274" s="2" t="str">
        <f t="shared" si="39"/>
        <v>2020</v>
      </c>
      <c r="E1274" t="s">
        <v>44</v>
      </c>
      <c r="F1274" t="s">
        <v>969</v>
      </c>
      <c r="G1274" t="s">
        <v>429</v>
      </c>
      <c r="H1274" t="s">
        <v>52</v>
      </c>
      <c r="I1274" t="s">
        <v>36</v>
      </c>
      <c r="J1274" t="s">
        <v>37</v>
      </c>
      <c r="K1274" t="s">
        <v>53</v>
      </c>
      <c r="L1274" t="s">
        <v>71</v>
      </c>
      <c r="M1274" t="s">
        <v>69</v>
      </c>
      <c r="N1274" t="s">
        <v>41</v>
      </c>
      <c r="O1274" t="s">
        <v>42</v>
      </c>
      <c r="P1274" t="s">
        <v>43</v>
      </c>
      <c r="Q1274">
        <v>25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4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42.3949</v>
      </c>
      <c r="AF1274">
        <v>-71.124799999999993</v>
      </c>
      <c r="AG1274">
        <v>6</v>
      </c>
      <c r="AH1274" s="1">
        <v>250000000000000</v>
      </c>
    </row>
    <row r="1275" spans="1:34" x14ac:dyDescent="0.35">
      <c r="A1275">
        <v>23028141</v>
      </c>
      <c r="B1275" s="2">
        <v>45068.316666666666</v>
      </c>
      <c r="C1275" s="2" t="str">
        <f t="shared" si="38"/>
        <v>May</v>
      </c>
      <c r="D1275" s="2" t="str">
        <f t="shared" si="39"/>
        <v>2023</v>
      </c>
      <c r="E1275" t="s">
        <v>58</v>
      </c>
      <c r="F1275" t="s">
        <v>970</v>
      </c>
      <c r="G1275" t="s">
        <v>46</v>
      </c>
      <c r="H1275" t="s">
        <v>47</v>
      </c>
      <c r="I1275" t="s">
        <v>48</v>
      </c>
      <c r="J1275" t="s">
        <v>37</v>
      </c>
      <c r="K1275" t="s">
        <v>38</v>
      </c>
      <c r="L1275" t="s">
        <v>39</v>
      </c>
      <c r="M1275" t="s">
        <v>69</v>
      </c>
      <c r="N1275" t="s">
        <v>70</v>
      </c>
      <c r="O1275" t="s">
        <v>56</v>
      </c>
      <c r="P1275" t="s">
        <v>43</v>
      </c>
      <c r="Q1275">
        <v>25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3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42.395699999999998</v>
      </c>
      <c r="AF1275">
        <v>-71.126000000000005</v>
      </c>
      <c r="AG1275">
        <v>6</v>
      </c>
      <c r="AH1275" s="1">
        <v>250000000000000</v>
      </c>
    </row>
    <row r="1276" spans="1:34" x14ac:dyDescent="0.35">
      <c r="A1276">
        <v>23027312</v>
      </c>
      <c r="B1276" s="2">
        <v>45064.263194444444</v>
      </c>
      <c r="C1276" s="2" t="str">
        <f t="shared" si="38"/>
        <v>May</v>
      </c>
      <c r="D1276" s="2" t="str">
        <f t="shared" si="39"/>
        <v>2023</v>
      </c>
      <c r="E1276" t="s">
        <v>58</v>
      </c>
      <c r="F1276" t="s">
        <v>971</v>
      </c>
      <c r="G1276" t="s">
        <v>46</v>
      </c>
      <c r="H1276" t="s">
        <v>47</v>
      </c>
      <c r="I1276" t="s">
        <v>48</v>
      </c>
      <c r="J1276" t="s">
        <v>37</v>
      </c>
      <c r="K1276" t="s">
        <v>38</v>
      </c>
      <c r="L1276" t="s">
        <v>39</v>
      </c>
      <c r="M1276" t="s">
        <v>69</v>
      </c>
      <c r="N1276" t="s">
        <v>49</v>
      </c>
      <c r="O1276" t="s">
        <v>56</v>
      </c>
      <c r="P1276" t="s">
        <v>43</v>
      </c>
      <c r="Q1276">
        <v>25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5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42.395499999999998</v>
      </c>
      <c r="AF1276">
        <v>-71.125900000000001</v>
      </c>
      <c r="AG1276">
        <v>6</v>
      </c>
      <c r="AH1276" s="1">
        <v>250000000000000</v>
      </c>
    </row>
    <row r="1277" spans="1:34" x14ac:dyDescent="0.35">
      <c r="A1277">
        <v>19025695</v>
      </c>
      <c r="B1277" s="2">
        <v>43595.381944444445</v>
      </c>
      <c r="C1277" s="2" t="str">
        <f t="shared" si="38"/>
        <v>May</v>
      </c>
      <c r="D1277" s="2" t="str">
        <f t="shared" si="39"/>
        <v>2019</v>
      </c>
      <c r="E1277" t="s">
        <v>44</v>
      </c>
      <c r="F1277" t="s">
        <v>972</v>
      </c>
      <c r="G1277" t="s">
        <v>46</v>
      </c>
      <c r="H1277" t="s">
        <v>52</v>
      </c>
      <c r="I1277" t="s">
        <v>48</v>
      </c>
      <c r="J1277" t="s">
        <v>37</v>
      </c>
      <c r="K1277" t="s">
        <v>66</v>
      </c>
      <c r="L1277" t="s">
        <v>54</v>
      </c>
      <c r="M1277" t="s">
        <v>69</v>
      </c>
      <c r="N1277" t="s">
        <v>70</v>
      </c>
      <c r="O1277" t="s">
        <v>42</v>
      </c>
      <c r="P1277" t="s">
        <v>43</v>
      </c>
      <c r="Q1277">
        <v>20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2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42.395099999999999</v>
      </c>
      <c r="AF1277">
        <v>-71.119699999999995</v>
      </c>
      <c r="AG1277">
        <v>6</v>
      </c>
      <c r="AH1277" s="1">
        <v>250000000000000</v>
      </c>
    </row>
    <row r="1278" spans="1:34" x14ac:dyDescent="0.35">
      <c r="A1278">
        <v>22027668</v>
      </c>
      <c r="B1278" s="2">
        <v>44699.759027777778</v>
      </c>
      <c r="C1278" s="2" t="str">
        <f t="shared" si="38"/>
        <v>May</v>
      </c>
      <c r="D1278" s="2" t="str">
        <f t="shared" si="39"/>
        <v>2022</v>
      </c>
      <c r="E1278" t="s">
        <v>32</v>
      </c>
      <c r="F1278" t="s">
        <v>973</v>
      </c>
      <c r="G1278" t="s">
        <v>46</v>
      </c>
      <c r="H1278" t="s">
        <v>47</v>
      </c>
      <c r="I1278" t="s">
        <v>48</v>
      </c>
      <c r="J1278" t="s">
        <v>37</v>
      </c>
      <c r="K1278" t="s">
        <v>66</v>
      </c>
      <c r="L1278" t="s">
        <v>39</v>
      </c>
      <c r="M1278" t="s">
        <v>69</v>
      </c>
      <c r="N1278" t="s">
        <v>49</v>
      </c>
      <c r="O1278" t="s">
        <v>140</v>
      </c>
      <c r="P1278" t="s">
        <v>63</v>
      </c>
      <c r="Q1278">
        <v>25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42.3947</v>
      </c>
      <c r="AF1278">
        <v>-71.1203</v>
      </c>
      <c r="AG1278">
        <v>6</v>
      </c>
      <c r="AH1278" s="1">
        <v>250000000000000</v>
      </c>
    </row>
    <row r="1279" spans="1:34" x14ac:dyDescent="0.35">
      <c r="A1279">
        <v>19004721</v>
      </c>
      <c r="B1279" s="2">
        <v>43491.495138888888</v>
      </c>
      <c r="C1279" s="2" t="str">
        <f t="shared" si="38"/>
        <v>Jan</v>
      </c>
      <c r="D1279" s="2" t="str">
        <f t="shared" si="39"/>
        <v>2019</v>
      </c>
      <c r="E1279" t="s">
        <v>44</v>
      </c>
      <c r="F1279" t="s">
        <v>974</v>
      </c>
      <c r="G1279" t="s">
        <v>46</v>
      </c>
      <c r="H1279" t="s">
        <v>47</v>
      </c>
      <c r="I1279" t="s">
        <v>48</v>
      </c>
      <c r="J1279" t="s">
        <v>37</v>
      </c>
      <c r="K1279" t="s">
        <v>53</v>
      </c>
      <c r="L1279" t="s">
        <v>39</v>
      </c>
      <c r="M1279" t="s">
        <v>93</v>
      </c>
      <c r="N1279" t="s">
        <v>55</v>
      </c>
      <c r="O1279" t="s">
        <v>42</v>
      </c>
      <c r="P1279" t="s">
        <v>43</v>
      </c>
      <c r="Q1279">
        <v>20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3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42.3947</v>
      </c>
      <c r="AF1279">
        <v>-71.121300000000005</v>
      </c>
      <c r="AG1279">
        <v>6</v>
      </c>
      <c r="AH1279" s="1">
        <v>250000000000000</v>
      </c>
    </row>
    <row r="1280" spans="1:34" x14ac:dyDescent="0.35">
      <c r="A1280">
        <v>24003706</v>
      </c>
      <c r="B1280" s="2">
        <v>45312.665972222225</v>
      </c>
      <c r="C1280" s="2" t="str">
        <f t="shared" si="38"/>
        <v>Jan</v>
      </c>
      <c r="D1280" s="2" t="str">
        <f t="shared" si="39"/>
        <v>2024</v>
      </c>
      <c r="E1280" t="s">
        <v>44</v>
      </c>
      <c r="F1280" t="s">
        <v>975</v>
      </c>
      <c r="G1280" t="s">
        <v>107</v>
      </c>
      <c r="H1280" t="s">
        <v>52</v>
      </c>
      <c r="I1280" t="s">
        <v>391</v>
      </c>
      <c r="J1280" t="s">
        <v>157</v>
      </c>
      <c r="K1280" t="s">
        <v>53</v>
      </c>
      <c r="L1280" t="s">
        <v>71</v>
      </c>
      <c r="M1280" t="s">
        <v>69</v>
      </c>
      <c r="N1280" t="s">
        <v>41</v>
      </c>
      <c r="O1280" t="s">
        <v>42</v>
      </c>
      <c r="P1280" t="s">
        <v>43</v>
      </c>
      <c r="Q1280">
        <v>25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2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42.393999999999998</v>
      </c>
      <c r="AF1280">
        <v>-71.123800000000003</v>
      </c>
      <c r="AG1280">
        <v>6</v>
      </c>
      <c r="AH1280" s="1">
        <v>250000000000000</v>
      </c>
    </row>
    <row r="1281" spans="1:34" x14ac:dyDescent="0.35">
      <c r="A1281">
        <v>19070579</v>
      </c>
      <c r="B1281" s="2">
        <v>43812.433333333334</v>
      </c>
      <c r="C1281" s="2" t="str">
        <f t="shared" si="38"/>
        <v>Dec</v>
      </c>
      <c r="D1281" s="2" t="str">
        <f t="shared" si="39"/>
        <v>2019</v>
      </c>
      <c r="E1281" t="s">
        <v>44</v>
      </c>
      <c r="F1281" t="s">
        <v>976</v>
      </c>
      <c r="G1281" t="s">
        <v>46</v>
      </c>
      <c r="H1281" t="s">
        <v>47</v>
      </c>
      <c r="I1281" t="s">
        <v>48</v>
      </c>
      <c r="J1281" t="s">
        <v>37</v>
      </c>
      <c r="K1281" t="s">
        <v>38</v>
      </c>
      <c r="L1281" t="s">
        <v>39</v>
      </c>
      <c r="M1281" t="s">
        <v>69</v>
      </c>
      <c r="N1281" t="s">
        <v>41</v>
      </c>
      <c r="O1281" t="s">
        <v>42</v>
      </c>
      <c r="P1281" t="s">
        <v>43</v>
      </c>
      <c r="Q1281">
        <v>20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3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42.395000000000003</v>
      </c>
      <c r="AF1281">
        <v>-71.122100000000003</v>
      </c>
      <c r="AG1281">
        <v>6</v>
      </c>
      <c r="AH1281" s="1">
        <v>250000000000000</v>
      </c>
    </row>
    <row r="1282" spans="1:34" x14ac:dyDescent="0.35">
      <c r="A1282">
        <v>19006763</v>
      </c>
      <c r="B1282" s="2">
        <v>43502.736805555556</v>
      </c>
      <c r="C1282" s="2" t="str">
        <f t="shared" si="38"/>
        <v>Feb</v>
      </c>
      <c r="D1282" s="2" t="str">
        <f t="shared" si="39"/>
        <v>2019</v>
      </c>
      <c r="E1282" t="s">
        <v>32</v>
      </c>
      <c r="F1282" t="s">
        <v>976</v>
      </c>
      <c r="G1282" t="s">
        <v>34</v>
      </c>
      <c r="H1282" t="s">
        <v>47</v>
      </c>
      <c r="I1282" t="s">
        <v>48</v>
      </c>
      <c r="J1282" t="s">
        <v>37</v>
      </c>
      <c r="K1282" t="s">
        <v>38</v>
      </c>
      <c r="L1282" t="s">
        <v>39</v>
      </c>
      <c r="M1282" t="s">
        <v>69</v>
      </c>
      <c r="N1282" t="s">
        <v>55</v>
      </c>
      <c r="O1282" t="s">
        <v>42</v>
      </c>
      <c r="P1282" t="s">
        <v>43</v>
      </c>
      <c r="Q1282">
        <v>20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2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42.395000000000003</v>
      </c>
      <c r="AF1282">
        <v>-71.122100000000003</v>
      </c>
      <c r="AG1282">
        <v>6</v>
      </c>
      <c r="AH1282" s="1">
        <v>250000000000000</v>
      </c>
    </row>
    <row r="1283" spans="1:34" x14ac:dyDescent="0.35">
      <c r="A1283">
        <v>20009683</v>
      </c>
      <c r="B1283" s="2">
        <v>43881.816666666666</v>
      </c>
      <c r="C1283" s="2" t="str">
        <f t="shared" ref="C1283:C1346" si="40">TEXT(B1283,"mmm")</f>
        <v>Feb</v>
      </c>
      <c r="D1283" s="2" t="str">
        <f t="shared" ref="D1283:D1346" si="41">TEXT(B1283,"yyyy")</f>
        <v>2020</v>
      </c>
      <c r="E1283" t="s">
        <v>32</v>
      </c>
      <c r="F1283" t="s">
        <v>976</v>
      </c>
      <c r="G1283" t="s">
        <v>429</v>
      </c>
      <c r="H1283" t="s">
        <v>47</v>
      </c>
      <c r="I1283" t="s">
        <v>48</v>
      </c>
      <c r="J1283" t="s">
        <v>37</v>
      </c>
      <c r="K1283" t="s">
        <v>38</v>
      </c>
      <c r="L1283" t="s">
        <v>54</v>
      </c>
      <c r="M1283" t="s">
        <v>69</v>
      </c>
      <c r="N1283" t="s">
        <v>82</v>
      </c>
      <c r="O1283" t="s">
        <v>86</v>
      </c>
      <c r="P1283" t="s">
        <v>43</v>
      </c>
      <c r="Q1283">
        <v>20</v>
      </c>
      <c r="R1283">
        <v>0</v>
      </c>
      <c r="S1283">
        <v>0</v>
      </c>
      <c r="T1283">
        <v>2</v>
      </c>
      <c r="U1283">
        <v>0</v>
      </c>
      <c r="V1283">
        <v>0</v>
      </c>
      <c r="W1283">
        <v>4</v>
      </c>
      <c r="X1283">
        <v>0</v>
      </c>
      <c r="Y1283">
        <v>0</v>
      </c>
      <c r="Z1283">
        <v>2</v>
      </c>
      <c r="AA1283">
        <v>2</v>
      </c>
      <c r="AB1283">
        <v>0</v>
      </c>
      <c r="AC1283">
        <v>0</v>
      </c>
      <c r="AD1283">
        <v>0</v>
      </c>
      <c r="AE1283">
        <v>42.395000000000003</v>
      </c>
      <c r="AF1283">
        <v>-71.122100000000003</v>
      </c>
      <c r="AG1283">
        <v>6</v>
      </c>
      <c r="AH1283" s="1">
        <v>250000000000000</v>
      </c>
    </row>
    <row r="1284" spans="1:34" x14ac:dyDescent="0.35">
      <c r="A1284">
        <v>20057161</v>
      </c>
      <c r="B1284" s="2">
        <v>44160.147222222222</v>
      </c>
      <c r="C1284" s="2" t="str">
        <f t="shared" si="40"/>
        <v>Nov</v>
      </c>
      <c r="D1284" s="2" t="str">
        <f t="shared" si="41"/>
        <v>2020</v>
      </c>
      <c r="E1284" t="s">
        <v>58</v>
      </c>
      <c r="F1284" t="s">
        <v>977</v>
      </c>
      <c r="G1284" t="s">
        <v>34</v>
      </c>
      <c r="H1284" t="s">
        <v>47</v>
      </c>
      <c r="I1284" t="s">
        <v>48</v>
      </c>
      <c r="J1284" t="s">
        <v>37</v>
      </c>
      <c r="K1284" t="s">
        <v>38</v>
      </c>
      <c r="L1284" t="s">
        <v>39</v>
      </c>
      <c r="M1284" t="s">
        <v>69</v>
      </c>
      <c r="N1284" t="s">
        <v>55</v>
      </c>
      <c r="O1284" t="s">
        <v>56</v>
      </c>
      <c r="P1284" t="s">
        <v>43</v>
      </c>
      <c r="Q1284">
        <v>20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2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42.394799999999996</v>
      </c>
      <c r="AF1284">
        <v>-71.122399999999999</v>
      </c>
      <c r="AG1284">
        <v>6</v>
      </c>
      <c r="AH1284" s="1">
        <v>250000000000000</v>
      </c>
    </row>
    <row r="1285" spans="1:34" x14ac:dyDescent="0.35">
      <c r="A1285">
        <v>18043752</v>
      </c>
      <c r="B1285" s="2">
        <v>43304.502083333333</v>
      </c>
      <c r="C1285" s="2" t="str">
        <f t="shared" si="40"/>
        <v>Jul</v>
      </c>
      <c r="D1285" s="2" t="str">
        <f t="shared" si="41"/>
        <v>2018</v>
      </c>
      <c r="E1285" t="s">
        <v>44</v>
      </c>
      <c r="F1285" t="s">
        <v>976</v>
      </c>
      <c r="G1285" t="s">
        <v>46</v>
      </c>
      <c r="H1285" t="s">
        <v>52</v>
      </c>
      <c r="I1285" t="s">
        <v>36</v>
      </c>
      <c r="J1285" t="s">
        <v>37</v>
      </c>
      <c r="K1285" t="s">
        <v>38</v>
      </c>
      <c r="L1285" t="s">
        <v>39</v>
      </c>
      <c r="M1285" t="s">
        <v>69</v>
      </c>
      <c r="N1285" t="s">
        <v>55</v>
      </c>
      <c r="O1285" t="s">
        <v>42</v>
      </c>
      <c r="P1285" t="s">
        <v>43</v>
      </c>
      <c r="Q1285">
        <v>30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4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42.395000000000003</v>
      </c>
      <c r="AF1285">
        <v>-71.122100000000003</v>
      </c>
      <c r="AG1285">
        <v>6</v>
      </c>
      <c r="AH1285" s="1">
        <v>250000000000000</v>
      </c>
    </row>
    <row r="1286" spans="1:34" x14ac:dyDescent="0.35">
      <c r="A1286">
        <v>21045490</v>
      </c>
      <c r="B1286" s="2">
        <v>44439.747916666667</v>
      </c>
      <c r="C1286" s="2" t="str">
        <f t="shared" si="40"/>
        <v>Aug</v>
      </c>
      <c r="D1286" s="2" t="str">
        <f t="shared" si="41"/>
        <v>2021</v>
      </c>
      <c r="E1286" t="s">
        <v>32</v>
      </c>
      <c r="F1286" t="s">
        <v>978</v>
      </c>
      <c r="G1286" t="s">
        <v>46</v>
      </c>
      <c r="H1286" t="s">
        <v>47</v>
      </c>
      <c r="I1286" t="s">
        <v>48</v>
      </c>
      <c r="J1286" t="s">
        <v>37</v>
      </c>
      <c r="K1286" t="s">
        <v>38</v>
      </c>
      <c r="L1286" t="s">
        <v>71</v>
      </c>
      <c r="M1286" t="s">
        <v>69</v>
      </c>
      <c r="N1286" t="s">
        <v>70</v>
      </c>
      <c r="O1286" t="s">
        <v>96</v>
      </c>
      <c r="P1286" t="s">
        <v>43</v>
      </c>
      <c r="Q1286">
        <v>25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1</v>
      </c>
      <c r="X1286">
        <v>0</v>
      </c>
      <c r="Y1286">
        <v>0</v>
      </c>
      <c r="Z1286">
        <v>1</v>
      </c>
      <c r="AA1286">
        <v>0</v>
      </c>
      <c r="AB1286">
        <v>1</v>
      </c>
      <c r="AC1286">
        <v>0</v>
      </c>
      <c r="AD1286">
        <v>0</v>
      </c>
      <c r="AE1286">
        <v>42.3947</v>
      </c>
      <c r="AF1286">
        <v>-71.121399999999994</v>
      </c>
      <c r="AG1286">
        <v>6</v>
      </c>
      <c r="AH1286" s="1">
        <v>250000000000000</v>
      </c>
    </row>
    <row r="1287" spans="1:34" x14ac:dyDescent="0.35">
      <c r="A1287">
        <v>19041769</v>
      </c>
      <c r="B1287" s="2">
        <v>43669.440972222219</v>
      </c>
      <c r="C1287" s="2" t="str">
        <f t="shared" si="40"/>
        <v>Jul</v>
      </c>
      <c r="D1287" s="2" t="str">
        <f t="shared" si="41"/>
        <v>2019</v>
      </c>
      <c r="E1287" t="s">
        <v>44</v>
      </c>
      <c r="F1287" t="s">
        <v>979</v>
      </c>
      <c r="G1287" t="s">
        <v>46</v>
      </c>
      <c r="H1287" t="s">
        <v>35</v>
      </c>
      <c r="I1287" t="s">
        <v>36</v>
      </c>
      <c r="J1287" t="s">
        <v>63</v>
      </c>
      <c r="K1287" t="s">
        <v>38</v>
      </c>
      <c r="L1287" t="s">
        <v>39</v>
      </c>
      <c r="M1287" t="s">
        <v>69</v>
      </c>
      <c r="N1287" t="s">
        <v>55</v>
      </c>
      <c r="O1287" t="s">
        <v>42</v>
      </c>
      <c r="P1287" t="s">
        <v>43</v>
      </c>
      <c r="Q1287">
        <v>20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3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42.3947</v>
      </c>
      <c r="AF1287">
        <v>-71.121799999999993</v>
      </c>
      <c r="AG1287">
        <v>6</v>
      </c>
      <c r="AH1287" s="1">
        <v>250000000000000</v>
      </c>
    </row>
    <row r="1288" spans="1:34" x14ac:dyDescent="0.35">
      <c r="A1288">
        <v>21045267</v>
      </c>
      <c r="B1288" s="2">
        <v>44438.723611111112</v>
      </c>
      <c r="C1288" s="2" t="str">
        <f t="shared" si="40"/>
        <v>Aug</v>
      </c>
      <c r="D1288" s="2" t="str">
        <f t="shared" si="41"/>
        <v>2021</v>
      </c>
      <c r="E1288" t="s">
        <v>32</v>
      </c>
      <c r="F1288" t="s">
        <v>980</v>
      </c>
      <c r="G1288" t="s">
        <v>46</v>
      </c>
      <c r="H1288" t="s">
        <v>47</v>
      </c>
      <c r="I1288" t="s">
        <v>48</v>
      </c>
      <c r="J1288" t="s">
        <v>37</v>
      </c>
      <c r="K1288" t="s">
        <v>38</v>
      </c>
      <c r="L1288" t="s">
        <v>71</v>
      </c>
      <c r="M1288" t="s">
        <v>40</v>
      </c>
      <c r="N1288" t="s">
        <v>55</v>
      </c>
      <c r="O1288" t="s">
        <v>42</v>
      </c>
      <c r="P1288" t="s">
        <v>43</v>
      </c>
      <c r="Q1288">
        <v>25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42.394599999999997</v>
      </c>
      <c r="AF1288">
        <v>-71.123000000000005</v>
      </c>
      <c r="AG1288">
        <v>6</v>
      </c>
      <c r="AH1288" s="1">
        <v>250000000000000</v>
      </c>
    </row>
    <row r="1289" spans="1:34" x14ac:dyDescent="0.35">
      <c r="A1289">
        <v>19032601</v>
      </c>
      <c r="B1289" s="2">
        <v>43627.28402777778</v>
      </c>
      <c r="C1289" s="2" t="str">
        <f t="shared" si="40"/>
        <v>Jun</v>
      </c>
      <c r="D1289" s="2" t="str">
        <f t="shared" si="41"/>
        <v>2019</v>
      </c>
      <c r="E1289" t="s">
        <v>58</v>
      </c>
      <c r="F1289" t="s">
        <v>981</v>
      </c>
      <c r="G1289" t="s">
        <v>46</v>
      </c>
      <c r="H1289" t="s">
        <v>35</v>
      </c>
      <c r="I1289" t="s">
        <v>36</v>
      </c>
      <c r="J1289" t="s">
        <v>37</v>
      </c>
      <c r="K1289" t="s">
        <v>63</v>
      </c>
      <c r="L1289" t="s">
        <v>39</v>
      </c>
      <c r="M1289" t="s">
        <v>69</v>
      </c>
      <c r="N1289" t="s">
        <v>70</v>
      </c>
      <c r="O1289" t="s">
        <v>96</v>
      </c>
      <c r="P1289" t="s">
        <v>43</v>
      </c>
      <c r="Q1289">
        <v>25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</v>
      </c>
      <c r="X1289">
        <v>0</v>
      </c>
      <c r="Y1289">
        <v>0</v>
      </c>
      <c r="Z1289">
        <v>1</v>
      </c>
      <c r="AA1289">
        <v>0</v>
      </c>
      <c r="AB1289">
        <v>1</v>
      </c>
      <c r="AC1289">
        <v>0</v>
      </c>
      <c r="AD1289">
        <v>0</v>
      </c>
      <c r="AE1289">
        <v>42.3949</v>
      </c>
      <c r="AF1289">
        <v>-71.121899999999997</v>
      </c>
      <c r="AG1289">
        <v>6</v>
      </c>
      <c r="AH1289" s="1">
        <v>250000000000000</v>
      </c>
    </row>
    <row r="1290" spans="1:34" x14ac:dyDescent="0.35">
      <c r="A1290">
        <v>20037413</v>
      </c>
      <c r="B1290" s="2">
        <v>44044.736805555556</v>
      </c>
      <c r="C1290" s="2" t="str">
        <f t="shared" si="40"/>
        <v>Aug</v>
      </c>
      <c r="D1290" s="2" t="str">
        <f t="shared" si="41"/>
        <v>2020</v>
      </c>
      <c r="E1290" t="s">
        <v>32</v>
      </c>
      <c r="F1290" t="s">
        <v>981</v>
      </c>
      <c r="G1290" t="s">
        <v>46</v>
      </c>
      <c r="H1290" t="s">
        <v>47</v>
      </c>
      <c r="I1290" t="s">
        <v>48</v>
      </c>
      <c r="J1290" t="s">
        <v>63</v>
      </c>
      <c r="K1290" t="s">
        <v>38</v>
      </c>
      <c r="L1290" t="s">
        <v>39</v>
      </c>
      <c r="M1290" t="s">
        <v>69</v>
      </c>
      <c r="N1290" t="s">
        <v>49</v>
      </c>
      <c r="O1290" t="s">
        <v>86</v>
      </c>
      <c r="P1290" t="s">
        <v>43</v>
      </c>
      <c r="Q1290">
        <v>25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2</v>
      </c>
      <c r="X1290">
        <v>0</v>
      </c>
      <c r="Y1290">
        <v>0</v>
      </c>
      <c r="Z1290">
        <v>1</v>
      </c>
      <c r="AA1290">
        <v>1</v>
      </c>
      <c r="AB1290">
        <v>0</v>
      </c>
      <c r="AC1290">
        <v>0</v>
      </c>
      <c r="AD1290">
        <v>0</v>
      </c>
      <c r="AE1290">
        <v>42.3949</v>
      </c>
      <c r="AF1290">
        <v>-71.121899999999997</v>
      </c>
      <c r="AG1290">
        <v>6</v>
      </c>
      <c r="AH1290" s="1">
        <v>250000000000000</v>
      </c>
    </row>
    <row r="1291" spans="1:34" x14ac:dyDescent="0.35">
      <c r="A1291">
        <v>20002451</v>
      </c>
      <c r="B1291" s="2">
        <v>43845.386805555558</v>
      </c>
      <c r="C1291" s="2" t="str">
        <f t="shared" si="40"/>
        <v>Jan</v>
      </c>
      <c r="D1291" s="2" t="str">
        <f t="shared" si="41"/>
        <v>2020</v>
      </c>
      <c r="E1291" t="s">
        <v>44</v>
      </c>
      <c r="F1291" t="s">
        <v>979</v>
      </c>
      <c r="G1291" t="s">
        <v>46</v>
      </c>
      <c r="H1291" t="s">
        <v>47</v>
      </c>
      <c r="I1291" t="s">
        <v>36</v>
      </c>
      <c r="J1291" t="s">
        <v>37</v>
      </c>
      <c r="K1291" t="s">
        <v>38</v>
      </c>
      <c r="L1291" t="s">
        <v>54</v>
      </c>
      <c r="M1291" t="s">
        <v>69</v>
      </c>
      <c r="N1291" t="s">
        <v>49</v>
      </c>
      <c r="O1291" t="s">
        <v>86</v>
      </c>
      <c r="P1291" t="s">
        <v>43</v>
      </c>
      <c r="Q1291">
        <v>25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2</v>
      </c>
      <c r="X1291">
        <v>0</v>
      </c>
      <c r="Y1291">
        <v>0</v>
      </c>
      <c r="Z1291">
        <v>1</v>
      </c>
      <c r="AA1291">
        <v>1</v>
      </c>
      <c r="AB1291">
        <v>0</v>
      </c>
      <c r="AC1291">
        <v>0</v>
      </c>
      <c r="AD1291">
        <v>0</v>
      </c>
      <c r="AE1291">
        <v>42.3947</v>
      </c>
      <c r="AF1291">
        <v>-71.121799999999993</v>
      </c>
      <c r="AG1291">
        <v>6</v>
      </c>
      <c r="AH1291" s="1">
        <v>250000000000000</v>
      </c>
    </row>
    <row r="1292" spans="1:34" x14ac:dyDescent="0.35">
      <c r="A1292">
        <v>23056498</v>
      </c>
      <c r="B1292" s="2">
        <v>45201.8</v>
      </c>
      <c r="C1292" s="2" t="str">
        <f t="shared" si="40"/>
        <v>Oct</v>
      </c>
      <c r="D1292" s="2" t="str">
        <f t="shared" si="41"/>
        <v>2023</v>
      </c>
      <c r="E1292" t="s">
        <v>32</v>
      </c>
      <c r="F1292" t="s">
        <v>982</v>
      </c>
      <c r="G1292" t="s">
        <v>34</v>
      </c>
      <c r="H1292" t="s">
        <v>47</v>
      </c>
      <c r="I1292" t="s">
        <v>48</v>
      </c>
      <c r="J1292" t="s">
        <v>37</v>
      </c>
      <c r="K1292" t="s">
        <v>38</v>
      </c>
      <c r="L1292" t="s">
        <v>39</v>
      </c>
      <c r="M1292" t="s">
        <v>93</v>
      </c>
      <c r="N1292" t="s">
        <v>55</v>
      </c>
      <c r="O1292" t="s">
        <v>42</v>
      </c>
      <c r="P1292" t="s">
        <v>43</v>
      </c>
      <c r="Q1292">
        <v>25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3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42.3947</v>
      </c>
      <c r="AF1292">
        <v>-71.121399999999994</v>
      </c>
      <c r="AG1292">
        <v>6</v>
      </c>
      <c r="AH1292" s="1">
        <v>250000000000000</v>
      </c>
    </row>
    <row r="1293" spans="1:34" x14ac:dyDescent="0.35">
      <c r="A1293">
        <v>18047073</v>
      </c>
      <c r="B1293" s="2">
        <v>43320.702777777777</v>
      </c>
      <c r="C1293" s="2" t="str">
        <f t="shared" si="40"/>
        <v>Aug</v>
      </c>
      <c r="D1293" s="2" t="str">
        <f t="shared" si="41"/>
        <v>2018</v>
      </c>
      <c r="E1293" t="s">
        <v>32</v>
      </c>
      <c r="F1293" t="s">
        <v>983</v>
      </c>
      <c r="G1293" t="s">
        <v>46</v>
      </c>
      <c r="H1293" t="s">
        <v>35</v>
      </c>
      <c r="I1293" t="s">
        <v>36</v>
      </c>
      <c r="J1293" t="s">
        <v>63</v>
      </c>
      <c r="K1293" t="s">
        <v>63</v>
      </c>
      <c r="L1293" t="s">
        <v>39</v>
      </c>
      <c r="M1293" t="s">
        <v>40</v>
      </c>
      <c r="N1293" t="s">
        <v>55</v>
      </c>
      <c r="O1293" t="s">
        <v>42</v>
      </c>
      <c r="P1293" t="s">
        <v>43</v>
      </c>
      <c r="Q1293">
        <v>30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42.3947</v>
      </c>
      <c r="AF1293">
        <v>-71.121399999999994</v>
      </c>
      <c r="AG1293">
        <v>6</v>
      </c>
      <c r="AH1293" s="1">
        <v>250000000000000</v>
      </c>
    </row>
    <row r="1294" spans="1:34" x14ac:dyDescent="0.35">
      <c r="A1294">
        <v>19012188</v>
      </c>
      <c r="B1294" s="2">
        <v>43529.738888888889</v>
      </c>
      <c r="C1294" s="2" t="str">
        <f t="shared" si="40"/>
        <v>Mar</v>
      </c>
      <c r="D1294" s="2" t="str">
        <f t="shared" si="41"/>
        <v>2019</v>
      </c>
      <c r="E1294" t="s">
        <v>32</v>
      </c>
      <c r="F1294" t="s">
        <v>984</v>
      </c>
      <c r="G1294" t="s">
        <v>429</v>
      </c>
      <c r="H1294" t="s">
        <v>52</v>
      </c>
      <c r="I1294" t="s">
        <v>36</v>
      </c>
      <c r="J1294" t="s">
        <v>37</v>
      </c>
      <c r="K1294" t="s">
        <v>38</v>
      </c>
      <c r="L1294" t="s">
        <v>39</v>
      </c>
      <c r="M1294" t="s">
        <v>93</v>
      </c>
      <c r="N1294" t="s">
        <v>70</v>
      </c>
      <c r="O1294" t="s">
        <v>56</v>
      </c>
      <c r="P1294" t="s">
        <v>43</v>
      </c>
      <c r="Q1294">
        <v>20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3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42.393999999999998</v>
      </c>
      <c r="AF1294">
        <v>-71.121099999999998</v>
      </c>
      <c r="AG1294">
        <v>6</v>
      </c>
      <c r="AH1294" s="1">
        <v>250000000000000</v>
      </c>
    </row>
    <row r="1295" spans="1:34" x14ac:dyDescent="0.35">
      <c r="A1295">
        <v>22072009</v>
      </c>
      <c r="B1295" s="2">
        <v>44918.151388888888</v>
      </c>
      <c r="C1295" s="2" t="str">
        <f t="shared" si="40"/>
        <v>Dec</v>
      </c>
      <c r="D1295" s="2" t="str">
        <f t="shared" si="41"/>
        <v>2022</v>
      </c>
      <c r="E1295" t="s">
        <v>58</v>
      </c>
      <c r="F1295" t="s">
        <v>985</v>
      </c>
      <c r="G1295" t="s">
        <v>34</v>
      </c>
      <c r="H1295" t="s">
        <v>35</v>
      </c>
      <c r="I1295" t="s">
        <v>36</v>
      </c>
      <c r="J1295" t="s">
        <v>37</v>
      </c>
      <c r="K1295" t="s">
        <v>38</v>
      </c>
      <c r="L1295" t="s">
        <v>39</v>
      </c>
      <c r="M1295" t="s">
        <v>69</v>
      </c>
      <c r="N1295" t="s">
        <v>49</v>
      </c>
      <c r="O1295" t="s">
        <v>99</v>
      </c>
      <c r="P1295" t="s">
        <v>57</v>
      </c>
      <c r="Q1295">
        <v>20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2</v>
      </c>
      <c r="X1295">
        <v>3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42.394300000000001</v>
      </c>
      <c r="AF1295">
        <v>-71.121499999999997</v>
      </c>
      <c r="AG1295">
        <v>6</v>
      </c>
      <c r="AH1295" s="1">
        <v>250000000000000</v>
      </c>
    </row>
    <row r="1296" spans="1:34" x14ac:dyDescent="0.35">
      <c r="A1296">
        <v>18033859</v>
      </c>
      <c r="B1296" s="2">
        <v>43258.279861111114</v>
      </c>
      <c r="C1296" s="2" t="str">
        <f t="shared" si="40"/>
        <v>Jun</v>
      </c>
      <c r="D1296" s="2" t="str">
        <f t="shared" si="41"/>
        <v>2018</v>
      </c>
      <c r="E1296" t="s">
        <v>58</v>
      </c>
      <c r="F1296" t="s">
        <v>986</v>
      </c>
      <c r="G1296" t="s">
        <v>46</v>
      </c>
      <c r="H1296" t="s">
        <v>52</v>
      </c>
      <c r="I1296" t="s">
        <v>48</v>
      </c>
      <c r="J1296" t="s">
        <v>37</v>
      </c>
      <c r="K1296" t="s">
        <v>38</v>
      </c>
      <c r="L1296" t="s">
        <v>39</v>
      </c>
      <c r="M1296" t="s">
        <v>40</v>
      </c>
      <c r="N1296" t="s">
        <v>70</v>
      </c>
      <c r="O1296" t="s">
        <v>96</v>
      </c>
      <c r="P1296" t="s">
        <v>43</v>
      </c>
      <c r="Q1296">
        <v>30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2</v>
      </c>
      <c r="X1296">
        <v>0</v>
      </c>
      <c r="Y1296">
        <v>0</v>
      </c>
      <c r="Z1296">
        <v>1</v>
      </c>
      <c r="AA1296">
        <v>0</v>
      </c>
      <c r="AB1296">
        <v>1</v>
      </c>
      <c r="AC1296">
        <v>0</v>
      </c>
      <c r="AD1296">
        <v>0</v>
      </c>
      <c r="AE1296">
        <v>42.393999999999998</v>
      </c>
      <c r="AF1296">
        <v>-71.121099999999998</v>
      </c>
      <c r="AG1296">
        <v>6</v>
      </c>
      <c r="AH1296" s="1">
        <v>250000000000000</v>
      </c>
    </row>
    <row r="1297" spans="1:34" x14ac:dyDescent="0.35">
      <c r="A1297">
        <v>24009001</v>
      </c>
      <c r="B1297" s="2">
        <v>45339.365972222222</v>
      </c>
      <c r="C1297" s="2" t="str">
        <f t="shared" si="40"/>
        <v>Feb</v>
      </c>
      <c r="D1297" s="2" t="str">
        <f t="shared" si="41"/>
        <v>2024</v>
      </c>
      <c r="E1297" t="s">
        <v>44</v>
      </c>
      <c r="F1297" t="s">
        <v>985</v>
      </c>
      <c r="G1297" t="s">
        <v>46</v>
      </c>
      <c r="H1297" t="s">
        <v>47</v>
      </c>
      <c r="I1297" t="s">
        <v>48</v>
      </c>
      <c r="J1297" t="s">
        <v>37</v>
      </c>
      <c r="K1297" t="s">
        <v>38</v>
      </c>
      <c r="L1297" t="s">
        <v>39</v>
      </c>
      <c r="M1297" t="s">
        <v>69</v>
      </c>
      <c r="N1297" t="s">
        <v>49</v>
      </c>
      <c r="O1297" t="s">
        <v>91</v>
      </c>
      <c r="P1297" t="s">
        <v>43</v>
      </c>
      <c r="Q1297">
        <v>10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42.394300000000001</v>
      </c>
      <c r="AF1297">
        <v>-71.121499999999997</v>
      </c>
      <c r="AG1297">
        <v>6</v>
      </c>
      <c r="AH1297" s="1">
        <v>250000000000000</v>
      </c>
    </row>
    <row r="1298" spans="1:34" x14ac:dyDescent="0.35">
      <c r="A1298">
        <v>19061002</v>
      </c>
      <c r="B1298" s="2">
        <v>43761.854861111111</v>
      </c>
      <c r="C1298" s="2" t="str">
        <f t="shared" si="40"/>
        <v>Oct</v>
      </c>
      <c r="D1298" s="2" t="str">
        <f t="shared" si="41"/>
        <v>2019</v>
      </c>
      <c r="E1298" t="s">
        <v>32</v>
      </c>
      <c r="F1298" t="s">
        <v>987</v>
      </c>
      <c r="G1298" t="s">
        <v>34</v>
      </c>
      <c r="H1298" t="s">
        <v>47</v>
      </c>
      <c r="I1298" t="s">
        <v>48</v>
      </c>
      <c r="J1298" t="s">
        <v>37</v>
      </c>
      <c r="K1298" t="s">
        <v>38</v>
      </c>
      <c r="L1298" t="s">
        <v>39</v>
      </c>
      <c r="M1298" t="s">
        <v>40</v>
      </c>
      <c r="N1298" t="s">
        <v>55</v>
      </c>
      <c r="O1298" t="s">
        <v>42</v>
      </c>
      <c r="P1298" t="s">
        <v>43</v>
      </c>
      <c r="Q1298">
        <v>25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2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42.393999999999998</v>
      </c>
      <c r="AF1298">
        <v>-71.121099999999998</v>
      </c>
      <c r="AG1298">
        <v>6</v>
      </c>
      <c r="AH1298" s="1">
        <v>250000000000000</v>
      </c>
    </row>
    <row r="1299" spans="1:34" x14ac:dyDescent="0.35">
      <c r="A1299">
        <v>23015955</v>
      </c>
      <c r="B1299" s="2">
        <v>45012.44027777778</v>
      </c>
      <c r="C1299" s="2" t="str">
        <f t="shared" si="40"/>
        <v>Mar</v>
      </c>
      <c r="D1299" s="2" t="str">
        <f t="shared" si="41"/>
        <v>2023</v>
      </c>
      <c r="E1299" t="s">
        <v>44</v>
      </c>
      <c r="F1299" t="s">
        <v>988</v>
      </c>
      <c r="G1299" t="s">
        <v>46</v>
      </c>
      <c r="H1299" t="s">
        <v>47</v>
      </c>
      <c r="I1299" t="s">
        <v>48</v>
      </c>
      <c r="J1299" t="s">
        <v>37</v>
      </c>
      <c r="K1299" t="s">
        <v>38</v>
      </c>
      <c r="L1299" t="s">
        <v>54</v>
      </c>
      <c r="M1299" t="s">
        <v>69</v>
      </c>
      <c r="N1299" t="s">
        <v>41</v>
      </c>
      <c r="O1299" t="s">
        <v>42</v>
      </c>
      <c r="P1299" t="s">
        <v>43</v>
      </c>
      <c r="Q1299">
        <v>25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42.394100000000002</v>
      </c>
      <c r="AF1299">
        <v>-71.120599999999996</v>
      </c>
      <c r="AG1299">
        <v>6</v>
      </c>
      <c r="AH1299" s="1">
        <v>250000000000000</v>
      </c>
    </row>
    <row r="1300" spans="1:34" x14ac:dyDescent="0.35">
      <c r="A1300">
        <v>19035365</v>
      </c>
      <c r="B1300" s="2">
        <v>43639.575694444444</v>
      </c>
      <c r="C1300" s="2" t="str">
        <f t="shared" si="40"/>
        <v>Jun</v>
      </c>
      <c r="D1300" s="2" t="str">
        <f t="shared" si="41"/>
        <v>2019</v>
      </c>
      <c r="E1300" t="s">
        <v>44</v>
      </c>
      <c r="F1300" t="s">
        <v>988</v>
      </c>
      <c r="G1300" t="s">
        <v>46</v>
      </c>
      <c r="H1300" t="s">
        <v>47</v>
      </c>
      <c r="I1300" t="s">
        <v>48</v>
      </c>
      <c r="J1300" t="s">
        <v>37</v>
      </c>
      <c r="K1300" t="s">
        <v>66</v>
      </c>
      <c r="L1300" t="s">
        <v>54</v>
      </c>
      <c r="M1300" t="s">
        <v>69</v>
      </c>
      <c r="N1300" t="s">
        <v>119</v>
      </c>
      <c r="O1300" t="s">
        <v>42</v>
      </c>
      <c r="P1300" t="s">
        <v>43</v>
      </c>
      <c r="Q1300">
        <v>25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42.394100000000002</v>
      </c>
      <c r="AF1300">
        <v>-71.120599999999996</v>
      </c>
      <c r="AG1300">
        <v>6</v>
      </c>
      <c r="AH1300" s="1">
        <v>250000000000000</v>
      </c>
    </row>
    <row r="1301" spans="1:34" x14ac:dyDescent="0.35">
      <c r="A1301">
        <v>23016396</v>
      </c>
      <c r="B1301" s="2">
        <v>45014.613888888889</v>
      </c>
      <c r="C1301" s="2" t="str">
        <f t="shared" si="40"/>
        <v>Mar</v>
      </c>
      <c r="D1301" s="2" t="str">
        <f t="shared" si="41"/>
        <v>2023</v>
      </c>
      <c r="E1301" t="s">
        <v>44</v>
      </c>
      <c r="F1301" t="s">
        <v>988</v>
      </c>
      <c r="G1301" t="s">
        <v>46</v>
      </c>
      <c r="H1301" t="s">
        <v>47</v>
      </c>
      <c r="I1301" t="s">
        <v>48</v>
      </c>
      <c r="J1301" t="s">
        <v>37</v>
      </c>
      <c r="K1301" t="s">
        <v>323</v>
      </c>
      <c r="L1301" t="s">
        <v>71</v>
      </c>
      <c r="M1301" t="s">
        <v>69</v>
      </c>
      <c r="N1301" t="s">
        <v>41</v>
      </c>
      <c r="O1301" t="s">
        <v>42</v>
      </c>
      <c r="P1301" t="s">
        <v>43</v>
      </c>
      <c r="Q1301">
        <v>25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4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42.394100000000002</v>
      </c>
      <c r="AF1301">
        <v>-71.120599999999996</v>
      </c>
      <c r="AG1301">
        <v>6</v>
      </c>
      <c r="AH1301" s="1">
        <v>250000000000000</v>
      </c>
    </row>
    <row r="1302" spans="1:34" x14ac:dyDescent="0.35">
      <c r="A1302">
        <v>20023131</v>
      </c>
      <c r="B1302" s="2">
        <v>43955.543055555558</v>
      </c>
      <c r="C1302" s="2" t="str">
        <f t="shared" si="40"/>
        <v>May</v>
      </c>
      <c r="D1302" s="2" t="str">
        <f t="shared" si="41"/>
        <v>2020</v>
      </c>
      <c r="E1302" t="s">
        <v>44</v>
      </c>
      <c r="F1302" t="s">
        <v>988</v>
      </c>
      <c r="G1302" t="s">
        <v>46</v>
      </c>
      <c r="H1302" t="s">
        <v>52</v>
      </c>
      <c r="I1302" t="s">
        <v>48</v>
      </c>
      <c r="J1302" t="s">
        <v>37</v>
      </c>
      <c r="K1302" t="s">
        <v>66</v>
      </c>
      <c r="L1302" t="s">
        <v>54</v>
      </c>
      <c r="M1302" t="s">
        <v>69</v>
      </c>
      <c r="N1302" t="s">
        <v>41</v>
      </c>
      <c r="O1302" t="s">
        <v>42</v>
      </c>
      <c r="P1302" t="s">
        <v>43</v>
      </c>
      <c r="Q1302">
        <v>25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3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42.394100000000002</v>
      </c>
      <c r="AF1302">
        <v>-71.120599999999996</v>
      </c>
      <c r="AG1302">
        <v>6</v>
      </c>
      <c r="AH1302" s="1">
        <v>250000000000000</v>
      </c>
    </row>
    <row r="1303" spans="1:34" x14ac:dyDescent="0.35">
      <c r="A1303">
        <v>24002941</v>
      </c>
      <c r="B1303" s="2">
        <v>45308.499305555553</v>
      </c>
      <c r="C1303" s="2" t="str">
        <f t="shared" si="40"/>
        <v>Jan</v>
      </c>
      <c r="D1303" s="2" t="str">
        <f t="shared" si="41"/>
        <v>2024</v>
      </c>
      <c r="E1303" t="s">
        <v>44</v>
      </c>
      <c r="F1303" t="s">
        <v>988</v>
      </c>
      <c r="G1303" t="s">
        <v>46</v>
      </c>
      <c r="H1303" t="s">
        <v>47</v>
      </c>
      <c r="I1303" t="s">
        <v>48</v>
      </c>
      <c r="J1303" t="s">
        <v>37</v>
      </c>
      <c r="K1303" t="s">
        <v>66</v>
      </c>
      <c r="L1303" t="s">
        <v>71</v>
      </c>
      <c r="M1303" t="s">
        <v>69</v>
      </c>
      <c r="N1303" t="s">
        <v>41</v>
      </c>
      <c r="O1303" t="s">
        <v>42</v>
      </c>
      <c r="P1303" t="s">
        <v>43</v>
      </c>
      <c r="Q1303">
        <v>20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42.394100000000002</v>
      </c>
      <c r="AF1303">
        <v>-71.120599999999996</v>
      </c>
      <c r="AG1303">
        <v>6</v>
      </c>
      <c r="AH1303" s="1">
        <v>250000000000000</v>
      </c>
    </row>
    <row r="1304" spans="1:34" x14ac:dyDescent="0.35">
      <c r="A1304">
        <v>22040772</v>
      </c>
      <c r="B1304" s="2">
        <v>44764.725694444445</v>
      </c>
      <c r="C1304" s="2" t="str">
        <f t="shared" si="40"/>
        <v>Jul</v>
      </c>
      <c r="D1304" s="2" t="str">
        <f t="shared" si="41"/>
        <v>2022</v>
      </c>
      <c r="E1304" t="s">
        <v>32</v>
      </c>
      <c r="F1304" t="s">
        <v>988</v>
      </c>
      <c r="G1304" t="s">
        <v>46</v>
      </c>
      <c r="H1304" t="s">
        <v>47</v>
      </c>
      <c r="I1304" t="s">
        <v>48</v>
      </c>
      <c r="J1304" t="s">
        <v>37</v>
      </c>
      <c r="K1304" t="s">
        <v>66</v>
      </c>
      <c r="L1304" t="s">
        <v>71</v>
      </c>
      <c r="M1304" t="s">
        <v>40</v>
      </c>
      <c r="N1304" t="s">
        <v>41</v>
      </c>
      <c r="O1304" t="s">
        <v>42</v>
      </c>
      <c r="P1304" t="s">
        <v>43</v>
      </c>
      <c r="Q1304">
        <v>25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3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42.394100000000002</v>
      </c>
      <c r="AF1304">
        <v>-71.120599999999996</v>
      </c>
      <c r="AG1304">
        <v>6</v>
      </c>
      <c r="AH1304" s="1">
        <v>250000000000000</v>
      </c>
    </row>
    <row r="1305" spans="1:34" x14ac:dyDescent="0.35">
      <c r="A1305">
        <v>21042856</v>
      </c>
      <c r="B1305" s="2">
        <v>44425.946527777778</v>
      </c>
      <c r="C1305" s="2" t="str">
        <f t="shared" si="40"/>
        <v>Aug</v>
      </c>
      <c r="D1305" s="2" t="str">
        <f t="shared" si="41"/>
        <v>2021</v>
      </c>
      <c r="E1305" t="s">
        <v>32</v>
      </c>
      <c r="F1305" t="s">
        <v>988</v>
      </c>
      <c r="G1305" t="s">
        <v>34</v>
      </c>
      <c r="H1305" t="s">
        <v>47</v>
      </c>
      <c r="I1305" t="s">
        <v>48</v>
      </c>
      <c r="J1305" t="s">
        <v>37</v>
      </c>
      <c r="K1305" t="s">
        <v>66</v>
      </c>
      <c r="L1305" t="s">
        <v>54</v>
      </c>
      <c r="M1305" t="s">
        <v>69</v>
      </c>
      <c r="N1305" t="s">
        <v>41</v>
      </c>
      <c r="O1305" t="s">
        <v>42</v>
      </c>
      <c r="P1305" t="s">
        <v>43</v>
      </c>
      <c r="Q1305">
        <v>20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4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42.394100000000002</v>
      </c>
      <c r="AF1305">
        <v>-71.120599999999996</v>
      </c>
      <c r="AG1305">
        <v>6</v>
      </c>
      <c r="AH1305" s="1">
        <v>250000000000000</v>
      </c>
    </row>
    <row r="1306" spans="1:34" x14ac:dyDescent="0.35">
      <c r="A1306">
        <v>18060270</v>
      </c>
      <c r="B1306" s="2">
        <v>43382.799305555556</v>
      </c>
      <c r="C1306" s="2" t="str">
        <f t="shared" si="40"/>
        <v>Oct</v>
      </c>
      <c r="D1306" s="2" t="str">
        <f t="shared" si="41"/>
        <v>2018</v>
      </c>
      <c r="E1306" t="s">
        <v>32</v>
      </c>
      <c r="F1306" t="s">
        <v>989</v>
      </c>
      <c r="G1306" t="s">
        <v>34</v>
      </c>
      <c r="H1306" t="s">
        <v>47</v>
      </c>
      <c r="I1306" t="s">
        <v>48</v>
      </c>
      <c r="J1306" t="s">
        <v>91</v>
      </c>
      <c r="K1306" t="s">
        <v>53</v>
      </c>
      <c r="L1306" t="s">
        <v>71</v>
      </c>
      <c r="M1306" t="s">
        <v>69</v>
      </c>
      <c r="N1306" t="s">
        <v>82</v>
      </c>
      <c r="O1306" t="s">
        <v>42</v>
      </c>
      <c r="P1306" t="s">
        <v>43</v>
      </c>
      <c r="Q1306">
        <v>25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42.392800000000001</v>
      </c>
      <c r="AF1306">
        <v>-71.122299999999996</v>
      </c>
      <c r="AG1306">
        <v>6</v>
      </c>
      <c r="AH1306" s="1">
        <v>250000000000000</v>
      </c>
    </row>
    <row r="1307" spans="1:34" x14ac:dyDescent="0.35">
      <c r="A1307">
        <v>19049055</v>
      </c>
      <c r="B1307" s="2">
        <v>43704.375694444447</v>
      </c>
      <c r="C1307" s="2" t="str">
        <f t="shared" si="40"/>
        <v>Aug</v>
      </c>
      <c r="D1307" s="2" t="str">
        <f t="shared" si="41"/>
        <v>2019</v>
      </c>
      <c r="E1307" t="s">
        <v>44</v>
      </c>
      <c r="F1307" t="s">
        <v>989</v>
      </c>
      <c r="G1307" t="s">
        <v>46</v>
      </c>
      <c r="H1307" t="s">
        <v>47</v>
      </c>
      <c r="I1307" t="s">
        <v>48</v>
      </c>
      <c r="J1307" t="s">
        <v>37</v>
      </c>
      <c r="K1307" t="s">
        <v>53</v>
      </c>
      <c r="L1307" t="s">
        <v>71</v>
      </c>
      <c r="M1307" t="s">
        <v>69</v>
      </c>
      <c r="N1307" t="s">
        <v>41</v>
      </c>
      <c r="O1307" t="s">
        <v>42</v>
      </c>
      <c r="P1307" t="s">
        <v>43</v>
      </c>
      <c r="Q1307">
        <v>20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2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42.392800000000001</v>
      </c>
      <c r="AF1307">
        <v>-71.122299999999996</v>
      </c>
      <c r="AG1307">
        <v>6</v>
      </c>
      <c r="AH1307" s="1">
        <v>250000000000000</v>
      </c>
    </row>
    <row r="1308" spans="1:34" x14ac:dyDescent="0.35">
      <c r="A1308">
        <v>19069484</v>
      </c>
      <c r="B1308" s="2">
        <v>43806.740277777775</v>
      </c>
      <c r="C1308" s="2" t="str">
        <f t="shared" si="40"/>
        <v>Dec</v>
      </c>
      <c r="D1308" s="2" t="str">
        <f t="shared" si="41"/>
        <v>2019</v>
      </c>
      <c r="E1308" t="s">
        <v>32</v>
      </c>
      <c r="F1308" t="s">
        <v>989</v>
      </c>
      <c r="G1308" t="s">
        <v>34</v>
      </c>
      <c r="H1308" t="s">
        <v>47</v>
      </c>
      <c r="I1308" t="s">
        <v>74</v>
      </c>
      <c r="J1308" t="s">
        <v>37</v>
      </c>
      <c r="K1308" t="s">
        <v>53</v>
      </c>
      <c r="L1308" t="s">
        <v>71</v>
      </c>
      <c r="M1308" t="s">
        <v>69</v>
      </c>
      <c r="N1308" t="s">
        <v>41</v>
      </c>
      <c r="O1308" t="s">
        <v>86</v>
      </c>
      <c r="P1308" t="s">
        <v>43</v>
      </c>
      <c r="Q1308">
        <v>25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2</v>
      </c>
      <c r="X1308">
        <v>0</v>
      </c>
      <c r="Y1308">
        <v>0</v>
      </c>
      <c r="Z1308">
        <v>1</v>
      </c>
      <c r="AA1308">
        <v>1</v>
      </c>
      <c r="AB1308">
        <v>0</v>
      </c>
      <c r="AC1308">
        <v>0</v>
      </c>
      <c r="AD1308">
        <v>0</v>
      </c>
      <c r="AE1308">
        <v>42.392800000000001</v>
      </c>
      <c r="AF1308">
        <v>-71.122299999999996</v>
      </c>
      <c r="AG1308">
        <v>6</v>
      </c>
      <c r="AH1308" s="1">
        <v>250000000000000</v>
      </c>
    </row>
    <row r="1309" spans="1:34" x14ac:dyDescent="0.35">
      <c r="A1309">
        <v>19034070</v>
      </c>
      <c r="B1309" s="2">
        <v>43633.727777777778</v>
      </c>
      <c r="C1309" s="2" t="str">
        <f t="shared" si="40"/>
        <v>Jun</v>
      </c>
      <c r="D1309" s="2" t="str">
        <f t="shared" si="41"/>
        <v>2019</v>
      </c>
      <c r="E1309" t="s">
        <v>32</v>
      </c>
      <c r="F1309" t="s">
        <v>989</v>
      </c>
      <c r="G1309" t="s">
        <v>46</v>
      </c>
      <c r="H1309" t="s">
        <v>47</v>
      </c>
      <c r="I1309" t="s">
        <v>48</v>
      </c>
      <c r="J1309" t="s">
        <v>37</v>
      </c>
      <c r="K1309" t="s">
        <v>53</v>
      </c>
      <c r="L1309" t="s">
        <v>71</v>
      </c>
      <c r="M1309" t="s">
        <v>69</v>
      </c>
      <c r="N1309" t="s">
        <v>55</v>
      </c>
      <c r="O1309" t="s">
        <v>42</v>
      </c>
      <c r="P1309" t="s">
        <v>43</v>
      </c>
      <c r="Q1309">
        <v>25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2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42.392800000000001</v>
      </c>
      <c r="AF1309">
        <v>-71.122299999999996</v>
      </c>
      <c r="AG1309">
        <v>6</v>
      </c>
      <c r="AH1309" s="1">
        <v>250000000000000</v>
      </c>
    </row>
    <row r="1310" spans="1:34" x14ac:dyDescent="0.35">
      <c r="A1310">
        <v>20036364</v>
      </c>
      <c r="B1310" s="2">
        <v>44037.613194444442</v>
      </c>
      <c r="C1310" s="2" t="str">
        <f t="shared" si="40"/>
        <v>Jul</v>
      </c>
      <c r="D1310" s="2" t="str">
        <f t="shared" si="41"/>
        <v>2020</v>
      </c>
      <c r="E1310" t="s">
        <v>44</v>
      </c>
      <c r="F1310" t="s">
        <v>990</v>
      </c>
      <c r="G1310" t="s">
        <v>46</v>
      </c>
      <c r="H1310" t="s">
        <v>47</v>
      </c>
      <c r="I1310" t="s">
        <v>48</v>
      </c>
      <c r="J1310" t="s">
        <v>37</v>
      </c>
      <c r="K1310" t="s">
        <v>53</v>
      </c>
      <c r="L1310" t="s">
        <v>54</v>
      </c>
      <c r="M1310" t="s">
        <v>69</v>
      </c>
      <c r="N1310" t="s">
        <v>70</v>
      </c>
      <c r="O1310" t="s">
        <v>42</v>
      </c>
      <c r="P1310" t="s">
        <v>43</v>
      </c>
      <c r="Q1310">
        <v>20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42.3934</v>
      </c>
      <c r="AF1310">
        <v>-71.121499999999997</v>
      </c>
      <c r="AG1310">
        <v>6</v>
      </c>
      <c r="AH1310" s="1">
        <v>250000000000000</v>
      </c>
    </row>
    <row r="1311" spans="1:34" x14ac:dyDescent="0.35">
      <c r="A1311">
        <v>19022256</v>
      </c>
      <c r="B1311" s="2">
        <v>43578.705555555556</v>
      </c>
      <c r="C1311" s="2" t="str">
        <f t="shared" si="40"/>
        <v>Apr</v>
      </c>
      <c r="D1311" s="2" t="str">
        <f t="shared" si="41"/>
        <v>2019</v>
      </c>
      <c r="E1311" t="s">
        <v>32</v>
      </c>
      <c r="F1311" t="s">
        <v>990</v>
      </c>
      <c r="G1311" t="s">
        <v>46</v>
      </c>
      <c r="H1311" t="s">
        <v>47</v>
      </c>
      <c r="I1311" t="s">
        <v>48</v>
      </c>
      <c r="J1311" t="s">
        <v>60</v>
      </c>
      <c r="K1311" t="s">
        <v>38</v>
      </c>
      <c r="L1311" t="s">
        <v>54</v>
      </c>
      <c r="M1311" t="s">
        <v>69</v>
      </c>
      <c r="N1311" t="s">
        <v>70</v>
      </c>
      <c r="O1311" t="s">
        <v>42</v>
      </c>
      <c r="P1311" t="s">
        <v>43</v>
      </c>
      <c r="Q1311">
        <v>20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4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42.3934</v>
      </c>
      <c r="AF1311">
        <v>-71.121499999999997</v>
      </c>
      <c r="AG1311">
        <v>6</v>
      </c>
      <c r="AH1311" s="1">
        <v>250000000000000</v>
      </c>
    </row>
    <row r="1312" spans="1:34" x14ac:dyDescent="0.35">
      <c r="A1312">
        <v>23040996</v>
      </c>
      <c r="B1312" s="2">
        <v>45128.606944444444</v>
      </c>
      <c r="C1312" s="2" t="str">
        <f t="shared" si="40"/>
        <v>Jul</v>
      </c>
      <c r="D1312" s="2" t="str">
        <f t="shared" si="41"/>
        <v>2023</v>
      </c>
      <c r="E1312" t="s">
        <v>44</v>
      </c>
      <c r="F1312" t="s">
        <v>991</v>
      </c>
      <c r="G1312" t="s">
        <v>46</v>
      </c>
      <c r="H1312" t="s">
        <v>47</v>
      </c>
      <c r="I1312" t="s">
        <v>48</v>
      </c>
      <c r="J1312" t="s">
        <v>37</v>
      </c>
      <c r="K1312" t="s">
        <v>38</v>
      </c>
      <c r="L1312" t="s">
        <v>39</v>
      </c>
      <c r="M1312" t="s">
        <v>40</v>
      </c>
      <c r="N1312" t="s">
        <v>41</v>
      </c>
      <c r="O1312" t="s">
        <v>42</v>
      </c>
      <c r="P1312" t="s">
        <v>43</v>
      </c>
      <c r="Q1312">
        <v>20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2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42.3872</v>
      </c>
      <c r="AF1312">
        <v>-71.111999999999995</v>
      </c>
      <c r="AG1312">
        <v>3</v>
      </c>
      <c r="AH1312" s="1">
        <v>250000000000000</v>
      </c>
    </row>
    <row r="1313" spans="1:34" x14ac:dyDescent="0.35">
      <c r="A1313">
        <v>19026622</v>
      </c>
      <c r="B1313" s="2">
        <v>43600.379861111112</v>
      </c>
      <c r="C1313" s="2" t="str">
        <f t="shared" si="40"/>
        <v>May</v>
      </c>
      <c r="D1313" s="2" t="str">
        <f t="shared" si="41"/>
        <v>2019</v>
      </c>
      <c r="E1313" t="s">
        <v>44</v>
      </c>
      <c r="F1313" t="s">
        <v>992</v>
      </c>
      <c r="G1313" t="s">
        <v>46</v>
      </c>
      <c r="H1313" t="s">
        <v>47</v>
      </c>
      <c r="I1313" t="s">
        <v>48</v>
      </c>
      <c r="J1313" t="s">
        <v>37</v>
      </c>
      <c r="K1313" t="s">
        <v>38</v>
      </c>
      <c r="L1313" t="s">
        <v>39</v>
      </c>
      <c r="M1313" t="s">
        <v>40</v>
      </c>
      <c r="N1313" t="s">
        <v>49</v>
      </c>
      <c r="O1313" t="s">
        <v>63</v>
      </c>
      <c r="P1313" t="s">
        <v>63</v>
      </c>
      <c r="Q1313">
        <v>20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2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42.388800000000003</v>
      </c>
      <c r="AF1313">
        <v>-71.111699999999999</v>
      </c>
      <c r="AG1313">
        <v>3</v>
      </c>
      <c r="AH1313" s="1">
        <v>250000000000000</v>
      </c>
    </row>
    <row r="1314" spans="1:34" x14ac:dyDescent="0.35">
      <c r="A1314">
        <v>18029133</v>
      </c>
      <c r="B1314" s="2">
        <v>43237.363888888889</v>
      </c>
      <c r="C1314" s="2" t="str">
        <f t="shared" si="40"/>
        <v>May</v>
      </c>
      <c r="D1314" s="2" t="str">
        <f t="shared" si="41"/>
        <v>2018</v>
      </c>
      <c r="E1314" t="s">
        <v>44</v>
      </c>
      <c r="F1314" t="s">
        <v>993</v>
      </c>
      <c r="G1314" t="s">
        <v>46</v>
      </c>
      <c r="H1314" t="s">
        <v>47</v>
      </c>
      <c r="I1314" t="s">
        <v>48</v>
      </c>
      <c r="J1314" t="s">
        <v>175</v>
      </c>
      <c r="K1314" t="s">
        <v>38</v>
      </c>
      <c r="L1314" t="s">
        <v>39</v>
      </c>
      <c r="M1314" t="s">
        <v>40</v>
      </c>
      <c r="N1314" t="s">
        <v>119</v>
      </c>
      <c r="O1314" t="s">
        <v>96</v>
      </c>
      <c r="P1314" t="s">
        <v>43</v>
      </c>
      <c r="Q1314">
        <v>10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42.386099999999999</v>
      </c>
      <c r="AF1314">
        <v>-71.113500000000002</v>
      </c>
      <c r="AG1314">
        <v>3</v>
      </c>
      <c r="AH1314" s="1">
        <v>250000000000000</v>
      </c>
    </row>
    <row r="1315" spans="1:34" x14ac:dyDescent="0.35">
      <c r="A1315">
        <v>18021080</v>
      </c>
      <c r="B1315" s="2">
        <v>43200.418749999997</v>
      </c>
      <c r="C1315" s="2" t="str">
        <f t="shared" si="40"/>
        <v>Apr</v>
      </c>
      <c r="D1315" s="2" t="str">
        <f t="shared" si="41"/>
        <v>2018</v>
      </c>
      <c r="E1315" t="s">
        <v>44</v>
      </c>
      <c r="F1315" t="s">
        <v>992</v>
      </c>
      <c r="G1315" t="s">
        <v>46</v>
      </c>
      <c r="H1315" t="s">
        <v>47</v>
      </c>
      <c r="I1315" t="s">
        <v>48</v>
      </c>
      <c r="J1315" t="s">
        <v>37</v>
      </c>
      <c r="K1315" t="s">
        <v>53</v>
      </c>
      <c r="L1315" t="s">
        <v>71</v>
      </c>
      <c r="M1315" t="s">
        <v>93</v>
      </c>
      <c r="N1315" t="s">
        <v>41</v>
      </c>
      <c r="O1315" t="s">
        <v>42</v>
      </c>
      <c r="P1315" t="s">
        <v>43</v>
      </c>
      <c r="Q1315">
        <v>25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42.388800000000003</v>
      </c>
      <c r="AF1315">
        <v>-71.111699999999999</v>
      </c>
      <c r="AG1315">
        <v>3</v>
      </c>
      <c r="AH1315" s="1">
        <v>250000000000000</v>
      </c>
    </row>
    <row r="1316" spans="1:34" x14ac:dyDescent="0.35">
      <c r="A1316">
        <v>22029014</v>
      </c>
      <c r="B1316" s="2">
        <v>44705.786805555559</v>
      </c>
      <c r="C1316" s="2" t="str">
        <f t="shared" si="40"/>
        <v>May</v>
      </c>
      <c r="D1316" s="2" t="str">
        <f t="shared" si="41"/>
        <v>2022</v>
      </c>
      <c r="E1316" t="s">
        <v>32</v>
      </c>
      <c r="F1316" t="s">
        <v>994</v>
      </c>
      <c r="G1316" t="s">
        <v>46</v>
      </c>
      <c r="H1316" t="s">
        <v>47</v>
      </c>
      <c r="I1316" t="s">
        <v>48</v>
      </c>
      <c r="J1316" t="s">
        <v>91</v>
      </c>
      <c r="K1316" t="s">
        <v>53</v>
      </c>
      <c r="L1316" t="s">
        <v>71</v>
      </c>
      <c r="M1316" t="s">
        <v>93</v>
      </c>
      <c r="N1316" t="s">
        <v>41</v>
      </c>
      <c r="O1316" t="s">
        <v>42</v>
      </c>
      <c r="P1316" t="s">
        <v>43</v>
      </c>
      <c r="Q1316">
        <v>20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3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42.387799999999999</v>
      </c>
      <c r="AF1316">
        <v>-71.1096</v>
      </c>
      <c r="AG1316">
        <v>3</v>
      </c>
      <c r="AH1316" s="1">
        <v>250000000000000</v>
      </c>
    </row>
    <row r="1317" spans="1:34" x14ac:dyDescent="0.35">
      <c r="A1317">
        <v>19054866</v>
      </c>
      <c r="B1317" s="2">
        <v>43731.720833333333</v>
      </c>
      <c r="C1317" s="2" t="str">
        <f t="shared" si="40"/>
        <v>Sep</v>
      </c>
      <c r="D1317" s="2" t="str">
        <f t="shared" si="41"/>
        <v>2019</v>
      </c>
      <c r="E1317" t="s">
        <v>32</v>
      </c>
      <c r="F1317" t="s">
        <v>994</v>
      </c>
      <c r="G1317" t="s">
        <v>46</v>
      </c>
      <c r="H1317" t="s">
        <v>47</v>
      </c>
      <c r="I1317" t="s">
        <v>48</v>
      </c>
      <c r="J1317" t="s">
        <v>37</v>
      </c>
      <c r="K1317" t="s">
        <v>53</v>
      </c>
      <c r="L1317" t="s">
        <v>71</v>
      </c>
      <c r="M1317" t="s">
        <v>40</v>
      </c>
      <c r="N1317" t="s">
        <v>41</v>
      </c>
      <c r="O1317" t="s">
        <v>42</v>
      </c>
      <c r="P1317" t="s">
        <v>43</v>
      </c>
      <c r="Q1317">
        <v>25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2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42.387799999999999</v>
      </c>
      <c r="AF1317">
        <v>-71.1096</v>
      </c>
      <c r="AG1317">
        <v>3</v>
      </c>
      <c r="AH1317" s="1">
        <v>250000000000000</v>
      </c>
    </row>
    <row r="1318" spans="1:34" x14ac:dyDescent="0.35">
      <c r="A1318">
        <v>21012783</v>
      </c>
      <c r="B1318" s="2">
        <v>44267.427083333336</v>
      </c>
      <c r="C1318" s="2" t="str">
        <f t="shared" si="40"/>
        <v>Mar</v>
      </c>
      <c r="D1318" s="2" t="str">
        <f t="shared" si="41"/>
        <v>2021</v>
      </c>
      <c r="E1318" t="s">
        <v>44</v>
      </c>
      <c r="F1318" t="s">
        <v>994</v>
      </c>
      <c r="G1318" t="s">
        <v>46</v>
      </c>
      <c r="H1318" t="s">
        <v>47</v>
      </c>
      <c r="I1318" t="s">
        <v>48</v>
      </c>
      <c r="J1318" t="s">
        <v>37</v>
      </c>
      <c r="K1318" t="s">
        <v>53</v>
      </c>
      <c r="L1318" t="s">
        <v>71</v>
      </c>
      <c r="M1318" t="s">
        <v>40</v>
      </c>
      <c r="N1318" t="s">
        <v>70</v>
      </c>
      <c r="O1318" t="s">
        <v>56</v>
      </c>
      <c r="P1318" t="s">
        <v>43</v>
      </c>
      <c r="Q1318">
        <v>20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42.387799999999999</v>
      </c>
      <c r="AF1318">
        <v>-71.1096</v>
      </c>
      <c r="AG1318">
        <v>3</v>
      </c>
      <c r="AH1318" s="1">
        <v>250000000000000</v>
      </c>
    </row>
    <row r="1319" spans="1:34" x14ac:dyDescent="0.35">
      <c r="A1319">
        <v>23018685</v>
      </c>
      <c r="B1319" s="2">
        <v>45024.747916666667</v>
      </c>
      <c r="C1319" s="2" t="str">
        <f t="shared" si="40"/>
        <v>Apr</v>
      </c>
      <c r="D1319" s="2" t="str">
        <f t="shared" si="41"/>
        <v>2023</v>
      </c>
      <c r="E1319" t="s">
        <v>32</v>
      </c>
      <c r="F1319" t="s">
        <v>994</v>
      </c>
      <c r="G1319" t="s">
        <v>46</v>
      </c>
      <c r="H1319" t="s">
        <v>47</v>
      </c>
      <c r="I1319" t="s">
        <v>48</v>
      </c>
      <c r="J1319" t="s">
        <v>37</v>
      </c>
      <c r="K1319" t="s">
        <v>323</v>
      </c>
      <c r="L1319" t="s">
        <v>71</v>
      </c>
      <c r="M1319" t="s">
        <v>40</v>
      </c>
      <c r="N1319" t="s">
        <v>41</v>
      </c>
      <c r="O1319" t="s">
        <v>42</v>
      </c>
      <c r="P1319" t="s">
        <v>43</v>
      </c>
      <c r="Q1319">
        <v>25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3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42.387799999999999</v>
      </c>
      <c r="AF1319">
        <v>-71.1096</v>
      </c>
      <c r="AG1319">
        <v>3</v>
      </c>
      <c r="AH1319" s="1">
        <v>250000000000000</v>
      </c>
    </row>
    <row r="1320" spans="1:34" x14ac:dyDescent="0.35">
      <c r="A1320">
        <v>18031823</v>
      </c>
      <c r="B1320" s="2">
        <v>43249.394444444442</v>
      </c>
      <c r="C1320" s="2" t="str">
        <f t="shared" si="40"/>
        <v>May</v>
      </c>
      <c r="D1320" s="2" t="str">
        <f t="shared" si="41"/>
        <v>2018</v>
      </c>
      <c r="E1320" t="s">
        <v>44</v>
      </c>
      <c r="F1320" t="s">
        <v>995</v>
      </c>
      <c r="G1320" t="s">
        <v>46</v>
      </c>
      <c r="H1320" t="s">
        <v>47</v>
      </c>
      <c r="I1320" t="s">
        <v>48</v>
      </c>
      <c r="J1320" t="s">
        <v>37</v>
      </c>
      <c r="K1320" t="s">
        <v>38</v>
      </c>
      <c r="L1320" t="s">
        <v>39</v>
      </c>
      <c r="M1320" t="s">
        <v>40</v>
      </c>
      <c r="N1320" t="s">
        <v>119</v>
      </c>
      <c r="O1320" t="s">
        <v>42</v>
      </c>
      <c r="P1320" t="s">
        <v>43</v>
      </c>
      <c r="Q1320">
        <v>25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4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42.386800000000001</v>
      </c>
      <c r="AF1320">
        <v>-71.111800000000002</v>
      </c>
      <c r="AG1320">
        <v>3</v>
      </c>
      <c r="AH1320" s="1">
        <v>250000000000000</v>
      </c>
    </row>
    <row r="1321" spans="1:34" x14ac:dyDescent="0.35">
      <c r="A1321">
        <v>22041418</v>
      </c>
      <c r="B1321" s="2">
        <v>44768.519444444442</v>
      </c>
      <c r="C1321" s="2" t="str">
        <f t="shared" si="40"/>
        <v>Jul</v>
      </c>
      <c r="D1321" s="2" t="str">
        <f t="shared" si="41"/>
        <v>2022</v>
      </c>
      <c r="E1321" t="s">
        <v>44</v>
      </c>
      <c r="F1321" t="s">
        <v>996</v>
      </c>
      <c r="G1321" t="s">
        <v>46</v>
      </c>
      <c r="H1321" t="s">
        <v>52</v>
      </c>
      <c r="I1321" t="s">
        <v>48</v>
      </c>
      <c r="J1321" t="s">
        <v>37</v>
      </c>
      <c r="K1321" t="s">
        <v>53</v>
      </c>
      <c r="L1321" t="s">
        <v>54</v>
      </c>
      <c r="M1321" t="s">
        <v>40</v>
      </c>
      <c r="N1321" t="s">
        <v>41</v>
      </c>
      <c r="O1321" t="s">
        <v>42</v>
      </c>
      <c r="P1321" t="s">
        <v>43</v>
      </c>
      <c r="Q1321">
        <v>20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4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42.3874</v>
      </c>
      <c r="AF1321">
        <v>-71.1113</v>
      </c>
      <c r="AG1321">
        <v>3</v>
      </c>
      <c r="AH1321" s="1">
        <v>250000000000000</v>
      </c>
    </row>
    <row r="1322" spans="1:34" x14ac:dyDescent="0.35">
      <c r="A1322">
        <v>23038515</v>
      </c>
      <c r="B1322" s="2">
        <v>45117.410416666666</v>
      </c>
      <c r="C1322" s="2" t="str">
        <f t="shared" si="40"/>
        <v>Jul</v>
      </c>
      <c r="D1322" s="2" t="str">
        <f t="shared" si="41"/>
        <v>2023</v>
      </c>
      <c r="E1322" t="s">
        <v>44</v>
      </c>
      <c r="F1322" t="s">
        <v>997</v>
      </c>
      <c r="G1322" t="s">
        <v>46</v>
      </c>
      <c r="H1322" t="s">
        <v>35</v>
      </c>
      <c r="I1322" t="s">
        <v>36</v>
      </c>
      <c r="J1322" t="s">
        <v>37</v>
      </c>
      <c r="K1322" t="s">
        <v>53</v>
      </c>
      <c r="L1322" t="s">
        <v>71</v>
      </c>
      <c r="M1322" t="s">
        <v>40</v>
      </c>
      <c r="N1322" t="s">
        <v>41</v>
      </c>
      <c r="O1322" t="s">
        <v>42</v>
      </c>
      <c r="P1322" t="s">
        <v>43</v>
      </c>
      <c r="Q1322">
        <v>20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4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42.386200000000002</v>
      </c>
      <c r="AF1322">
        <v>-71.111400000000003</v>
      </c>
      <c r="AG1322">
        <v>3</v>
      </c>
      <c r="AH1322" s="1">
        <v>250000000000000</v>
      </c>
    </row>
    <row r="1323" spans="1:34" x14ac:dyDescent="0.35">
      <c r="A1323">
        <v>23002252</v>
      </c>
      <c r="B1323" s="2">
        <v>44939.78125</v>
      </c>
      <c r="C1323" s="2" t="str">
        <f t="shared" si="40"/>
        <v>Jan</v>
      </c>
      <c r="D1323" s="2" t="str">
        <f t="shared" si="41"/>
        <v>2023</v>
      </c>
      <c r="E1323" t="s">
        <v>32</v>
      </c>
      <c r="F1323" t="s">
        <v>998</v>
      </c>
      <c r="G1323" t="s">
        <v>34</v>
      </c>
      <c r="H1323" t="s">
        <v>35</v>
      </c>
      <c r="I1323" t="s">
        <v>36</v>
      </c>
      <c r="J1323" t="s">
        <v>37</v>
      </c>
      <c r="K1323" t="s">
        <v>38</v>
      </c>
      <c r="L1323" t="s">
        <v>90</v>
      </c>
      <c r="M1323" t="s">
        <v>69</v>
      </c>
      <c r="N1323" t="s">
        <v>49</v>
      </c>
      <c r="O1323" t="s">
        <v>91</v>
      </c>
      <c r="P1323" t="s">
        <v>63</v>
      </c>
      <c r="Q1323">
        <v>20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42.386000000000003</v>
      </c>
      <c r="AF1323">
        <v>-71.110299999999995</v>
      </c>
      <c r="AG1323">
        <v>3</v>
      </c>
      <c r="AH1323" s="1">
        <v>250000000000000</v>
      </c>
    </row>
    <row r="1324" spans="1:34" x14ac:dyDescent="0.35">
      <c r="A1324">
        <v>19023149</v>
      </c>
      <c r="B1324" s="2">
        <v>43582.664583333331</v>
      </c>
      <c r="C1324" s="2" t="str">
        <f t="shared" si="40"/>
        <v>Apr</v>
      </c>
      <c r="D1324" s="2" t="str">
        <f t="shared" si="41"/>
        <v>2019</v>
      </c>
      <c r="E1324" t="s">
        <v>44</v>
      </c>
      <c r="F1324" t="s">
        <v>999</v>
      </c>
      <c r="G1324" t="s">
        <v>46</v>
      </c>
      <c r="H1324" t="s">
        <v>47</v>
      </c>
      <c r="I1324" t="s">
        <v>48</v>
      </c>
      <c r="J1324" t="s">
        <v>37</v>
      </c>
      <c r="K1324" t="s">
        <v>53</v>
      </c>
      <c r="L1324" t="s">
        <v>54</v>
      </c>
      <c r="M1324" t="s">
        <v>69</v>
      </c>
      <c r="N1324" t="s">
        <v>49</v>
      </c>
      <c r="O1324" t="s">
        <v>96</v>
      </c>
      <c r="P1324" t="s">
        <v>43</v>
      </c>
      <c r="Q1324">
        <v>20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3</v>
      </c>
      <c r="X1324">
        <v>0</v>
      </c>
      <c r="Y1324">
        <v>0</v>
      </c>
      <c r="Z1324">
        <v>1</v>
      </c>
      <c r="AA1324">
        <v>0</v>
      </c>
      <c r="AB1324">
        <v>1</v>
      </c>
      <c r="AC1324">
        <v>0</v>
      </c>
      <c r="AD1324">
        <v>0</v>
      </c>
      <c r="AE1324">
        <v>42.384300000000003</v>
      </c>
      <c r="AF1324">
        <v>-71.111000000000004</v>
      </c>
      <c r="AG1324">
        <v>3</v>
      </c>
      <c r="AH1324" s="1">
        <v>250000000000000</v>
      </c>
    </row>
    <row r="1325" spans="1:34" x14ac:dyDescent="0.35">
      <c r="A1325">
        <v>19065623</v>
      </c>
      <c r="B1325" s="2">
        <v>43785.611805555556</v>
      </c>
      <c r="C1325" s="2" t="str">
        <f t="shared" si="40"/>
        <v>Nov</v>
      </c>
      <c r="D1325" s="2" t="str">
        <f t="shared" si="41"/>
        <v>2019</v>
      </c>
      <c r="E1325" t="s">
        <v>44</v>
      </c>
      <c r="F1325" t="s">
        <v>999</v>
      </c>
      <c r="G1325" t="s">
        <v>46</v>
      </c>
      <c r="H1325" t="s">
        <v>47</v>
      </c>
      <c r="I1325" t="s">
        <v>48</v>
      </c>
      <c r="J1325" t="s">
        <v>37</v>
      </c>
      <c r="K1325" t="s">
        <v>53</v>
      </c>
      <c r="L1325" t="s">
        <v>54</v>
      </c>
      <c r="M1325" t="s">
        <v>69</v>
      </c>
      <c r="N1325" t="s">
        <v>41</v>
      </c>
      <c r="O1325" t="s">
        <v>56</v>
      </c>
      <c r="P1325" t="s">
        <v>43</v>
      </c>
      <c r="Q1325">
        <v>25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3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42.384300000000003</v>
      </c>
      <c r="AF1325">
        <v>-71.111000000000004</v>
      </c>
      <c r="AG1325">
        <v>3</v>
      </c>
      <c r="AH1325" s="1">
        <v>250000000000000</v>
      </c>
    </row>
    <row r="1326" spans="1:34" x14ac:dyDescent="0.35">
      <c r="A1326">
        <v>21009428</v>
      </c>
      <c r="B1326" s="2">
        <v>44250.38958333333</v>
      </c>
      <c r="C1326" s="2" t="str">
        <f t="shared" si="40"/>
        <v>Feb</v>
      </c>
      <c r="D1326" s="2" t="str">
        <f t="shared" si="41"/>
        <v>2021</v>
      </c>
      <c r="E1326" t="s">
        <v>44</v>
      </c>
      <c r="F1326" t="s">
        <v>1000</v>
      </c>
      <c r="G1326" t="s">
        <v>46</v>
      </c>
      <c r="H1326" t="s">
        <v>47</v>
      </c>
      <c r="I1326" t="s">
        <v>48</v>
      </c>
      <c r="J1326" t="s">
        <v>37</v>
      </c>
      <c r="K1326" t="s">
        <v>38</v>
      </c>
      <c r="L1326" t="s">
        <v>39</v>
      </c>
      <c r="M1326" t="s">
        <v>69</v>
      </c>
      <c r="N1326" t="s">
        <v>49</v>
      </c>
      <c r="O1326" t="s">
        <v>140</v>
      </c>
      <c r="P1326" t="s">
        <v>57</v>
      </c>
      <c r="Q1326">
        <v>25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2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42.387300000000003</v>
      </c>
      <c r="AF1326">
        <v>-71.109800000000007</v>
      </c>
      <c r="AG1326">
        <v>3</v>
      </c>
      <c r="AH1326" s="1">
        <v>250000000000000</v>
      </c>
    </row>
    <row r="1327" spans="1:34" x14ac:dyDescent="0.35">
      <c r="A1327">
        <v>21044852</v>
      </c>
      <c r="B1327" s="2">
        <v>44436.46875</v>
      </c>
      <c r="C1327" s="2" t="str">
        <f t="shared" si="40"/>
        <v>Aug</v>
      </c>
      <c r="D1327" s="2" t="str">
        <f t="shared" si="41"/>
        <v>2021</v>
      </c>
      <c r="E1327" t="s">
        <v>44</v>
      </c>
      <c r="F1327" t="s">
        <v>1001</v>
      </c>
      <c r="G1327" t="s">
        <v>46</v>
      </c>
      <c r="H1327" t="s">
        <v>47</v>
      </c>
      <c r="I1327" t="s">
        <v>48</v>
      </c>
      <c r="J1327" t="s">
        <v>37</v>
      </c>
      <c r="K1327" t="s">
        <v>66</v>
      </c>
      <c r="L1327" t="s">
        <v>39</v>
      </c>
      <c r="M1327" t="s">
        <v>40</v>
      </c>
      <c r="N1327" t="s">
        <v>41</v>
      </c>
      <c r="O1327" t="s">
        <v>42</v>
      </c>
      <c r="P1327" t="s">
        <v>43</v>
      </c>
      <c r="Q1327">
        <v>25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42.384700000000002</v>
      </c>
      <c r="AF1327">
        <v>-71.1113</v>
      </c>
      <c r="AG1327">
        <v>3</v>
      </c>
      <c r="AH1327" s="1">
        <v>250000000000000</v>
      </c>
    </row>
    <row r="1328" spans="1:34" x14ac:dyDescent="0.35">
      <c r="A1328">
        <v>19014426</v>
      </c>
      <c r="B1328" s="2">
        <v>43539.806250000001</v>
      </c>
      <c r="C1328" s="2" t="str">
        <f t="shared" si="40"/>
        <v>Mar</v>
      </c>
      <c r="D1328" s="2" t="str">
        <f t="shared" si="41"/>
        <v>2019</v>
      </c>
      <c r="E1328" t="s">
        <v>32</v>
      </c>
      <c r="F1328" t="s">
        <v>999</v>
      </c>
      <c r="G1328" t="s">
        <v>34</v>
      </c>
      <c r="H1328" t="s">
        <v>52</v>
      </c>
      <c r="I1328" t="s">
        <v>48</v>
      </c>
      <c r="J1328" t="s">
        <v>37</v>
      </c>
      <c r="K1328" t="s">
        <v>53</v>
      </c>
      <c r="L1328" t="s">
        <v>54</v>
      </c>
      <c r="M1328" t="s">
        <v>40</v>
      </c>
      <c r="N1328" t="s">
        <v>41</v>
      </c>
      <c r="O1328" t="s">
        <v>96</v>
      </c>
      <c r="P1328" t="s">
        <v>43</v>
      </c>
      <c r="Q1328">
        <v>30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2</v>
      </c>
      <c r="X1328">
        <v>0</v>
      </c>
      <c r="Y1328">
        <v>0</v>
      </c>
      <c r="Z1328">
        <v>1</v>
      </c>
      <c r="AA1328">
        <v>0</v>
      </c>
      <c r="AB1328">
        <v>1</v>
      </c>
      <c r="AC1328">
        <v>0</v>
      </c>
      <c r="AD1328">
        <v>0</v>
      </c>
      <c r="AE1328">
        <v>42.384300000000003</v>
      </c>
      <c r="AF1328">
        <v>-71.111000000000004</v>
      </c>
      <c r="AG1328">
        <v>3</v>
      </c>
      <c r="AH1328" s="1">
        <v>250000000000000</v>
      </c>
    </row>
    <row r="1329" spans="1:34" x14ac:dyDescent="0.35">
      <c r="A1329">
        <v>18068869</v>
      </c>
      <c r="B1329" s="2">
        <v>43424.689583333333</v>
      </c>
      <c r="C1329" s="2" t="str">
        <f t="shared" si="40"/>
        <v>Nov</v>
      </c>
      <c r="D1329" s="2" t="str">
        <f t="shared" si="41"/>
        <v>2018</v>
      </c>
      <c r="E1329" t="s">
        <v>32</v>
      </c>
      <c r="F1329" t="s">
        <v>1001</v>
      </c>
      <c r="G1329" t="s">
        <v>34</v>
      </c>
      <c r="H1329" t="s">
        <v>155</v>
      </c>
      <c r="I1329" t="s">
        <v>36</v>
      </c>
      <c r="J1329" t="s">
        <v>63</v>
      </c>
      <c r="K1329" t="s">
        <v>66</v>
      </c>
      <c r="L1329" t="s">
        <v>54</v>
      </c>
      <c r="M1329" t="s">
        <v>40</v>
      </c>
      <c r="N1329" t="s">
        <v>82</v>
      </c>
      <c r="O1329" t="s">
        <v>86</v>
      </c>
      <c r="P1329" t="s">
        <v>43</v>
      </c>
      <c r="Q1329">
        <v>30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1</v>
      </c>
      <c r="AA1329">
        <v>1</v>
      </c>
      <c r="AB1329">
        <v>0</v>
      </c>
      <c r="AC1329">
        <v>0</v>
      </c>
      <c r="AD1329">
        <v>0</v>
      </c>
      <c r="AE1329">
        <v>42.384700000000002</v>
      </c>
      <c r="AF1329">
        <v>-71.1113</v>
      </c>
      <c r="AG1329">
        <v>3</v>
      </c>
      <c r="AH1329" s="1">
        <v>250000000000000</v>
      </c>
    </row>
    <row r="1330" spans="1:34" x14ac:dyDescent="0.35">
      <c r="A1330">
        <v>18025730</v>
      </c>
      <c r="B1330" s="2">
        <v>43221.672222222223</v>
      </c>
      <c r="C1330" s="2" t="str">
        <f t="shared" si="40"/>
        <v>May</v>
      </c>
      <c r="D1330" s="2" t="str">
        <f t="shared" si="41"/>
        <v>2018</v>
      </c>
      <c r="E1330" t="s">
        <v>32</v>
      </c>
      <c r="F1330" t="s">
        <v>1002</v>
      </c>
      <c r="G1330" t="s">
        <v>46</v>
      </c>
      <c r="H1330" t="s">
        <v>47</v>
      </c>
      <c r="I1330" t="s">
        <v>48</v>
      </c>
      <c r="J1330" t="s">
        <v>63</v>
      </c>
      <c r="K1330" t="s">
        <v>66</v>
      </c>
      <c r="L1330" t="s">
        <v>54</v>
      </c>
      <c r="M1330" t="s">
        <v>93</v>
      </c>
      <c r="N1330" t="s">
        <v>70</v>
      </c>
      <c r="O1330" t="s">
        <v>96</v>
      </c>
      <c r="P1330" t="s">
        <v>43</v>
      </c>
      <c r="Q1330">
        <v>25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1</v>
      </c>
      <c r="X1330">
        <v>0</v>
      </c>
      <c r="Y1330">
        <v>0</v>
      </c>
      <c r="Z1330">
        <v>1</v>
      </c>
      <c r="AA1330">
        <v>0</v>
      </c>
      <c r="AB1330">
        <v>1</v>
      </c>
      <c r="AC1330">
        <v>0</v>
      </c>
      <c r="AD1330">
        <v>0</v>
      </c>
      <c r="AE1330">
        <v>42.384599999999999</v>
      </c>
      <c r="AF1330">
        <v>-71.111900000000006</v>
      </c>
      <c r="AG1330">
        <v>3</v>
      </c>
      <c r="AH1330" s="1">
        <v>250000000000000</v>
      </c>
    </row>
    <row r="1331" spans="1:34" x14ac:dyDescent="0.35">
      <c r="A1331">
        <v>21020185</v>
      </c>
      <c r="B1331" s="2">
        <v>44309.719444444447</v>
      </c>
      <c r="C1331" s="2" t="str">
        <f t="shared" si="40"/>
        <v>Apr</v>
      </c>
      <c r="D1331" s="2" t="str">
        <f t="shared" si="41"/>
        <v>2021</v>
      </c>
      <c r="E1331" t="s">
        <v>32</v>
      </c>
      <c r="F1331" t="s">
        <v>1003</v>
      </c>
      <c r="G1331" t="s">
        <v>46</v>
      </c>
      <c r="H1331" t="s">
        <v>47</v>
      </c>
      <c r="I1331" t="s">
        <v>48</v>
      </c>
      <c r="J1331" t="s">
        <v>37</v>
      </c>
      <c r="K1331" t="s">
        <v>66</v>
      </c>
      <c r="L1331" t="s">
        <v>54</v>
      </c>
      <c r="M1331" t="s">
        <v>93</v>
      </c>
      <c r="N1331" t="s">
        <v>55</v>
      </c>
      <c r="O1331" t="s">
        <v>42</v>
      </c>
      <c r="P1331" t="s">
        <v>63</v>
      </c>
      <c r="Q1331">
        <v>25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3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42.384900000000002</v>
      </c>
      <c r="AF1331">
        <v>-71.112399999999994</v>
      </c>
      <c r="AG1331">
        <v>3</v>
      </c>
      <c r="AH1331" s="1">
        <v>250000000000000</v>
      </c>
    </row>
    <row r="1332" spans="1:34" x14ac:dyDescent="0.35">
      <c r="A1332">
        <v>20061764</v>
      </c>
      <c r="B1332" s="2">
        <v>44187.693749999999</v>
      </c>
      <c r="C1332" s="2" t="str">
        <f t="shared" si="40"/>
        <v>Dec</v>
      </c>
      <c r="D1332" s="2" t="str">
        <f t="shared" si="41"/>
        <v>2020</v>
      </c>
      <c r="E1332" t="s">
        <v>32</v>
      </c>
      <c r="F1332" t="s">
        <v>1004</v>
      </c>
      <c r="G1332" t="s">
        <v>107</v>
      </c>
      <c r="H1332" t="s">
        <v>47</v>
      </c>
      <c r="I1332" t="s">
        <v>36</v>
      </c>
      <c r="J1332" t="s">
        <v>37</v>
      </c>
      <c r="K1332" t="s">
        <v>38</v>
      </c>
      <c r="L1332" t="s">
        <v>54</v>
      </c>
      <c r="M1332" t="s">
        <v>40</v>
      </c>
      <c r="N1332" t="s">
        <v>55</v>
      </c>
      <c r="O1332" t="s">
        <v>42</v>
      </c>
      <c r="P1332" t="s">
        <v>43</v>
      </c>
      <c r="Q1332">
        <v>25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3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42.384900000000002</v>
      </c>
      <c r="AF1332">
        <v>-71.112399999999994</v>
      </c>
      <c r="AG1332">
        <v>3</v>
      </c>
      <c r="AH1332" s="1">
        <v>250000000000000</v>
      </c>
    </row>
    <row r="1333" spans="1:34" x14ac:dyDescent="0.35">
      <c r="A1333">
        <v>19029076</v>
      </c>
      <c r="B1333" s="2">
        <v>43610.884027777778</v>
      </c>
      <c r="C1333" s="2" t="str">
        <f t="shared" si="40"/>
        <v>May</v>
      </c>
      <c r="D1333" s="2" t="str">
        <f t="shared" si="41"/>
        <v>2019</v>
      </c>
      <c r="E1333" t="s">
        <v>32</v>
      </c>
      <c r="F1333" t="s">
        <v>1002</v>
      </c>
      <c r="G1333" t="s">
        <v>34</v>
      </c>
      <c r="H1333" t="s">
        <v>47</v>
      </c>
      <c r="I1333" t="s">
        <v>48</v>
      </c>
      <c r="J1333" t="s">
        <v>37</v>
      </c>
      <c r="K1333" t="s">
        <v>66</v>
      </c>
      <c r="L1333" t="s">
        <v>54</v>
      </c>
      <c r="M1333" t="s">
        <v>40</v>
      </c>
      <c r="N1333" t="s">
        <v>82</v>
      </c>
      <c r="O1333" t="s">
        <v>96</v>
      </c>
      <c r="P1333" t="s">
        <v>43</v>
      </c>
      <c r="Q1333">
        <v>30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1</v>
      </c>
      <c r="X1333">
        <v>0</v>
      </c>
      <c r="Y1333">
        <v>0</v>
      </c>
      <c r="Z1333">
        <v>1</v>
      </c>
      <c r="AA1333">
        <v>0</v>
      </c>
      <c r="AB1333">
        <v>1</v>
      </c>
      <c r="AC1333">
        <v>0</v>
      </c>
      <c r="AD1333">
        <v>0</v>
      </c>
      <c r="AE1333">
        <v>42.384599999999999</v>
      </c>
      <c r="AF1333">
        <v>-71.111900000000006</v>
      </c>
      <c r="AG1333">
        <v>3</v>
      </c>
      <c r="AH1333" s="1">
        <v>250000000000000</v>
      </c>
    </row>
    <row r="1334" spans="1:34" x14ac:dyDescent="0.35">
      <c r="A1334">
        <v>23019485</v>
      </c>
      <c r="B1334" s="2">
        <v>45028.390277777777</v>
      </c>
      <c r="C1334" s="2" t="str">
        <f t="shared" si="40"/>
        <v>Apr</v>
      </c>
      <c r="D1334" s="2" t="str">
        <f t="shared" si="41"/>
        <v>2023</v>
      </c>
      <c r="E1334" t="s">
        <v>44</v>
      </c>
      <c r="F1334" t="s">
        <v>1005</v>
      </c>
      <c r="G1334" t="s">
        <v>46</v>
      </c>
      <c r="H1334" t="s">
        <v>52</v>
      </c>
      <c r="I1334" t="s">
        <v>48</v>
      </c>
      <c r="J1334" t="s">
        <v>37</v>
      </c>
      <c r="K1334" t="s">
        <v>66</v>
      </c>
      <c r="L1334" t="s">
        <v>54</v>
      </c>
      <c r="M1334" t="s">
        <v>40</v>
      </c>
      <c r="N1334" t="s">
        <v>55</v>
      </c>
      <c r="O1334" t="s">
        <v>42</v>
      </c>
      <c r="P1334" t="s">
        <v>43</v>
      </c>
      <c r="Q1334">
        <v>25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42.384599999999999</v>
      </c>
      <c r="AF1334">
        <v>-71.111900000000006</v>
      </c>
      <c r="AG1334">
        <v>3</v>
      </c>
      <c r="AH1334" s="1">
        <v>250000000000000</v>
      </c>
    </row>
    <row r="1335" spans="1:34" x14ac:dyDescent="0.35">
      <c r="A1335">
        <v>20050048</v>
      </c>
      <c r="B1335" s="2">
        <v>44120.368750000001</v>
      </c>
      <c r="C1335" s="2" t="str">
        <f t="shared" si="40"/>
        <v>Oct</v>
      </c>
      <c r="D1335" s="2" t="str">
        <f t="shared" si="41"/>
        <v>2020</v>
      </c>
      <c r="E1335" t="s">
        <v>44</v>
      </c>
      <c r="F1335" t="s">
        <v>1002</v>
      </c>
      <c r="G1335" t="s">
        <v>46</v>
      </c>
      <c r="H1335" t="s">
        <v>52</v>
      </c>
      <c r="I1335" t="s">
        <v>48</v>
      </c>
      <c r="J1335" t="s">
        <v>37</v>
      </c>
      <c r="K1335" t="s">
        <v>38</v>
      </c>
      <c r="L1335" t="s">
        <v>54</v>
      </c>
      <c r="M1335" t="s">
        <v>40</v>
      </c>
      <c r="N1335" t="s">
        <v>41</v>
      </c>
      <c r="O1335" t="s">
        <v>96</v>
      </c>
      <c r="P1335" t="s">
        <v>43</v>
      </c>
      <c r="Q1335">
        <v>25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1</v>
      </c>
      <c r="X1335">
        <v>0</v>
      </c>
      <c r="Y1335">
        <v>0</v>
      </c>
      <c r="Z1335">
        <v>1</v>
      </c>
      <c r="AA1335">
        <v>0</v>
      </c>
      <c r="AB1335">
        <v>1</v>
      </c>
      <c r="AC1335">
        <v>0</v>
      </c>
      <c r="AD1335">
        <v>0</v>
      </c>
      <c r="AE1335">
        <v>42.384599999999999</v>
      </c>
      <c r="AF1335">
        <v>-71.111900000000006</v>
      </c>
      <c r="AG1335">
        <v>3</v>
      </c>
      <c r="AH1335" s="1">
        <v>250000000000000</v>
      </c>
    </row>
    <row r="1336" spans="1:34" x14ac:dyDescent="0.35">
      <c r="A1336">
        <v>23053737</v>
      </c>
      <c r="B1336" s="2">
        <v>45187.95416666667</v>
      </c>
      <c r="C1336" s="2" t="str">
        <f t="shared" si="40"/>
        <v>Sep</v>
      </c>
      <c r="D1336" s="2" t="str">
        <f t="shared" si="41"/>
        <v>2023</v>
      </c>
      <c r="E1336" t="s">
        <v>32</v>
      </c>
      <c r="F1336" t="s">
        <v>1006</v>
      </c>
      <c r="G1336" t="s">
        <v>34</v>
      </c>
      <c r="H1336" t="s">
        <v>35</v>
      </c>
      <c r="I1336" t="s">
        <v>36</v>
      </c>
      <c r="J1336" t="s">
        <v>63</v>
      </c>
      <c r="K1336" t="s">
        <v>66</v>
      </c>
      <c r="L1336" t="s">
        <v>39</v>
      </c>
      <c r="M1336" t="s">
        <v>40</v>
      </c>
      <c r="N1336" t="s">
        <v>55</v>
      </c>
      <c r="O1336" t="s">
        <v>42</v>
      </c>
      <c r="P1336" t="s">
        <v>43</v>
      </c>
      <c r="Q1336">
        <v>25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1</v>
      </c>
      <c r="X1336">
        <v>0</v>
      </c>
      <c r="Y1336">
        <v>0</v>
      </c>
      <c r="Z1336">
        <v>1</v>
      </c>
      <c r="AA1336">
        <v>0</v>
      </c>
      <c r="AB1336">
        <v>1</v>
      </c>
      <c r="AC1336">
        <v>0</v>
      </c>
      <c r="AD1336">
        <v>0</v>
      </c>
      <c r="AE1336">
        <v>42.3872</v>
      </c>
      <c r="AF1336">
        <v>-71.116699999999994</v>
      </c>
      <c r="AG1336">
        <v>2</v>
      </c>
      <c r="AH1336" s="1">
        <v>250000000000000</v>
      </c>
    </row>
    <row r="1337" spans="1:34" x14ac:dyDescent="0.35">
      <c r="A1337">
        <v>19004407</v>
      </c>
      <c r="B1337" s="2">
        <v>43489.909722222219</v>
      </c>
      <c r="C1337" s="2" t="str">
        <f t="shared" si="40"/>
        <v>Jan</v>
      </c>
      <c r="D1337" s="2" t="str">
        <f t="shared" si="41"/>
        <v>2019</v>
      </c>
      <c r="E1337" t="s">
        <v>32</v>
      </c>
      <c r="F1337" t="s">
        <v>1007</v>
      </c>
      <c r="G1337" t="s">
        <v>34</v>
      </c>
      <c r="H1337" t="s">
        <v>35</v>
      </c>
      <c r="I1337" t="s">
        <v>36</v>
      </c>
      <c r="J1337" t="s">
        <v>37</v>
      </c>
      <c r="K1337" t="s">
        <v>66</v>
      </c>
      <c r="L1337" t="s">
        <v>63</v>
      </c>
      <c r="M1337" t="s">
        <v>63</v>
      </c>
      <c r="N1337" t="s">
        <v>70</v>
      </c>
      <c r="O1337" t="s">
        <v>96</v>
      </c>
      <c r="P1337" t="s">
        <v>63</v>
      </c>
      <c r="Q1337">
        <v>25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2</v>
      </c>
      <c r="X1337">
        <v>0</v>
      </c>
      <c r="Y1337">
        <v>0</v>
      </c>
      <c r="Z1337">
        <v>1</v>
      </c>
      <c r="AA1337">
        <v>0</v>
      </c>
      <c r="AB1337">
        <v>1</v>
      </c>
      <c r="AC1337">
        <v>0</v>
      </c>
      <c r="AD1337">
        <v>0</v>
      </c>
      <c r="AE1337">
        <v>42.3872</v>
      </c>
      <c r="AF1337">
        <v>-71.116699999999994</v>
      </c>
      <c r="AG1337">
        <v>2</v>
      </c>
      <c r="AH1337" s="1">
        <v>250000000000000</v>
      </c>
    </row>
    <row r="1338" spans="1:34" x14ac:dyDescent="0.35">
      <c r="A1338">
        <v>20053193</v>
      </c>
      <c r="B1338" s="2">
        <v>44137.479861111111</v>
      </c>
      <c r="C1338" s="2" t="str">
        <f t="shared" si="40"/>
        <v>Nov</v>
      </c>
      <c r="D1338" s="2" t="str">
        <f t="shared" si="41"/>
        <v>2020</v>
      </c>
      <c r="E1338" t="s">
        <v>44</v>
      </c>
      <c r="F1338" t="s">
        <v>1008</v>
      </c>
      <c r="G1338" t="s">
        <v>46</v>
      </c>
      <c r="H1338" t="s">
        <v>52</v>
      </c>
      <c r="I1338" t="s">
        <v>48</v>
      </c>
      <c r="J1338" t="s">
        <v>37</v>
      </c>
      <c r="K1338" t="s">
        <v>38</v>
      </c>
      <c r="L1338" t="s">
        <v>54</v>
      </c>
      <c r="M1338" t="s">
        <v>40</v>
      </c>
      <c r="N1338" t="s">
        <v>55</v>
      </c>
      <c r="O1338" t="s">
        <v>42</v>
      </c>
      <c r="P1338" t="s">
        <v>43</v>
      </c>
      <c r="Q1338">
        <v>25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42.386699999999998</v>
      </c>
      <c r="AF1338">
        <v>-71.116299999999995</v>
      </c>
      <c r="AG1338">
        <v>2</v>
      </c>
      <c r="AH1338" s="1">
        <v>250000000000000</v>
      </c>
    </row>
    <row r="1339" spans="1:34" x14ac:dyDescent="0.35">
      <c r="A1339">
        <v>20009306</v>
      </c>
      <c r="B1339" s="2">
        <v>43879.765277777777</v>
      </c>
      <c r="C1339" s="2" t="str">
        <f t="shared" si="40"/>
        <v>Feb</v>
      </c>
      <c r="D1339" s="2" t="str">
        <f t="shared" si="41"/>
        <v>2020</v>
      </c>
      <c r="E1339" t="s">
        <v>32</v>
      </c>
      <c r="F1339" t="s">
        <v>1008</v>
      </c>
      <c r="G1339" t="s">
        <v>34</v>
      </c>
      <c r="H1339" t="s">
        <v>35</v>
      </c>
      <c r="I1339" t="s">
        <v>36</v>
      </c>
      <c r="J1339" t="s">
        <v>63</v>
      </c>
      <c r="K1339" t="s">
        <v>38</v>
      </c>
      <c r="L1339" t="s">
        <v>54</v>
      </c>
      <c r="M1339" t="s">
        <v>93</v>
      </c>
      <c r="N1339" t="s">
        <v>49</v>
      </c>
      <c r="O1339" t="s">
        <v>86</v>
      </c>
      <c r="P1339" t="s">
        <v>43</v>
      </c>
      <c r="Q1339">
        <v>25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2</v>
      </c>
      <c r="X1339">
        <v>0</v>
      </c>
      <c r="Y1339">
        <v>0</v>
      </c>
      <c r="Z1339">
        <v>1</v>
      </c>
      <c r="AA1339">
        <v>1</v>
      </c>
      <c r="AB1339">
        <v>0</v>
      </c>
      <c r="AC1339">
        <v>0</v>
      </c>
      <c r="AD1339">
        <v>0</v>
      </c>
      <c r="AE1339">
        <v>42.386699999999998</v>
      </c>
      <c r="AF1339">
        <v>-71.116299999999995</v>
      </c>
      <c r="AG1339">
        <v>2</v>
      </c>
      <c r="AH1339" s="1">
        <v>250000000000000</v>
      </c>
    </row>
    <row r="1340" spans="1:34" x14ac:dyDescent="0.35">
      <c r="A1340">
        <v>24018285</v>
      </c>
      <c r="B1340" s="2">
        <v>45384.671527777777</v>
      </c>
      <c r="C1340" s="2" t="str">
        <f t="shared" si="40"/>
        <v>Apr</v>
      </c>
      <c r="D1340" s="2" t="str">
        <f t="shared" si="41"/>
        <v>2024</v>
      </c>
      <c r="E1340" t="s">
        <v>32</v>
      </c>
      <c r="F1340" t="s">
        <v>1009</v>
      </c>
      <c r="G1340" t="s">
        <v>46</v>
      </c>
      <c r="H1340" t="s">
        <v>47</v>
      </c>
      <c r="I1340" t="s">
        <v>48</v>
      </c>
      <c r="J1340" t="s">
        <v>37</v>
      </c>
      <c r="K1340" t="s">
        <v>38</v>
      </c>
      <c r="L1340" t="s">
        <v>39</v>
      </c>
      <c r="M1340" t="s">
        <v>93</v>
      </c>
      <c r="N1340" t="s">
        <v>55</v>
      </c>
      <c r="O1340" t="s">
        <v>96</v>
      </c>
      <c r="P1340" t="s">
        <v>43</v>
      </c>
      <c r="Q1340">
        <v>25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2</v>
      </c>
      <c r="X1340">
        <v>0</v>
      </c>
      <c r="Y1340">
        <v>0</v>
      </c>
      <c r="Z1340">
        <v>1</v>
      </c>
      <c r="AA1340">
        <v>0</v>
      </c>
      <c r="AB1340">
        <v>1</v>
      </c>
      <c r="AC1340">
        <v>0</v>
      </c>
      <c r="AD1340">
        <v>0</v>
      </c>
      <c r="AE1340">
        <v>42.386400000000002</v>
      </c>
      <c r="AF1340">
        <v>-71.116500000000002</v>
      </c>
      <c r="AG1340">
        <v>2</v>
      </c>
      <c r="AH1340" s="1">
        <v>250000000000000</v>
      </c>
    </row>
    <row r="1341" spans="1:34" x14ac:dyDescent="0.35">
      <c r="A1341">
        <v>22027991</v>
      </c>
      <c r="B1341" s="2">
        <v>44701.319444444445</v>
      </c>
      <c r="C1341" s="2" t="str">
        <f t="shared" si="40"/>
        <v>May</v>
      </c>
      <c r="D1341" s="2" t="str">
        <f t="shared" si="41"/>
        <v>2022</v>
      </c>
      <c r="E1341" t="s">
        <v>58</v>
      </c>
      <c r="F1341" t="s">
        <v>1010</v>
      </c>
      <c r="G1341" t="s">
        <v>46</v>
      </c>
      <c r="H1341" t="s">
        <v>52</v>
      </c>
      <c r="I1341" t="s">
        <v>48</v>
      </c>
      <c r="J1341" t="s">
        <v>37</v>
      </c>
      <c r="K1341" t="s">
        <v>38</v>
      </c>
      <c r="L1341" t="s">
        <v>54</v>
      </c>
      <c r="M1341" t="s">
        <v>40</v>
      </c>
      <c r="N1341" t="s">
        <v>70</v>
      </c>
      <c r="O1341" t="s">
        <v>96</v>
      </c>
      <c r="P1341" t="s">
        <v>43</v>
      </c>
      <c r="Q1341">
        <v>25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2</v>
      </c>
      <c r="X1341">
        <v>0</v>
      </c>
      <c r="Y1341">
        <v>0</v>
      </c>
      <c r="Z1341">
        <v>1</v>
      </c>
      <c r="AA1341">
        <v>0</v>
      </c>
      <c r="AB1341">
        <v>1</v>
      </c>
      <c r="AC1341">
        <v>0</v>
      </c>
      <c r="AD1341">
        <v>0</v>
      </c>
      <c r="AE1341">
        <v>42.386200000000002</v>
      </c>
      <c r="AF1341">
        <v>-71.116100000000003</v>
      </c>
      <c r="AG1341">
        <v>2</v>
      </c>
      <c r="AH1341" s="1">
        <v>250000000000000</v>
      </c>
    </row>
    <row r="1342" spans="1:34" x14ac:dyDescent="0.35">
      <c r="A1342">
        <v>23036049</v>
      </c>
      <c r="B1342" s="2">
        <v>45105.355555555558</v>
      </c>
      <c r="C1342" s="2" t="str">
        <f t="shared" si="40"/>
        <v>Jun</v>
      </c>
      <c r="D1342" s="2" t="str">
        <f t="shared" si="41"/>
        <v>2023</v>
      </c>
      <c r="E1342" t="s">
        <v>44</v>
      </c>
      <c r="F1342" t="s">
        <v>1011</v>
      </c>
      <c r="G1342" t="s">
        <v>46</v>
      </c>
      <c r="H1342" t="s">
        <v>35</v>
      </c>
      <c r="I1342" t="s">
        <v>36</v>
      </c>
      <c r="J1342" t="s">
        <v>175</v>
      </c>
      <c r="K1342" t="s">
        <v>38</v>
      </c>
      <c r="L1342" t="s">
        <v>54</v>
      </c>
      <c r="M1342" t="s">
        <v>93</v>
      </c>
      <c r="N1342" t="s">
        <v>49</v>
      </c>
      <c r="O1342" t="s">
        <v>96</v>
      </c>
      <c r="P1342" t="s">
        <v>43</v>
      </c>
      <c r="Q1342">
        <v>25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2</v>
      </c>
      <c r="X1342">
        <v>0</v>
      </c>
      <c r="Y1342">
        <v>0</v>
      </c>
      <c r="Z1342">
        <v>1</v>
      </c>
      <c r="AA1342">
        <v>0</v>
      </c>
      <c r="AB1342">
        <v>1</v>
      </c>
      <c r="AC1342">
        <v>0</v>
      </c>
      <c r="AD1342">
        <v>0</v>
      </c>
      <c r="AE1342">
        <v>42.384700000000002</v>
      </c>
      <c r="AF1342">
        <v>-71.1143</v>
      </c>
      <c r="AG1342">
        <v>2</v>
      </c>
      <c r="AH1342" s="1">
        <v>250000000000000</v>
      </c>
    </row>
    <row r="1343" spans="1:34" x14ac:dyDescent="0.35">
      <c r="A1343">
        <v>21049277</v>
      </c>
      <c r="B1343" s="2">
        <v>44458.763194444444</v>
      </c>
      <c r="C1343" s="2" t="str">
        <f t="shared" si="40"/>
        <v>Sep</v>
      </c>
      <c r="D1343" s="2" t="str">
        <f t="shared" si="41"/>
        <v>2021</v>
      </c>
      <c r="E1343" t="s">
        <v>32</v>
      </c>
      <c r="F1343" t="s">
        <v>1012</v>
      </c>
      <c r="G1343" t="s">
        <v>107</v>
      </c>
      <c r="H1343" t="s">
        <v>47</v>
      </c>
      <c r="I1343" t="s">
        <v>48</v>
      </c>
      <c r="J1343" t="s">
        <v>37</v>
      </c>
      <c r="K1343" t="s">
        <v>38</v>
      </c>
      <c r="L1343" t="s">
        <v>63</v>
      </c>
      <c r="M1343" t="s">
        <v>40</v>
      </c>
      <c r="N1343" t="s">
        <v>82</v>
      </c>
      <c r="O1343" t="s">
        <v>96</v>
      </c>
      <c r="P1343" t="s">
        <v>43</v>
      </c>
      <c r="Q1343">
        <v>25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2</v>
      </c>
      <c r="X1343">
        <v>0</v>
      </c>
      <c r="Y1343">
        <v>0</v>
      </c>
      <c r="Z1343">
        <v>1</v>
      </c>
      <c r="AA1343">
        <v>0</v>
      </c>
      <c r="AB1343">
        <v>1</v>
      </c>
      <c r="AC1343">
        <v>0</v>
      </c>
      <c r="AD1343">
        <v>0</v>
      </c>
      <c r="AE1343">
        <v>42.385599999999997</v>
      </c>
      <c r="AF1343">
        <v>-71.115099999999998</v>
      </c>
      <c r="AG1343">
        <v>2</v>
      </c>
      <c r="AH1343" s="1">
        <v>250000000000000</v>
      </c>
    </row>
    <row r="1344" spans="1:34" x14ac:dyDescent="0.35">
      <c r="A1344">
        <v>19025594</v>
      </c>
      <c r="B1344" s="2">
        <v>43594.772916666669</v>
      </c>
      <c r="C1344" s="2" t="str">
        <f t="shared" si="40"/>
        <v>May</v>
      </c>
      <c r="D1344" s="2" t="str">
        <f t="shared" si="41"/>
        <v>2019</v>
      </c>
      <c r="E1344" t="s">
        <v>32</v>
      </c>
      <c r="F1344" t="s">
        <v>1013</v>
      </c>
      <c r="G1344" t="s">
        <v>46</v>
      </c>
      <c r="H1344" t="s">
        <v>47</v>
      </c>
      <c r="I1344" t="s">
        <v>48</v>
      </c>
      <c r="J1344" t="s">
        <v>37</v>
      </c>
      <c r="K1344" t="s">
        <v>38</v>
      </c>
      <c r="L1344" t="s">
        <v>54</v>
      </c>
      <c r="M1344" t="s">
        <v>40</v>
      </c>
      <c r="N1344" t="s">
        <v>41</v>
      </c>
      <c r="O1344" t="s">
        <v>42</v>
      </c>
      <c r="P1344" t="s">
        <v>43</v>
      </c>
      <c r="Q1344">
        <v>25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2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42.3855</v>
      </c>
      <c r="AF1344">
        <v>-71.115200000000002</v>
      </c>
      <c r="AG1344">
        <v>2</v>
      </c>
      <c r="AH1344" s="1">
        <v>250000000000000</v>
      </c>
    </row>
    <row r="1345" spans="1:34" x14ac:dyDescent="0.35">
      <c r="A1345">
        <v>18066229</v>
      </c>
      <c r="B1345" s="2">
        <v>43411.786111111112</v>
      </c>
      <c r="C1345" s="2" t="str">
        <f t="shared" si="40"/>
        <v>Nov</v>
      </c>
      <c r="D1345" s="2" t="str">
        <f t="shared" si="41"/>
        <v>2018</v>
      </c>
      <c r="E1345" t="s">
        <v>32</v>
      </c>
      <c r="F1345" t="s">
        <v>1010</v>
      </c>
      <c r="G1345" t="s">
        <v>34</v>
      </c>
      <c r="H1345" t="s">
        <v>47</v>
      </c>
      <c r="I1345" t="s">
        <v>48</v>
      </c>
      <c r="J1345" t="s">
        <v>37</v>
      </c>
      <c r="K1345" t="s">
        <v>53</v>
      </c>
      <c r="L1345" t="s">
        <v>54</v>
      </c>
      <c r="M1345" t="s">
        <v>93</v>
      </c>
      <c r="N1345" t="s">
        <v>49</v>
      </c>
      <c r="O1345" t="s">
        <v>96</v>
      </c>
      <c r="P1345" t="s">
        <v>43</v>
      </c>
      <c r="Q1345">
        <v>25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2</v>
      </c>
      <c r="X1345">
        <v>0</v>
      </c>
      <c r="Y1345">
        <v>0</v>
      </c>
      <c r="Z1345">
        <v>1</v>
      </c>
      <c r="AA1345">
        <v>0</v>
      </c>
      <c r="AB1345">
        <v>1</v>
      </c>
      <c r="AC1345">
        <v>0</v>
      </c>
      <c r="AD1345">
        <v>0</v>
      </c>
      <c r="AE1345">
        <v>42.386200000000002</v>
      </c>
      <c r="AF1345">
        <v>-71.116100000000003</v>
      </c>
      <c r="AG1345">
        <v>2</v>
      </c>
      <c r="AH1345" s="1">
        <v>250000000000000</v>
      </c>
    </row>
    <row r="1346" spans="1:34" x14ac:dyDescent="0.35">
      <c r="A1346">
        <v>19069287</v>
      </c>
      <c r="B1346" s="2">
        <v>43805.811111111114</v>
      </c>
      <c r="C1346" s="2" t="str">
        <f t="shared" si="40"/>
        <v>Dec</v>
      </c>
      <c r="D1346" s="2" t="str">
        <f t="shared" si="41"/>
        <v>2019</v>
      </c>
      <c r="E1346" t="s">
        <v>32</v>
      </c>
      <c r="F1346" t="s">
        <v>1014</v>
      </c>
      <c r="G1346" t="s">
        <v>34</v>
      </c>
      <c r="H1346" t="s">
        <v>35</v>
      </c>
      <c r="I1346" t="s">
        <v>36</v>
      </c>
      <c r="J1346" t="s">
        <v>37</v>
      </c>
      <c r="K1346" t="s">
        <v>38</v>
      </c>
      <c r="L1346" t="s">
        <v>39</v>
      </c>
      <c r="M1346" t="s">
        <v>40</v>
      </c>
      <c r="N1346" t="s">
        <v>70</v>
      </c>
      <c r="O1346" t="s">
        <v>56</v>
      </c>
      <c r="P1346" t="s">
        <v>57</v>
      </c>
      <c r="Q1346">
        <v>25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3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42.384999999999998</v>
      </c>
      <c r="AF1346">
        <v>-71.114500000000007</v>
      </c>
      <c r="AG1346">
        <v>2</v>
      </c>
      <c r="AH1346" s="1">
        <v>250000000000000</v>
      </c>
    </row>
    <row r="1347" spans="1:34" x14ac:dyDescent="0.35">
      <c r="A1347">
        <v>19054200</v>
      </c>
      <c r="B1347" s="2">
        <v>43728.789583333331</v>
      </c>
      <c r="C1347" s="2" t="str">
        <f t="shared" ref="C1347:C1410" si="42">TEXT(B1347,"mmm")</f>
        <v>Sep</v>
      </c>
      <c r="D1347" s="2" t="str">
        <f t="shared" ref="D1347:D1410" si="43">TEXT(B1347,"yyyy")</f>
        <v>2019</v>
      </c>
      <c r="E1347" t="s">
        <v>32</v>
      </c>
      <c r="F1347" t="s">
        <v>1013</v>
      </c>
      <c r="G1347" t="s">
        <v>34</v>
      </c>
      <c r="H1347" t="s">
        <v>47</v>
      </c>
      <c r="I1347" t="s">
        <v>48</v>
      </c>
      <c r="J1347" t="s">
        <v>37</v>
      </c>
      <c r="K1347" t="s">
        <v>38</v>
      </c>
      <c r="L1347" t="s">
        <v>54</v>
      </c>
      <c r="M1347" t="s">
        <v>40</v>
      </c>
      <c r="N1347" t="s">
        <v>82</v>
      </c>
      <c r="O1347" t="s">
        <v>96</v>
      </c>
      <c r="P1347" t="s">
        <v>43</v>
      </c>
      <c r="Q1347">
        <v>20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5</v>
      </c>
      <c r="Y1347">
        <v>0</v>
      </c>
      <c r="Z1347">
        <v>1</v>
      </c>
      <c r="AA1347">
        <v>0</v>
      </c>
      <c r="AB1347">
        <v>1</v>
      </c>
      <c r="AC1347">
        <v>0</v>
      </c>
      <c r="AD1347">
        <v>0</v>
      </c>
      <c r="AE1347">
        <v>42.3855</v>
      </c>
      <c r="AF1347">
        <v>-71.115200000000002</v>
      </c>
      <c r="AG1347">
        <v>2</v>
      </c>
      <c r="AH1347" s="1">
        <v>250000000000000</v>
      </c>
    </row>
    <row r="1348" spans="1:34" x14ac:dyDescent="0.35">
      <c r="A1348">
        <v>21060775</v>
      </c>
      <c r="B1348" s="2">
        <v>44520.387499999997</v>
      </c>
      <c r="C1348" s="2" t="str">
        <f t="shared" si="42"/>
        <v>Nov</v>
      </c>
      <c r="D1348" s="2" t="str">
        <f t="shared" si="43"/>
        <v>2021</v>
      </c>
      <c r="E1348" t="s">
        <v>44</v>
      </c>
      <c r="F1348" t="s">
        <v>1011</v>
      </c>
      <c r="G1348" t="s">
        <v>46</v>
      </c>
      <c r="H1348" t="s">
        <v>47</v>
      </c>
      <c r="I1348" t="s">
        <v>48</v>
      </c>
      <c r="J1348" t="s">
        <v>37</v>
      </c>
      <c r="K1348" t="s">
        <v>38</v>
      </c>
      <c r="L1348" t="s">
        <v>54</v>
      </c>
      <c r="M1348" t="s">
        <v>93</v>
      </c>
      <c r="N1348" t="s">
        <v>41</v>
      </c>
      <c r="O1348" t="s">
        <v>96</v>
      </c>
      <c r="P1348" t="s">
        <v>89</v>
      </c>
      <c r="Q1348">
        <v>25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2</v>
      </c>
      <c r="X1348">
        <v>0</v>
      </c>
      <c r="Y1348">
        <v>0</v>
      </c>
      <c r="Z1348">
        <v>1</v>
      </c>
      <c r="AA1348">
        <v>0</v>
      </c>
      <c r="AB1348">
        <v>1</v>
      </c>
      <c r="AC1348">
        <v>0</v>
      </c>
      <c r="AD1348">
        <v>0</v>
      </c>
      <c r="AE1348">
        <v>42.384700000000002</v>
      </c>
      <c r="AF1348">
        <v>-71.1143</v>
      </c>
      <c r="AG1348">
        <v>2</v>
      </c>
      <c r="AH1348" s="1">
        <v>250000000000000</v>
      </c>
    </row>
    <row r="1349" spans="1:34" x14ac:dyDescent="0.35">
      <c r="A1349">
        <v>23056752</v>
      </c>
      <c r="B1349" s="2">
        <v>45202.333333333336</v>
      </c>
      <c r="C1349" s="2" t="str">
        <f t="shared" si="42"/>
        <v>Oct</v>
      </c>
      <c r="D1349" s="2" t="str">
        <f t="shared" si="43"/>
        <v>2023</v>
      </c>
      <c r="E1349" t="s">
        <v>44</v>
      </c>
      <c r="F1349" t="s">
        <v>1010</v>
      </c>
      <c r="G1349" t="s">
        <v>46</v>
      </c>
      <c r="H1349" t="s">
        <v>47</v>
      </c>
      <c r="I1349" t="s">
        <v>48</v>
      </c>
      <c r="J1349" t="s">
        <v>37</v>
      </c>
      <c r="K1349" t="s">
        <v>38</v>
      </c>
      <c r="L1349" t="s">
        <v>54</v>
      </c>
      <c r="M1349" t="s">
        <v>40</v>
      </c>
      <c r="N1349" t="s">
        <v>70</v>
      </c>
      <c r="O1349" t="s">
        <v>42</v>
      </c>
      <c r="P1349" t="s">
        <v>43</v>
      </c>
      <c r="Q1349">
        <v>25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1</v>
      </c>
      <c r="X1349">
        <v>0</v>
      </c>
      <c r="Y1349">
        <v>0</v>
      </c>
      <c r="Z1349">
        <v>1</v>
      </c>
      <c r="AA1349">
        <v>0</v>
      </c>
      <c r="AB1349">
        <v>1</v>
      </c>
      <c r="AC1349">
        <v>0</v>
      </c>
      <c r="AD1349">
        <v>0</v>
      </c>
      <c r="AE1349">
        <v>42.386200000000002</v>
      </c>
      <c r="AF1349">
        <v>-71.116100000000003</v>
      </c>
      <c r="AG1349">
        <v>2</v>
      </c>
      <c r="AH1349" s="1">
        <v>250000000000000</v>
      </c>
    </row>
    <row r="1350" spans="1:34" x14ac:dyDescent="0.35">
      <c r="A1350">
        <v>23047353</v>
      </c>
      <c r="B1350" s="2">
        <v>45158.747916666667</v>
      </c>
      <c r="C1350" s="2" t="str">
        <f t="shared" si="42"/>
        <v>Aug</v>
      </c>
      <c r="D1350" s="2" t="str">
        <f t="shared" si="43"/>
        <v>2023</v>
      </c>
      <c r="E1350" t="s">
        <v>32</v>
      </c>
      <c r="F1350" t="s">
        <v>1010</v>
      </c>
      <c r="G1350" t="s">
        <v>46</v>
      </c>
      <c r="H1350" t="s">
        <v>47</v>
      </c>
      <c r="I1350" t="s">
        <v>48</v>
      </c>
      <c r="J1350" t="s">
        <v>37</v>
      </c>
      <c r="K1350" t="s">
        <v>38</v>
      </c>
      <c r="L1350" t="s">
        <v>54</v>
      </c>
      <c r="M1350" t="s">
        <v>40</v>
      </c>
      <c r="N1350" t="s">
        <v>41</v>
      </c>
      <c r="O1350" t="s">
        <v>42</v>
      </c>
      <c r="P1350" t="s">
        <v>43</v>
      </c>
      <c r="Q1350">
        <v>25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2</v>
      </c>
      <c r="X1350">
        <v>0</v>
      </c>
      <c r="Y1350">
        <v>0</v>
      </c>
      <c r="Z1350">
        <v>1</v>
      </c>
      <c r="AA1350">
        <v>0</v>
      </c>
      <c r="AB1350">
        <v>1</v>
      </c>
      <c r="AC1350">
        <v>0</v>
      </c>
      <c r="AD1350">
        <v>0</v>
      </c>
      <c r="AE1350">
        <v>42.386200000000002</v>
      </c>
      <c r="AF1350">
        <v>-71.116100000000003</v>
      </c>
      <c r="AG1350">
        <v>2</v>
      </c>
      <c r="AH1350" s="1">
        <v>250000000000000</v>
      </c>
    </row>
    <row r="1351" spans="1:34" x14ac:dyDescent="0.35">
      <c r="A1351">
        <v>18066392</v>
      </c>
      <c r="B1351" s="2">
        <v>43412.504166666666</v>
      </c>
      <c r="C1351" s="2" t="str">
        <f t="shared" si="42"/>
        <v>Nov</v>
      </c>
      <c r="D1351" s="2" t="str">
        <f t="shared" si="43"/>
        <v>2018</v>
      </c>
      <c r="E1351" t="s">
        <v>44</v>
      </c>
      <c r="F1351" t="s">
        <v>1015</v>
      </c>
      <c r="G1351" t="s">
        <v>46</v>
      </c>
      <c r="H1351" t="s">
        <v>47</v>
      </c>
      <c r="I1351" t="s">
        <v>48</v>
      </c>
      <c r="J1351" t="s">
        <v>37</v>
      </c>
      <c r="K1351" t="s">
        <v>38</v>
      </c>
      <c r="L1351" t="s">
        <v>39</v>
      </c>
      <c r="M1351" t="s">
        <v>93</v>
      </c>
      <c r="N1351" t="s">
        <v>41</v>
      </c>
      <c r="O1351" t="s">
        <v>42</v>
      </c>
      <c r="P1351" t="s">
        <v>43</v>
      </c>
      <c r="Q1351">
        <v>25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42.384700000000002</v>
      </c>
      <c r="AF1351">
        <v>-71.112300000000005</v>
      </c>
      <c r="AG1351">
        <v>2</v>
      </c>
      <c r="AH1351" s="1">
        <v>250000000000000</v>
      </c>
    </row>
    <row r="1352" spans="1:34" x14ac:dyDescent="0.35">
      <c r="A1352">
        <v>19066948</v>
      </c>
      <c r="B1352" s="2">
        <v>43792.635416666664</v>
      </c>
      <c r="C1352" s="2" t="str">
        <f t="shared" si="42"/>
        <v>Nov</v>
      </c>
      <c r="D1352" s="2" t="str">
        <f t="shared" si="43"/>
        <v>2019</v>
      </c>
      <c r="E1352" t="s">
        <v>44</v>
      </c>
      <c r="F1352" t="s">
        <v>1016</v>
      </c>
      <c r="G1352" t="s">
        <v>46</v>
      </c>
      <c r="H1352" t="s">
        <v>52</v>
      </c>
      <c r="I1352" t="s">
        <v>48</v>
      </c>
      <c r="J1352" t="s">
        <v>37</v>
      </c>
      <c r="K1352" t="s">
        <v>66</v>
      </c>
      <c r="L1352" t="s">
        <v>54</v>
      </c>
      <c r="M1352" t="s">
        <v>40</v>
      </c>
      <c r="N1352" t="s">
        <v>55</v>
      </c>
      <c r="O1352" t="s">
        <v>42</v>
      </c>
      <c r="P1352" t="s">
        <v>43</v>
      </c>
      <c r="Q1352">
        <v>20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4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42.384500000000003</v>
      </c>
      <c r="AF1352">
        <v>-71.111999999999995</v>
      </c>
      <c r="AG1352">
        <v>2</v>
      </c>
      <c r="AH1352" s="1">
        <v>250000000000000</v>
      </c>
    </row>
    <row r="1353" spans="1:34" x14ac:dyDescent="0.35">
      <c r="A1353">
        <v>21035999</v>
      </c>
      <c r="B1353" s="2">
        <v>44391.329861111109</v>
      </c>
      <c r="C1353" s="2" t="str">
        <f t="shared" si="42"/>
        <v>Jul</v>
      </c>
      <c r="D1353" s="2" t="str">
        <f t="shared" si="43"/>
        <v>2021</v>
      </c>
      <c r="E1353" t="s">
        <v>58</v>
      </c>
      <c r="F1353" t="s">
        <v>1017</v>
      </c>
      <c r="G1353" t="s">
        <v>46</v>
      </c>
      <c r="H1353" t="s">
        <v>52</v>
      </c>
      <c r="I1353" t="s">
        <v>48</v>
      </c>
      <c r="J1353" t="s">
        <v>37</v>
      </c>
      <c r="K1353" t="s">
        <v>66</v>
      </c>
      <c r="L1353" t="s">
        <v>54</v>
      </c>
      <c r="M1353" t="s">
        <v>40</v>
      </c>
      <c r="N1353" t="s">
        <v>55</v>
      </c>
      <c r="O1353" t="s">
        <v>42</v>
      </c>
      <c r="P1353" t="s">
        <v>43</v>
      </c>
      <c r="Q1353">
        <v>25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3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42.385100000000001</v>
      </c>
      <c r="AF1353">
        <v>-71.113200000000006</v>
      </c>
      <c r="AG1353">
        <v>2</v>
      </c>
      <c r="AH1353" s="1">
        <v>250000000000000</v>
      </c>
    </row>
    <row r="1354" spans="1:34" x14ac:dyDescent="0.35">
      <c r="A1354">
        <v>19008279</v>
      </c>
      <c r="B1354" s="2">
        <v>43510.779166666667</v>
      </c>
      <c r="C1354" s="2" t="str">
        <f t="shared" si="42"/>
        <v>Feb</v>
      </c>
      <c r="D1354" s="2" t="str">
        <f t="shared" si="43"/>
        <v>2019</v>
      </c>
      <c r="E1354" t="s">
        <v>32</v>
      </c>
      <c r="F1354" t="s">
        <v>1018</v>
      </c>
      <c r="G1354" t="s">
        <v>34</v>
      </c>
      <c r="H1354" t="s">
        <v>47</v>
      </c>
      <c r="I1354" t="s">
        <v>48</v>
      </c>
      <c r="J1354" t="s">
        <v>37</v>
      </c>
      <c r="K1354" t="s">
        <v>66</v>
      </c>
      <c r="L1354" t="s">
        <v>54</v>
      </c>
      <c r="M1354" t="s">
        <v>63</v>
      </c>
      <c r="N1354" t="s">
        <v>70</v>
      </c>
      <c r="O1354" t="s">
        <v>42</v>
      </c>
      <c r="P1354" t="s">
        <v>63</v>
      </c>
      <c r="Q1354">
        <v>20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3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42.3842</v>
      </c>
      <c r="AF1354">
        <v>-71.113600000000005</v>
      </c>
      <c r="AG1354">
        <v>2</v>
      </c>
      <c r="AH1354" s="1">
        <v>250000000000000</v>
      </c>
    </row>
    <row r="1355" spans="1:34" x14ac:dyDescent="0.35">
      <c r="A1355">
        <v>18059756</v>
      </c>
      <c r="B1355" s="2">
        <v>43380.493750000001</v>
      </c>
      <c r="C1355" s="2" t="str">
        <f t="shared" si="42"/>
        <v>Oct</v>
      </c>
      <c r="D1355" s="2" t="str">
        <f t="shared" si="43"/>
        <v>2018</v>
      </c>
      <c r="E1355" t="s">
        <v>44</v>
      </c>
      <c r="F1355" t="s">
        <v>1019</v>
      </c>
      <c r="G1355" t="s">
        <v>46</v>
      </c>
      <c r="H1355" t="s">
        <v>47</v>
      </c>
      <c r="I1355" t="s">
        <v>48</v>
      </c>
      <c r="J1355" t="s">
        <v>37</v>
      </c>
      <c r="K1355" t="s">
        <v>38</v>
      </c>
      <c r="L1355" t="s">
        <v>39</v>
      </c>
      <c r="M1355" t="s">
        <v>40</v>
      </c>
      <c r="N1355" t="s">
        <v>70</v>
      </c>
      <c r="O1355" t="s">
        <v>42</v>
      </c>
      <c r="P1355" t="s">
        <v>57</v>
      </c>
      <c r="Q1355">
        <v>25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42.383899999999997</v>
      </c>
      <c r="AF1355">
        <v>-71.113600000000005</v>
      </c>
      <c r="AG1355">
        <v>2</v>
      </c>
      <c r="AH1355" s="1">
        <v>250000000000000</v>
      </c>
    </row>
    <row r="1356" spans="1:34" x14ac:dyDescent="0.35">
      <c r="A1356">
        <v>21047489</v>
      </c>
      <c r="B1356" s="2">
        <v>44449.963888888888</v>
      </c>
      <c r="C1356" s="2" t="str">
        <f t="shared" si="42"/>
        <v>Sep</v>
      </c>
      <c r="D1356" s="2" t="str">
        <f t="shared" si="43"/>
        <v>2021</v>
      </c>
      <c r="E1356" t="s">
        <v>32</v>
      </c>
      <c r="F1356" t="s">
        <v>1020</v>
      </c>
      <c r="G1356" t="s">
        <v>34</v>
      </c>
      <c r="H1356" t="s">
        <v>47</v>
      </c>
      <c r="I1356" t="s">
        <v>48</v>
      </c>
      <c r="J1356" t="s">
        <v>37</v>
      </c>
      <c r="K1356" t="s">
        <v>38</v>
      </c>
      <c r="L1356" t="s">
        <v>39</v>
      </c>
      <c r="M1356" t="s">
        <v>40</v>
      </c>
      <c r="N1356" t="s">
        <v>70</v>
      </c>
      <c r="O1356" t="s">
        <v>56</v>
      </c>
      <c r="P1356" t="s">
        <v>57</v>
      </c>
      <c r="Q1356">
        <v>25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42.384099999999997</v>
      </c>
      <c r="AF1356">
        <v>-71.114099999999993</v>
      </c>
      <c r="AG1356">
        <v>2</v>
      </c>
      <c r="AH1356" s="1">
        <v>250000000000000</v>
      </c>
    </row>
    <row r="1357" spans="1:34" x14ac:dyDescent="0.35">
      <c r="A1357">
        <v>22030953</v>
      </c>
      <c r="B1357" s="2">
        <v>44715.431250000001</v>
      </c>
      <c r="C1357" s="2" t="str">
        <f t="shared" si="42"/>
        <v>Jun</v>
      </c>
      <c r="D1357" s="2" t="str">
        <f t="shared" si="43"/>
        <v>2022</v>
      </c>
      <c r="E1357" t="s">
        <v>44</v>
      </c>
      <c r="F1357" t="s">
        <v>1021</v>
      </c>
      <c r="G1357" t="s">
        <v>46</v>
      </c>
      <c r="H1357" t="s">
        <v>52</v>
      </c>
      <c r="I1357" t="s">
        <v>36</v>
      </c>
      <c r="J1357" t="s">
        <v>175</v>
      </c>
      <c r="K1357" t="s">
        <v>53</v>
      </c>
      <c r="L1357" t="s">
        <v>54</v>
      </c>
      <c r="M1357" t="s">
        <v>40</v>
      </c>
      <c r="N1357" t="s">
        <v>41</v>
      </c>
      <c r="O1357" t="s">
        <v>42</v>
      </c>
      <c r="P1357" t="s">
        <v>43</v>
      </c>
      <c r="Q1357">
        <v>25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6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42.383699999999997</v>
      </c>
      <c r="AF1357">
        <v>-71.113100000000003</v>
      </c>
      <c r="AG1357">
        <v>2</v>
      </c>
      <c r="AH1357" s="1">
        <v>250000000000000</v>
      </c>
    </row>
    <row r="1358" spans="1:34" x14ac:dyDescent="0.35">
      <c r="A1358">
        <v>21036392</v>
      </c>
      <c r="B1358" s="2">
        <v>44393.406944444447</v>
      </c>
      <c r="C1358" s="2" t="str">
        <f t="shared" si="42"/>
        <v>Jul</v>
      </c>
      <c r="D1358" s="2" t="str">
        <f t="shared" si="43"/>
        <v>2021</v>
      </c>
      <c r="E1358" t="s">
        <v>44</v>
      </c>
      <c r="F1358" t="s">
        <v>1022</v>
      </c>
      <c r="G1358" t="s">
        <v>46</v>
      </c>
      <c r="H1358" t="s">
        <v>47</v>
      </c>
      <c r="I1358" t="s">
        <v>48</v>
      </c>
      <c r="J1358" t="s">
        <v>37</v>
      </c>
      <c r="K1358" t="s">
        <v>38</v>
      </c>
      <c r="L1358" t="s">
        <v>39</v>
      </c>
      <c r="M1358" t="s">
        <v>40</v>
      </c>
      <c r="N1358" t="s">
        <v>41</v>
      </c>
      <c r="O1358" t="s">
        <v>96</v>
      </c>
      <c r="P1358" t="s">
        <v>43</v>
      </c>
      <c r="Q1358">
        <v>25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2</v>
      </c>
      <c r="X1358">
        <v>0</v>
      </c>
      <c r="Y1358">
        <v>0</v>
      </c>
      <c r="Z1358">
        <v>1</v>
      </c>
      <c r="AA1358">
        <v>0</v>
      </c>
      <c r="AB1358">
        <v>1</v>
      </c>
      <c r="AC1358">
        <v>0</v>
      </c>
      <c r="AD1358">
        <v>0</v>
      </c>
      <c r="AE1358">
        <v>42.383299999999998</v>
      </c>
      <c r="AF1358">
        <v>-71.112899999999996</v>
      </c>
      <c r="AG1358">
        <v>2</v>
      </c>
      <c r="AH1358" s="1">
        <v>250000000000000</v>
      </c>
    </row>
    <row r="1359" spans="1:34" x14ac:dyDescent="0.35">
      <c r="A1359">
        <v>19047643</v>
      </c>
      <c r="B1359" s="2">
        <v>43697.576388888891</v>
      </c>
      <c r="C1359" s="2" t="str">
        <f t="shared" si="42"/>
        <v>Aug</v>
      </c>
      <c r="D1359" s="2" t="str">
        <f t="shared" si="43"/>
        <v>2019</v>
      </c>
      <c r="E1359" t="s">
        <v>44</v>
      </c>
      <c r="F1359" t="s">
        <v>1023</v>
      </c>
      <c r="G1359" t="s">
        <v>46</v>
      </c>
      <c r="H1359" t="s">
        <v>47</v>
      </c>
      <c r="I1359" t="s">
        <v>48</v>
      </c>
      <c r="J1359" t="s">
        <v>60</v>
      </c>
      <c r="K1359" t="s">
        <v>38</v>
      </c>
      <c r="L1359" t="s">
        <v>39</v>
      </c>
      <c r="M1359" t="s">
        <v>40</v>
      </c>
      <c r="N1359" t="s">
        <v>55</v>
      </c>
      <c r="O1359" t="s">
        <v>42</v>
      </c>
      <c r="P1359" t="s">
        <v>43</v>
      </c>
      <c r="Q1359">
        <v>20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42.382300000000001</v>
      </c>
      <c r="AF1359">
        <v>-71.111900000000006</v>
      </c>
      <c r="AG1359">
        <v>2</v>
      </c>
      <c r="AH1359" s="1">
        <v>250000000000000</v>
      </c>
    </row>
    <row r="1360" spans="1:34" x14ac:dyDescent="0.35">
      <c r="A1360">
        <v>21029100</v>
      </c>
      <c r="B1360" s="2">
        <v>44356.65625</v>
      </c>
      <c r="C1360" s="2" t="str">
        <f t="shared" si="42"/>
        <v>Jun</v>
      </c>
      <c r="D1360" s="2" t="str">
        <f t="shared" si="43"/>
        <v>2021</v>
      </c>
      <c r="E1360" t="s">
        <v>44</v>
      </c>
      <c r="F1360" t="s">
        <v>1024</v>
      </c>
      <c r="G1360" t="s">
        <v>46</v>
      </c>
      <c r="H1360" t="s">
        <v>47</v>
      </c>
      <c r="I1360" t="s">
        <v>48</v>
      </c>
      <c r="J1360" t="s">
        <v>37</v>
      </c>
      <c r="K1360" t="s">
        <v>38</v>
      </c>
      <c r="L1360" t="s">
        <v>39</v>
      </c>
      <c r="M1360" t="s">
        <v>93</v>
      </c>
      <c r="N1360" t="s">
        <v>41</v>
      </c>
      <c r="O1360" t="s">
        <v>42</v>
      </c>
      <c r="P1360" t="s">
        <v>43</v>
      </c>
      <c r="Q1360">
        <v>25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3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42.382800000000003</v>
      </c>
      <c r="AF1360">
        <v>-71.112399999999994</v>
      </c>
      <c r="AG1360">
        <v>2</v>
      </c>
      <c r="AH1360" s="1">
        <v>250000000000000</v>
      </c>
    </row>
    <row r="1361" spans="1:34" x14ac:dyDescent="0.35">
      <c r="A1361">
        <v>20060492</v>
      </c>
      <c r="B1361" s="2">
        <v>44180.667361111111</v>
      </c>
      <c r="C1361" s="2" t="str">
        <f t="shared" si="42"/>
        <v>Dec</v>
      </c>
      <c r="D1361" s="2" t="str">
        <f t="shared" si="43"/>
        <v>2020</v>
      </c>
      <c r="E1361" t="s">
        <v>32</v>
      </c>
      <c r="F1361" t="s">
        <v>1023</v>
      </c>
      <c r="G1361" t="s">
        <v>107</v>
      </c>
      <c r="H1361" t="s">
        <v>52</v>
      </c>
      <c r="I1361" t="s">
        <v>48</v>
      </c>
      <c r="J1361" t="s">
        <v>37</v>
      </c>
      <c r="K1361" t="s">
        <v>38</v>
      </c>
      <c r="L1361" t="s">
        <v>39</v>
      </c>
      <c r="M1361" t="s">
        <v>40</v>
      </c>
      <c r="N1361" t="s">
        <v>55</v>
      </c>
      <c r="O1361" t="s">
        <v>42</v>
      </c>
      <c r="P1361" t="s">
        <v>43</v>
      </c>
      <c r="Q1361">
        <v>20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42.382300000000001</v>
      </c>
      <c r="AF1361">
        <v>-71.111900000000006</v>
      </c>
      <c r="AG1361">
        <v>2</v>
      </c>
      <c r="AH1361" s="1">
        <v>250000000000000</v>
      </c>
    </row>
    <row r="1362" spans="1:34" x14ac:dyDescent="0.35">
      <c r="A1362">
        <v>20009907</v>
      </c>
      <c r="B1362" s="2">
        <v>43882.90902777778</v>
      </c>
      <c r="C1362" s="2" t="str">
        <f t="shared" si="42"/>
        <v>Feb</v>
      </c>
      <c r="D1362" s="2" t="str">
        <f t="shared" si="43"/>
        <v>2020</v>
      </c>
      <c r="E1362" t="s">
        <v>32</v>
      </c>
      <c r="F1362" t="s">
        <v>1025</v>
      </c>
      <c r="G1362" t="s">
        <v>429</v>
      </c>
      <c r="H1362" t="s">
        <v>47</v>
      </c>
      <c r="I1362" t="s">
        <v>48</v>
      </c>
      <c r="J1362" t="s">
        <v>37</v>
      </c>
      <c r="K1362" t="s">
        <v>38</v>
      </c>
      <c r="L1362" t="s">
        <v>39</v>
      </c>
      <c r="M1362" t="s">
        <v>40</v>
      </c>
      <c r="N1362" t="s">
        <v>70</v>
      </c>
      <c r="O1362" t="s">
        <v>56</v>
      </c>
      <c r="P1362" t="s">
        <v>43</v>
      </c>
      <c r="Q1362">
        <v>20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2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42.382199999999997</v>
      </c>
      <c r="AF1362">
        <v>-71.111500000000007</v>
      </c>
      <c r="AG1362">
        <v>2</v>
      </c>
      <c r="AH1362" s="1">
        <v>250000000000000</v>
      </c>
    </row>
    <row r="1363" spans="1:34" x14ac:dyDescent="0.35">
      <c r="A1363">
        <v>19067929</v>
      </c>
      <c r="B1363" s="2">
        <v>43798.481249999997</v>
      </c>
      <c r="C1363" s="2" t="str">
        <f t="shared" si="42"/>
        <v>Nov</v>
      </c>
      <c r="D1363" s="2" t="str">
        <f t="shared" si="43"/>
        <v>2019</v>
      </c>
      <c r="E1363" t="s">
        <v>44</v>
      </c>
      <c r="F1363" t="s">
        <v>1026</v>
      </c>
      <c r="G1363" t="s">
        <v>46</v>
      </c>
      <c r="H1363" t="s">
        <v>47</v>
      </c>
      <c r="I1363" t="s">
        <v>48</v>
      </c>
      <c r="J1363" t="s">
        <v>37</v>
      </c>
      <c r="K1363" t="s">
        <v>323</v>
      </c>
      <c r="L1363" t="s">
        <v>54</v>
      </c>
      <c r="M1363" t="s">
        <v>40</v>
      </c>
      <c r="N1363" t="s">
        <v>70</v>
      </c>
      <c r="O1363" t="s">
        <v>56</v>
      </c>
      <c r="P1363" t="s">
        <v>43</v>
      </c>
      <c r="Q1363">
        <v>25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3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42.382100000000001</v>
      </c>
      <c r="AF1363">
        <v>-71.1113</v>
      </c>
      <c r="AG1363">
        <v>2</v>
      </c>
      <c r="AH1363" s="1">
        <v>250000000000000</v>
      </c>
    </row>
    <row r="1364" spans="1:34" x14ac:dyDescent="0.35">
      <c r="A1364">
        <v>19061983</v>
      </c>
      <c r="B1364" s="2">
        <v>43767.356249999997</v>
      </c>
      <c r="C1364" s="2" t="str">
        <f t="shared" si="42"/>
        <v>Oct</v>
      </c>
      <c r="D1364" s="2" t="str">
        <f t="shared" si="43"/>
        <v>2019</v>
      </c>
      <c r="E1364" t="s">
        <v>44</v>
      </c>
      <c r="F1364" t="s">
        <v>1027</v>
      </c>
      <c r="G1364" t="s">
        <v>46</v>
      </c>
      <c r="H1364" t="s">
        <v>52</v>
      </c>
      <c r="I1364" t="s">
        <v>36</v>
      </c>
      <c r="J1364" t="s">
        <v>37</v>
      </c>
      <c r="K1364" t="s">
        <v>38</v>
      </c>
      <c r="L1364" t="s">
        <v>54</v>
      </c>
      <c r="M1364" t="s">
        <v>40</v>
      </c>
      <c r="N1364" t="s">
        <v>41</v>
      </c>
      <c r="O1364" t="s">
        <v>96</v>
      </c>
      <c r="P1364" t="s">
        <v>43</v>
      </c>
      <c r="Q1364">
        <v>25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2</v>
      </c>
      <c r="X1364">
        <v>0</v>
      </c>
      <c r="Y1364">
        <v>0</v>
      </c>
      <c r="Z1364">
        <v>1</v>
      </c>
      <c r="AA1364">
        <v>0</v>
      </c>
      <c r="AB1364">
        <v>1</v>
      </c>
      <c r="AC1364">
        <v>0</v>
      </c>
      <c r="AD1364">
        <v>0</v>
      </c>
      <c r="AE1364">
        <v>42.389600000000002</v>
      </c>
      <c r="AF1364">
        <v>-71.117000000000004</v>
      </c>
      <c r="AG1364">
        <v>6</v>
      </c>
      <c r="AH1364" s="1">
        <v>250000000000000</v>
      </c>
    </row>
    <row r="1365" spans="1:34" x14ac:dyDescent="0.35">
      <c r="A1365">
        <v>24012216</v>
      </c>
      <c r="B1365" s="2">
        <v>45355.36041666667</v>
      </c>
      <c r="C1365" s="2" t="str">
        <f t="shared" si="42"/>
        <v>Mar</v>
      </c>
      <c r="D1365" s="2" t="str">
        <f t="shared" si="43"/>
        <v>2024</v>
      </c>
      <c r="E1365" t="s">
        <v>44</v>
      </c>
      <c r="F1365" t="s">
        <v>1028</v>
      </c>
      <c r="G1365" t="s">
        <v>46</v>
      </c>
      <c r="H1365" t="s">
        <v>47</v>
      </c>
      <c r="I1365" t="s">
        <v>48</v>
      </c>
      <c r="J1365" t="s">
        <v>37</v>
      </c>
      <c r="K1365" t="s">
        <v>38</v>
      </c>
      <c r="L1365" t="s">
        <v>54</v>
      </c>
      <c r="M1365" t="s">
        <v>40</v>
      </c>
      <c r="N1365" t="s">
        <v>70</v>
      </c>
      <c r="O1365" t="s">
        <v>42</v>
      </c>
      <c r="P1365" t="s">
        <v>43</v>
      </c>
      <c r="Q1365">
        <v>20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1</v>
      </c>
      <c r="X1365">
        <v>0</v>
      </c>
      <c r="Y1365">
        <v>0</v>
      </c>
      <c r="Z1365">
        <v>1</v>
      </c>
      <c r="AA1365">
        <v>0</v>
      </c>
      <c r="AB1365">
        <v>1</v>
      </c>
      <c r="AC1365">
        <v>0</v>
      </c>
      <c r="AD1365">
        <v>0</v>
      </c>
      <c r="AE1365">
        <v>42.389200000000002</v>
      </c>
      <c r="AF1365">
        <v>-71.116600000000005</v>
      </c>
      <c r="AG1365">
        <v>6</v>
      </c>
      <c r="AH1365" s="1">
        <v>250000000000000</v>
      </c>
    </row>
    <row r="1366" spans="1:34" x14ac:dyDescent="0.35">
      <c r="A1366">
        <v>21033376</v>
      </c>
      <c r="B1366" s="2">
        <v>44378.867361111108</v>
      </c>
      <c r="C1366" s="2" t="str">
        <f t="shared" si="42"/>
        <v>Jul</v>
      </c>
      <c r="D1366" s="2" t="str">
        <f t="shared" si="43"/>
        <v>2021</v>
      </c>
      <c r="E1366" t="s">
        <v>32</v>
      </c>
      <c r="F1366" t="s">
        <v>1029</v>
      </c>
      <c r="G1366" t="s">
        <v>34</v>
      </c>
      <c r="H1366" t="s">
        <v>35</v>
      </c>
      <c r="I1366" t="s">
        <v>36</v>
      </c>
      <c r="J1366" t="s">
        <v>37</v>
      </c>
      <c r="K1366" t="s">
        <v>38</v>
      </c>
      <c r="L1366" t="s">
        <v>39</v>
      </c>
      <c r="M1366" t="s">
        <v>40</v>
      </c>
      <c r="N1366" t="s">
        <v>70</v>
      </c>
      <c r="O1366" t="s">
        <v>96</v>
      </c>
      <c r="P1366" t="s">
        <v>43</v>
      </c>
      <c r="Q1366">
        <v>20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1</v>
      </c>
      <c r="X1366">
        <v>0</v>
      </c>
      <c r="Y1366">
        <v>0</v>
      </c>
      <c r="Z1366">
        <v>1</v>
      </c>
      <c r="AA1366">
        <v>0</v>
      </c>
      <c r="AB1366">
        <v>1</v>
      </c>
      <c r="AC1366">
        <v>0</v>
      </c>
      <c r="AD1366">
        <v>0</v>
      </c>
      <c r="AE1366">
        <v>42.389800000000001</v>
      </c>
      <c r="AF1366">
        <v>-71.117000000000004</v>
      </c>
      <c r="AG1366">
        <v>6</v>
      </c>
      <c r="AH1366" s="1">
        <v>250000000000000</v>
      </c>
    </row>
    <row r="1367" spans="1:34" x14ac:dyDescent="0.35">
      <c r="A1367">
        <v>18045493</v>
      </c>
      <c r="B1367" s="2">
        <v>43312.55972222222</v>
      </c>
      <c r="C1367" s="2" t="str">
        <f t="shared" si="42"/>
        <v>Jul</v>
      </c>
      <c r="D1367" s="2" t="str">
        <f t="shared" si="43"/>
        <v>2018</v>
      </c>
      <c r="E1367" t="s">
        <v>44</v>
      </c>
      <c r="F1367" t="s">
        <v>1028</v>
      </c>
      <c r="G1367" t="s">
        <v>46</v>
      </c>
      <c r="H1367" t="s">
        <v>47</v>
      </c>
      <c r="I1367" t="s">
        <v>48</v>
      </c>
      <c r="J1367" t="s">
        <v>37</v>
      </c>
      <c r="K1367" t="s">
        <v>53</v>
      </c>
      <c r="L1367" t="s">
        <v>54</v>
      </c>
      <c r="M1367" t="s">
        <v>93</v>
      </c>
      <c r="N1367" t="s">
        <v>41</v>
      </c>
      <c r="O1367" t="s">
        <v>42</v>
      </c>
      <c r="P1367" t="s">
        <v>43</v>
      </c>
      <c r="Q1367">
        <v>25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2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42.389200000000002</v>
      </c>
      <c r="AF1367">
        <v>-71.116600000000005</v>
      </c>
      <c r="AG1367">
        <v>6</v>
      </c>
      <c r="AH1367" s="1">
        <v>250000000000000</v>
      </c>
    </row>
    <row r="1368" spans="1:34" x14ac:dyDescent="0.35">
      <c r="A1368">
        <v>19067428</v>
      </c>
      <c r="B1368" s="2">
        <v>43795.420138888891</v>
      </c>
      <c r="C1368" s="2" t="str">
        <f t="shared" si="42"/>
        <v>Nov</v>
      </c>
      <c r="D1368" s="2" t="str">
        <f t="shared" si="43"/>
        <v>2019</v>
      </c>
      <c r="E1368" t="s">
        <v>44</v>
      </c>
      <c r="F1368" t="s">
        <v>1030</v>
      </c>
      <c r="G1368" t="s">
        <v>46</v>
      </c>
      <c r="H1368" t="s">
        <v>47</v>
      </c>
      <c r="I1368" t="s">
        <v>48</v>
      </c>
      <c r="J1368" t="s">
        <v>37</v>
      </c>
      <c r="K1368" t="s">
        <v>38</v>
      </c>
      <c r="L1368" t="s">
        <v>39</v>
      </c>
      <c r="M1368" t="s">
        <v>40</v>
      </c>
      <c r="N1368" t="s">
        <v>49</v>
      </c>
      <c r="O1368" t="s">
        <v>86</v>
      </c>
      <c r="P1368" t="s">
        <v>43</v>
      </c>
      <c r="Q1368">
        <v>25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2</v>
      </c>
      <c r="X1368">
        <v>0</v>
      </c>
      <c r="Y1368">
        <v>0</v>
      </c>
      <c r="Z1368">
        <v>1</v>
      </c>
      <c r="AA1368">
        <v>1</v>
      </c>
      <c r="AB1368">
        <v>0</v>
      </c>
      <c r="AC1368">
        <v>0</v>
      </c>
      <c r="AD1368">
        <v>0</v>
      </c>
      <c r="AE1368">
        <v>42.390500000000003</v>
      </c>
      <c r="AF1368">
        <v>-71.114000000000004</v>
      </c>
      <c r="AG1368">
        <v>5</v>
      </c>
      <c r="AH1368" s="1">
        <v>250000000000000</v>
      </c>
    </row>
    <row r="1369" spans="1:34" x14ac:dyDescent="0.35">
      <c r="A1369">
        <v>21031501</v>
      </c>
      <c r="B1369" s="2">
        <v>44369.618055555555</v>
      </c>
      <c r="C1369" s="2" t="str">
        <f t="shared" si="42"/>
        <v>Jun</v>
      </c>
      <c r="D1369" s="2" t="str">
        <f t="shared" si="43"/>
        <v>2021</v>
      </c>
      <c r="E1369" t="s">
        <v>44</v>
      </c>
      <c r="F1369" t="s">
        <v>1031</v>
      </c>
      <c r="G1369" t="s">
        <v>46</v>
      </c>
      <c r="H1369" t="s">
        <v>35</v>
      </c>
      <c r="I1369" t="s">
        <v>36</v>
      </c>
      <c r="J1369" t="s">
        <v>63</v>
      </c>
      <c r="K1369" t="s">
        <v>38</v>
      </c>
      <c r="L1369" t="s">
        <v>54</v>
      </c>
      <c r="M1369" t="s">
        <v>69</v>
      </c>
      <c r="N1369" t="s">
        <v>49</v>
      </c>
      <c r="O1369" t="s">
        <v>136</v>
      </c>
      <c r="P1369" t="s">
        <v>89</v>
      </c>
      <c r="Q1369">
        <v>20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2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42.389699999999998</v>
      </c>
      <c r="AF1369">
        <v>-71.114900000000006</v>
      </c>
      <c r="AG1369">
        <v>5</v>
      </c>
      <c r="AH1369" s="1">
        <v>250000000000000</v>
      </c>
    </row>
    <row r="1370" spans="1:34" x14ac:dyDescent="0.35">
      <c r="A1370">
        <v>20052710</v>
      </c>
      <c r="B1370" s="2">
        <v>44134.629861111112</v>
      </c>
      <c r="C1370" s="2" t="str">
        <f t="shared" si="42"/>
        <v>Oct</v>
      </c>
      <c r="D1370" s="2" t="str">
        <f t="shared" si="43"/>
        <v>2020</v>
      </c>
      <c r="E1370" t="s">
        <v>44</v>
      </c>
      <c r="F1370" t="s">
        <v>1032</v>
      </c>
      <c r="G1370" t="s">
        <v>46</v>
      </c>
      <c r="H1370" t="s">
        <v>52</v>
      </c>
      <c r="I1370" t="s">
        <v>36</v>
      </c>
      <c r="J1370" t="s">
        <v>37</v>
      </c>
      <c r="K1370" t="s">
        <v>66</v>
      </c>
      <c r="L1370" t="s">
        <v>54</v>
      </c>
      <c r="M1370" t="s">
        <v>40</v>
      </c>
      <c r="N1370" t="s">
        <v>41</v>
      </c>
      <c r="O1370" t="s">
        <v>42</v>
      </c>
      <c r="P1370" t="s">
        <v>43</v>
      </c>
      <c r="Q1370">
        <v>25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6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42.387900000000002</v>
      </c>
      <c r="AF1370">
        <v>-71.115399999999994</v>
      </c>
      <c r="AG1370">
        <v>5</v>
      </c>
      <c r="AH1370" s="1">
        <v>250000000000000</v>
      </c>
    </row>
    <row r="1371" spans="1:34" x14ac:dyDescent="0.35">
      <c r="A1371">
        <v>23034626</v>
      </c>
      <c r="B1371" s="2">
        <v>45098.417361111111</v>
      </c>
      <c r="C1371" s="2" t="str">
        <f t="shared" si="42"/>
        <v>Jun</v>
      </c>
      <c r="D1371" s="2" t="str">
        <f t="shared" si="43"/>
        <v>2023</v>
      </c>
      <c r="E1371" t="s">
        <v>44</v>
      </c>
      <c r="F1371" t="s">
        <v>1033</v>
      </c>
      <c r="G1371" t="s">
        <v>46</v>
      </c>
      <c r="H1371" t="s">
        <v>47</v>
      </c>
      <c r="I1371" t="s">
        <v>48</v>
      </c>
      <c r="J1371" t="s">
        <v>37</v>
      </c>
      <c r="K1371" t="s">
        <v>323</v>
      </c>
      <c r="L1371" t="s">
        <v>71</v>
      </c>
      <c r="M1371" t="s">
        <v>93</v>
      </c>
      <c r="N1371" t="s">
        <v>88</v>
      </c>
      <c r="O1371" t="s">
        <v>42</v>
      </c>
      <c r="P1371" t="s">
        <v>89</v>
      </c>
      <c r="Q1371">
        <v>25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3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42.387900000000002</v>
      </c>
      <c r="AF1371">
        <v>-71.115399999999994</v>
      </c>
      <c r="AG1371">
        <v>5</v>
      </c>
      <c r="AH1371" s="1">
        <v>250000000000000</v>
      </c>
    </row>
    <row r="1372" spans="1:34" x14ac:dyDescent="0.35">
      <c r="A1372">
        <v>21033146</v>
      </c>
      <c r="B1372" s="2">
        <v>44377.825694444444</v>
      </c>
      <c r="C1372" s="2" t="str">
        <f t="shared" si="42"/>
        <v>Jun</v>
      </c>
      <c r="D1372" s="2" t="str">
        <f t="shared" si="43"/>
        <v>2021</v>
      </c>
      <c r="E1372" t="s">
        <v>32</v>
      </c>
      <c r="F1372" t="s">
        <v>1032</v>
      </c>
      <c r="G1372" t="s">
        <v>34</v>
      </c>
      <c r="H1372" t="s">
        <v>35</v>
      </c>
      <c r="I1372" t="s">
        <v>36</v>
      </c>
      <c r="J1372" t="s">
        <v>63</v>
      </c>
      <c r="K1372" t="s">
        <v>66</v>
      </c>
      <c r="L1372" t="s">
        <v>71</v>
      </c>
      <c r="M1372" t="s">
        <v>40</v>
      </c>
      <c r="N1372" t="s">
        <v>41</v>
      </c>
      <c r="O1372" t="s">
        <v>42</v>
      </c>
      <c r="P1372" t="s">
        <v>43</v>
      </c>
      <c r="Q1372">
        <v>20</v>
      </c>
      <c r="R1372">
        <v>0</v>
      </c>
      <c r="S1372">
        <v>0</v>
      </c>
      <c r="T1372">
        <v>0</v>
      </c>
      <c r="U1372">
        <v>3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42.387900000000002</v>
      </c>
      <c r="AF1372">
        <v>-71.115399999999994</v>
      </c>
      <c r="AG1372">
        <v>5</v>
      </c>
      <c r="AH1372" s="1">
        <v>250000000000000</v>
      </c>
    </row>
    <row r="1373" spans="1:34" x14ac:dyDescent="0.35">
      <c r="A1373">
        <v>19030956</v>
      </c>
      <c r="B1373" s="2">
        <v>43619.566666666666</v>
      </c>
      <c r="C1373" s="2" t="str">
        <f t="shared" si="42"/>
        <v>Jun</v>
      </c>
      <c r="D1373" s="2" t="str">
        <f t="shared" si="43"/>
        <v>2019</v>
      </c>
      <c r="E1373" t="s">
        <v>44</v>
      </c>
      <c r="F1373" t="s">
        <v>1032</v>
      </c>
      <c r="G1373" t="s">
        <v>46</v>
      </c>
      <c r="H1373" t="s">
        <v>47</v>
      </c>
      <c r="I1373" t="s">
        <v>48</v>
      </c>
      <c r="J1373" t="s">
        <v>37</v>
      </c>
      <c r="K1373" t="s">
        <v>66</v>
      </c>
      <c r="L1373" t="s">
        <v>71</v>
      </c>
      <c r="M1373" t="s">
        <v>40</v>
      </c>
      <c r="N1373" t="s">
        <v>41</v>
      </c>
      <c r="O1373" t="s">
        <v>42</v>
      </c>
      <c r="P1373" t="s">
        <v>43</v>
      </c>
      <c r="Q1373">
        <v>25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42.387900000000002</v>
      </c>
      <c r="AF1373">
        <v>-71.115399999999994</v>
      </c>
      <c r="AG1373">
        <v>5</v>
      </c>
      <c r="AH1373" s="1">
        <v>250000000000000</v>
      </c>
    </row>
    <row r="1374" spans="1:34" x14ac:dyDescent="0.35">
      <c r="A1374">
        <v>24014087</v>
      </c>
      <c r="B1374" s="2">
        <v>45364.179861111108</v>
      </c>
      <c r="C1374" s="2" t="str">
        <f t="shared" si="42"/>
        <v>Mar</v>
      </c>
      <c r="D1374" s="2" t="str">
        <f t="shared" si="43"/>
        <v>2024</v>
      </c>
      <c r="E1374" t="s">
        <v>58</v>
      </c>
      <c r="F1374" t="s">
        <v>1033</v>
      </c>
      <c r="G1374" t="s">
        <v>34</v>
      </c>
      <c r="H1374" t="s">
        <v>47</v>
      </c>
      <c r="I1374" t="s">
        <v>48</v>
      </c>
      <c r="J1374" t="s">
        <v>37</v>
      </c>
      <c r="K1374" t="s">
        <v>66</v>
      </c>
      <c r="L1374" t="s">
        <v>71</v>
      </c>
      <c r="M1374" t="s">
        <v>93</v>
      </c>
      <c r="N1374" t="s">
        <v>70</v>
      </c>
      <c r="O1374" t="s">
        <v>42</v>
      </c>
      <c r="P1374" t="s">
        <v>43</v>
      </c>
      <c r="Q1374">
        <v>20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2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42.387900000000002</v>
      </c>
      <c r="AF1374">
        <v>-71.115399999999994</v>
      </c>
      <c r="AG1374">
        <v>5</v>
      </c>
      <c r="AH1374" s="1">
        <v>250000000000000</v>
      </c>
    </row>
    <row r="1375" spans="1:34" x14ac:dyDescent="0.35">
      <c r="A1375">
        <v>20004879</v>
      </c>
      <c r="B1375" s="2">
        <v>43857.738194444442</v>
      </c>
      <c r="C1375" s="2" t="str">
        <f t="shared" si="42"/>
        <v>Jan</v>
      </c>
      <c r="D1375" s="2" t="str">
        <f t="shared" si="43"/>
        <v>2020</v>
      </c>
      <c r="E1375" t="s">
        <v>32</v>
      </c>
      <c r="F1375" t="s">
        <v>1034</v>
      </c>
      <c r="G1375" t="s">
        <v>107</v>
      </c>
      <c r="H1375" t="s">
        <v>47</v>
      </c>
      <c r="I1375" t="s">
        <v>48</v>
      </c>
      <c r="J1375" t="s">
        <v>37</v>
      </c>
      <c r="K1375" t="s">
        <v>66</v>
      </c>
      <c r="L1375" t="s">
        <v>71</v>
      </c>
      <c r="M1375" t="s">
        <v>40</v>
      </c>
      <c r="N1375" t="s">
        <v>55</v>
      </c>
      <c r="O1375" t="s">
        <v>42</v>
      </c>
      <c r="P1375" t="s">
        <v>43</v>
      </c>
      <c r="Q1375">
        <v>30</v>
      </c>
      <c r="R1375">
        <v>0</v>
      </c>
      <c r="S1375">
        <v>0</v>
      </c>
      <c r="T1375">
        <v>0</v>
      </c>
      <c r="U1375">
        <v>0</v>
      </c>
      <c r="V1375">
        <v>3</v>
      </c>
      <c r="W1375">
        <v>3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42.387900000000002</v>
      </c>
      <c r="AF1375">
        <v>-71.115399999999994</v>
      </c>
      <c r="AG1375">
        <v>5</v>
      </c>
      <c r="AH1375" s="1">
        <v>250000000000000</v>
      </c>
    </row>
    <row r="1376" spans="1:34" x14ac:dyDescent="0.35">
      <c r="A1376">
        <v>21004017</v>
      </c>
      <c r="B1376" s="2">
        <v>44217.338194444441</v>
      </c>
      <c r="C1376" s="2" t="str">
        <f t="shared" si="42"/>
        <v>Jan</v>
      </c>
      <c r="D1376" s="2" t="str">
        <f t="shared" si="43"/>
        <v>2021</v>
      </c>
      <c r="E1376" t="s">
        <v>44</v>
      </c>
      <c r="F1376" t="s">
        <v>1035</v>
      </c>
      <c r="G1376" t="s">
        <v>46</v>
      </c>
      <c r="H1376" t="s">
        <v>52</v>
      </c>
      <c r="I1376" t="s">
        <v>48</v>
      </c>
      <c r="J1376" t="s">
        <v>37</v>
      </c>
      <c r="K1376" t="s">
        <v>38</v>
      </c>
      <c r="L1376" t="s">
        <v>39</v>
      </c>
      <c r="M1376" t="s">
        <v>40</v>
      </c>
      <c r="N1376" t="s">
        <v>119</v>
      </c>
      <c r="O1376" t="s">
        <v>42</v>
      </c>
      <c r="P1376" t="s">
        <v>43</v>
      </c>
      <c r="Q1376">
        <v>25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3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42.389099999999999</v>
      </c>
      <c r="AF1376">
        <v>-71.111800000000002</v>
      </c>
      <c r="AG1376">
        <v>5</v>
      </c>
      <c r="AH1376" s="1">
        <v>250000000000000</v>
      </c>
    </row>
    <row r="1377" spans="1:34" x14ac:dyDescent="0.35">
      <c r="A1377">
        <v>18026134</v>
      </c>
      <c r="B1377" s="2">
        <v>43223.487500000003</v>
      </c>
      <c r="C1377" s="2" t="str">
        <f t="shared" si="42"/>
        <v>May</v>
      </c>
      <c r="D1377" s="2" t="str">
        <f t="shared" si="43"/>
        <v>2018</v>
      </c>
      <c r="E1377" t="s">
        <v>44</v>
      </c>
      <c r="F1377" t="s">
        <v>1036</v>
      </c>
      <c r="G1377" t="s">
        <v>46</v>
      </c>
      <c r="H1377" t="s">
        <v>52</v>
      </c>
      <c r="I1377" t="s">
        <v>48</v>
      </c>
      <c r="J1377" t="s">
        <v>37</v>
      </c>
      <c r="K1377" t="s">
        <v>38</v>
      </c>
      <c r="L1377" t="s">
        <v>90</v>
      </c>
      <c r="M1377" t="s">
        <v>40</v>
      </c>
      <c r="N1377" t="s">
        <v>49</v>
      </c>
      <c r="O1377" t="s">
        <v>91</v>
      </c>
      <c r="P1377" t="s">
        <v>89</v>
      </c>
      <c r="Q1377">
        <v>25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42.3887</v>
      </c>
      <c r="AF1377">
        <v>-71.113200000000006</v>
      </c>
      <c r="AG1377">
        <v>5</v>
      </c>
      <c r="AH1377" s="1">
        <v>250000000000000</v>
      </c>
    </row>
    <row r="1378" spans="1:34" x14ac:dyDescent="0.35">
      <c r="A1378">
        <v>23004276</v>
      </c>
      <c r="B1378" s="2">
        <v>44951.324305555558</v>
      </c>
      <c r="C1378" s="2" t="str">
        <f t="shared" si="42"/>
        <v>Jan</v>
      </c>
      <c r="D1378" s="2" t="str">
        <f t="shared" si="43"/>
        <v>2023</v>
      </c>
      <c r="E1378" t="s">
        <v>58</v>
      </c>
      <c r="F1378" t="s">
        <v>1037</v>
      </c>
      <c r="G1378" t="s">
        <v>46</v>
      </c>
      <c r="H1378" t="s">
        <v>47</v>
      </c>
      <c r="I1378" t="s">
        <v>63</v>
      </c>
      <c r="J1378" t="s">
        <v>63</v>
      </c>
      <c r="K1378" t="s">
        <v>38</v>
      </c>
      <c r="L1378" t="s">
        <v>63</v>
      </c>
      <c r="M1378" t="s">
        <v>40</v>
      </c>
      <c r="N1378" t="s">
        <v>119</v>
      </c>
      <c r="O1378" t="s">
        <v>91</v>
      </c>
      <c r="P1378" t="s">
        <v>43</v>
      </c>
      <c r="Q1378">
        <v>25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2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42.386400000000002</v>
      </c>
      <c r="AF1378">
        <v>-71.113799999999998</v>
      </c>
      <c r="AG1378">
        <v>5</v>
      </c>
      <c r="AH1378" s="1">
        <v>250000000000000</v>
      </c>
    </row>
    <row r="1379" spans="1:34" x14ac:dyDescent="0.35">
      <c r="A1379">
        <v>22066832</v>
      </c>
      <c r="B1379" s="2">
        <v>44888.515277777777</v>
      </c>
      <c r="C1379" s="2" t="str">
        <f t="shared" si="42"/>
        <v>Nov</v>
      </c>
      <c r="D1379" s="2" t="str">
        <f t="shared" si="43"/>
        <v>2022</v>
      </c>
      <c r="E1379" t="s">
        <v>44</v>
      </c>
      <c r="F1379" t="s">
        <v>1038</v>
      </c>
      <c r="G1379" t="s">
        <v>46</v>
      </c>
      <c r="H1379" t="s">
        <v>47</v>
      </c>
      <c r="I1379" t="s">
        <v>48</v>
      </c>
      <c r="J1379" t="s">
        <v>175</v>
      </c>
      <c r="K1379" t="s">
        <v>38</v>
      </c>
      <c r="L1379" t="s">
        <v>39</v>
      </c>
      <c r="M1379" t="s">
        <v>40</v>
      </c>
      <c r="N1379" t="s">
        <v>41</v>
      </c>
      <c r="O1379" t="s">
        <v>96</v>
      </c>
      <c r="P1379" t="s">
        <v>43</v>
      </c>
      <c r="Q1379">
        <v>25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1</v>
      </c>
      <c r="X1379">
        <v>0</v>
      </c>
      <c r="Y1379">
        <v>0</v>
      </c>
      <c r="Z1379">
        <v>1</v>
      </c>
      <c r="AA1379">
        <v>0</v>
      </c>
      <c r="AB1379">
        <v>1</v>
      </c>
      <c r="AC1379">
        <v>0</v>
      </c>
      <c r="AD1379">
        <v>0</v>
      </c>
      <c r="AE1379">
        <v>42.385899999999999</v>
      </c>
      <c r="AF1379">
        <v>-71.113900000000001</v>
      </c>
      <c r="AG1379">
        <v>5</v>
      </c>
      <c r="AH1379" s="1">
        <v>250000000000000</v>
      </c>
    </row>
    <row r="1380" spans="1:34" x14ac:dyDescent="0.35">
      <c r="A1380">
        <v>23003646</v>
      </c>
      <c r="B1380" s="2">
        <v>44947.759027777778</v>
      </c>
      <c r="C1380" s="2" t="str">
        <f t="shared" si="42"/>
        <v>Jan</v>
      </c>
      <c r="D1380" s="2" t="str">
        <f t="shared" si="43"/>
        <v>2023</v>
      </c>
      <c r="E1380" t="s">
        <v>32</v>
      </c>
      <c r="F1380" t="s">
        <v>1039</v>
      </c>
      <c r="G1380" t="s">
        <v>34</v>
      </c>
      <c r="H1380" t="s">
        <v>47</v>
      </c>
      <c r="I1380" t="s">
        <v>48</v>
      </c>
      <c r="J1380" t="s">
        <v>37</v>
      </c>
      <c r="K1380" t="s">
        <v>323</v>
      </c>
      <c r="L1380" t="s">
        <v>54</v>
      </c>
      <c r="M1380" t="s">
        <v>93</v>
      </c>
      <c r="N1380" t="s">
        <v>41</v>
      </c>
      <c r="O1380" t="s">
        <v>42</v>
      </c>
      <c r="P1380" t="s">
        <v>43</v>
      </c>
      <c r="Q1380">
        <v>25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3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42.386899999999997</v>
      </c>
      <c r="AF1380">
        <v>-71.116100000000003</v>
      </c>
      <c r="AG1380">
        <v>5</v>
      </c>
      <c r="AH1380" s="1">
        <v>250000000000000</v>
      </c>
    </row>
    <row r="1381" spans="1:34" x14ac:dyDescent="0.35">
      <c r="A1381">
        <v>19071710</v>
      </c>
      <c r="B1381" s="2">
        <v>43818.493750000001</v>
      </c>
      <c r="C1381" s="2" t="str">
        <f t="shared" si="42"/>
        <v>Dec</v>
      </c>
      <c r="D1381" s="2" t="str">
        <f t="shared" si="43"/>
        <v>2019</v>
      </c>
      <c r="E1381" t="s">
        <v>44</v>
      </c>
      <c r="F1381" t="s">
        <v>1039</v>
      </c>
      <c r="G1381" t="s">
        <v>46</v>
      </c>
      <c r="H1381" t="s">
        <v>47</v>
      </c>
      <c r="I1381" t="s">
        <v>48</v>
      </c>
      <c r="J1381" t="s">
        <v>37</v>
      </c>
      <c r="K1381" t="s">
        <v>66</v>
      </c>
      <c r="L1381" t="s">
        <v>54</v>
      </c>
      <c r="M1381" t="s">
        <v>40</v>
      </c>
      <c r="N1381" t="s">
        <v>82</v>
      </c>
      <c r="O1381" t="s">
        <v>42</v>
      </c>
      <c r="P1381" t="s">
        <v>43</v>
      </c>
      <c r="Q1381">
        <v>25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2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42.386899999999997</v>
      </c>
      <c r="AF1381">
        <v>-71.116100000000003</v>
      </c>
      <c r="AG1381">
        <v>5</v>
      </c>
      <c r="AH1381" s="1">
        <v>250000000000000</v>
      </c>
    </row>
    <row r="1382" spans="1:34" x14ac:dyDescent="0.35">
      <c r="A1382">
        <v>21030724</v>
      </c>
      <c r="B1382" s="2">
        <v>44365.37222222222</v>
      </c>
      <c r="C1382" s="2" t="str">
        <f t="shared" si="42"/>
        <v>Jun</v>
      </c>
      <c r="D1382" s="2" t="str">
        <f t="shared" si="43"/>
        <v>2021</v>
      </c>
      <c r="E1382" t="s">
        <v>44</v>
      </c>
      <c r="F1382" t="s">
        <v>1040</v>
      </c>
      <c r="G1382" t="s">
        <v>46</v>
      </c>
      <c r="H1382" t="s">
        <v>47</v>
      </c>
      <c r="I1382" t="s">
        <v>48</v>
      </c>
      <c r="J1382" t="s">
        <v>37</v>
      </c>
      <c r="K1382" t="s">
        <v>66</v>
      </c>
      <c r="L1382" t="s">
        <v>68</v>
      </c>
      <c r="M1382" t="s">
        <v>40</v>
      </c>
      <c r="N1382" t="s">
        <v>70</v>
      </c>
      <c r="O1382" t="s">
        <v>42</v>
      </c>
      <c r="P1382" t="s">
        <v>43</v>
      </c>
      <c r="Q1382">
        <v>25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3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42.385800000000003</v>
      </c>
      <c r="AF1382">
        <v>-71.113500000000002</v>
      </c>
      <c r="AG1382">
        <v>5</v>
      </c>
      <c r="AH1382" s="1">
        <v>250000000000000</v>
      </c>
    </row>
    <row r="1383" spans="1:34" x14ac:dyDescent="0.35">
      <c r="A1383">
        <v>19005798</v>
      </c>
      <c r="B1383" s="2">
        <v>43497.351388888892</v>
      </c>
      <c r="C1383" s="2" t="str">
        <f t="shared" si="42"/>
        <v>Feb</v>
      </c>
      <c r="D1383" s="2" t="str">
        <f t="shared" si="43"/>
        <v>2019</v>
      </c>
      <c r="E1383" t="s">
        <v>44</v>
      </c>
      <c r="F1383" t="s">
        <v>1039</v>
      </c>
      <c r="G1383" t="s">
        <v>46</v>
      </c>
      <c r="H1383" t="s">
        <v>47</v>
      </c>
      <c r="I1383" t="s">
        <v>48</v>
      </c>
      <c r="J1383" t="s">
        <v>37</v>
      </c>
      <c r="K1383" t="s">
        <v>38</v>
      </c>
      <c r="L1383" t="s">
        <v>54</v>
      </c>
      <c r="M1383" t="s">
        <v>40</v>
      </c>
      <c r="N1383" t="s">
        <v>70</v>
      </c>
      <c r="O1383" t="s">
        <v>56</v>
      </c>
      <c r="P1383" t="s">
        <v>43</v>
      </c>
      <c r="Q1383">
        <v>25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3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42.386899999999997</v>
      </c>
      <c r="AF1383">
        <v>-71.116100000000003</v>
      </c>
      <c r="AG1383">
        <v>5</v>
      </c>
      <c r="AH1383" s="1">
        <v>250000000000000</v>
      </c>
    </row>
    <row r="1384" spans="1:34" x14ac:dyDescent="0.35">
      <c r="A1384">
        <v>18034332</v>
      </c>
      <c r="B1384" s="2">
        <v>43260.642361111109</v>
      </c>
      <c r="C1384" s="2" t="str">
        <f t="shared" si="42"/>
        <v>Jun</v>
      </c>
      <c r="D1384" s="2" t="str">
        <f t="shared" si="43"/>
        <v>2018</v>
      </c>
      <c r="E1384" t="s">
        <v>44</v>
      </c>
      <c r="F1384" t="s">
        <v>1038</v>
      </c>
      <c r="G1384" t="s">
        <v>46</v>
      </c>
      <c r="H1384" t="s">
        <v>47</v>
      </c>
      <c r="I1384" t="s">
        <v>48</v>
      </c>
      <c r="J1384" t="s">
        <v>37</v>
      </c>
      <c r="K1384" t="s">
        <v>38</v>
      </c>
      <c r="L1384" t="s">
        <v>39</v>
      </c>
      <c r="M1384" t="s">
        <v>40</v>
      </c>
      <c r="N1384" t="s">
        <v>41</v>
      </c>
      <c r="O1384" t="s">
        <v>96</v>
      </c>
      <c r="P1384" t="s">
        <v>43</v>
      </c>
      <c r="Q1384">
        <v>30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2</v>
      </c>
      <c r="X1384">
        <v>0</v>
      </c>
      <c r="Y1384">
        <v>0</v>
      </c>
      <c r="Z1384">
        <v>1</v>
      </c>
      <c r="AA1384">
        <v>0</v>
      </c>
      <c r="AB1384">
        <v>1</v>
      </c>
      <c r="AC1384">
        <v>0</v>
      </c>
      <c r="AD1384">
        <v>0</v>
      </c>
      <c r="AE1384">
        <v>42.385899999999999</v>
      </c>
      <c r="AF1384">
        <v>-71.113900000000001</v>
      </c>
      <c r="AG1384">
        <v>5</v>
      </c>
      <c r="AH1384" s="1">
        <v>250000000000000</v>
      </c>
    </row>
    <row r="1385" spans="1:34" x14ac:dyDescent="0.35">
      <c r="A1385">
        <v>21022425</v>
      </c>
      <c r="B1385" s="2">
        <v>44321.52847222222</v>
      </c>
      <c r="C1385" s="2" t="str">
        <f t="shared" si="42"/>
        <v>May</v>
      </c>
      <c r="D1385" s="2" t="str">
        <f t="shared" si="43"/>
        <v>2021</v>
      </c>
      <c r="E1385" t="s">
        <v>44</v>
      </c>
      <c r="F1385" t="s">
        <v>1041</v>
      </c>
      <c r="G1385" t="s">
        <v>46</v>
      </c>
      <c r="H1385" t="s">
        <v>47</v>
      </c>
      <c r="I1385" t="s">
        <v>48</v>
      </c>
      <c r="J1385" t="s">
        <v>37</v>
      </c>
      <c r="K1385" t="s">
        <v>38</v>
      </c>
      <c r="L1385" t="s">
        <v>54</v>
      </c>
      <c r="M1385" t="s">
        <v>40</v>
      </c>
      <c r="N1385" t="s">
        <v>49</v>
      </c>
      <c r="O1385" t="s">
        <v>99</v>
      </c>
      <c r="P1385" t="s">
        <v>43</v>
      </c>
      <c r="Q1385">
        <v>25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42.386899999999997</v>
      </c>
      <c r="AF1385">
        <v>-71.116100000000003</v>
      </c>
      <c r="AG1385">
        <v>5</v>
      </c>
      <c r="AH1385" s="1">
        <v>250000000000000</v>
      </c>
    </row>
    <row r="1386" spans="1:34" x14ac:dyDescent="0.35">
      <c r="A1386">
        <v>18070539</v>
      </c>
      <c r="B1386" s="2">
        <v>43433.419444444444</v>
      </c>
      <c r="C1386" s="2" t="str">
        <f t="shared" si="42"/>
        <v>Nov</v>
      </c>
      <c r="D1386" s="2" t="str">
        <f t="shared" si="43"/>
        <v>2018</v>
      </c>
      <c r="E1386" t="s">
        <v>44</v>
      </c>
      <c r="F1386" t="s">
        <v>1042</v>
      </c>
      <c r="G1386" t="s">
        <v>46</v>
      </c>
      <c r="H1386" t="s">
        <v>47</v>
      </c>
      <c r="I1386" t="s">
        <v>48</v>
      </c>
      <c r="J1386" t="s">
        <v>37</v>
      </c>
      <c r="K1386" t="s">
        <v>53</v>
      </c>
      <c r="L1386" t="s">
        <v>54</v>
      </c>
      <c r="M1386" t="s">
        <v>40</v>
      </c>
      <c r="N1386" t="s">
        <v>41</v>
      </c>
      <c r="O1386" t="s">
        <v>96</v>
      </c>
      <c r="P1386" t="s">
        <v>43</v>
      </c>
      <c r="Q1386">
        <v>25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1</v>
      </c>
      <c r="X1386">
        <v>0</v>
      </c>
      <c r="Y1386">
        <v>0</v>
      </c>
      <c r="Z1386">
        <v>1</v>
      </c>
      <c r="AA1386">
        <v>0</v>
      </c>
      <c r="AB1386">
        <v>1</v>
      </c>
      <c r="AC1386">
        <v>0</v>
      </c>
      <c r="AD1386">
        <v>0</v>
      </c>
      <c r="AE1386">
        <v>42.385100000000001</v>
      </c>
      <c r="AF1386">
        <v>-71.112899999999996</v>
      </c>
      <c r="AG1386">
        <v>5</v>
      </c>
      <c r="AH1386" s="1">
        <v>250000000000000</v>
      </c>
    </row>
    <row r="1387" spans="1:34" x14ac:dyDescent="0.35">
      <c r="A1387">
        <v>22011192</v>
      </c>
      <c r="B1387" s="2">
        <v>44624.342361111114</v>
      </c>
      <c r="C1387" s="2" t="str">
        <f t="shared" si="42"/>
        <v>Mar</v>
      </c>
      <c r="D1387" s="2" t="str">
        <f t="shared" si="43"/>
        <v>2022</v>
      </c>
      <c r="E1387" t="s">
        <v>44</v>
      </c>
      <c r="F1387" t="s">
        <v>1043</v>
      </c>
      <c r="G1387" t="s">
        <v>46</v>
      </c>
      <c r="H1387" t="s">
        <v>47</v>
      </c>
      <c r="I1387" t="s">
        <v>48</v>
      </c>
      <c r="J1387" t="s">
        <v>37</v>
      </c>
      <c r="K1387" t="s">
        <v>38</v>
      </c>
      <c r="L1387" t="s">
        <v>54</v>
      </c>
      <c r="M1387" t="s">
        <v>40</v>
      </c>
      <c r="N1387" t="s">
        <v>41</v>
      </c>
      <c r="O1387" t="s">
        <v>42</v>
      </c>
      <c r="P1387" t="s">
        <v>43</v>
      </c>
      <c r="Q1387">
        <v>25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42.386099999999999</v>
      </c>
      <c r="AF1387">
        <v>-71.113799999999998</v>
      </c>
      <c r="AG1387">
        <v>5</v>
      </c>
      <c r="AH1387" s="1">
        <v>250000000000000</v>
      </c>
    </row>
    <row r="1388" spans="1:34" x14ac:dyDescent="0.35">
      <c r="A1388">
        <v>21023555</v>
      </c>
      <c r="B1388" s="2">
        <v>44327.887499999997</v>
      </c>
      <c r="C1388" s="2" t="str">
        <f t="shared" si="42"/>
        <v>May</v>
      </c>
      <c r="D1388" s="2" t="str">
        <f t="shared" si="43"/>
        <v>2021</v>
      </c>
      <c r="E1388" t="s">
        <v>32</v>
      </c>
      <c r="F1388" t="s">
        <v>1044</v>
      </c>
      <c r="G1388" t="s">
        <v>34</v>
      </c>
      <c r="H1388" t="s">
        <v>47</v>
      </c>
      <c r="I1388" t="s">
        <v>48</v>
      </c>
      <c r="J1388" t="s">
        <v>37</v>
      </c>
      <c r="K1388" t="s">
        <v>66</v>
      </c>
      <c r="L1388" t="s">
        <v>39</v>
      </c>
      <c r="M1388" t="s">
        <v>69</v>
      </c>
      <c r="N1388" t="s">
        <v>70</v>
      </c>
      <c r="O1388" t="s">
        <v>42</v>
      </c>
      <c r="P1388" t="s">
        <v>43</v>
      </c>
      <c r="Q1388">
        <v>25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2</v>
      </c>
      <c r="X1388">
        <v>0</v>
      </c>
      <c r="Y1388">
        <v>0</v>
      </c>
      <c r="Z1388">
        <v>1</v>
      </c>
      <c r="AA1388">
        <v>0</v>
      </c>
      <c r="AB1388">
        <v>1</v>
      </c>
      <c r="AC1388">
        <v>0</v>
      </c>
      <c r="AD1388">
        <v>0</v>
      </c>
      <c r="AE1388">
        <v>42.387300000000003</v>
      </c>
      <c r="AF1388">
        <v>-71.116299999999995</v>
      </c>
      <c r="AG1388">
        <v>5</v>
      </c>
      <c r="AH1388" s="1">
        <v>250000000000000</v>
      </c>
    </row>
    <row r="1389" spans="1:34" x14ac:dyDescent="0.35">
      <c r="A1389">
        <v>19026915</v>
      </c>
      <c r="B1389" s="2">
        <v>43601.627083333333</v>
      </c>
      <c r="C1389" s="2" t="str">
        <f t="shared" si="42"/>
        <v>May</v>
      </c>
      <c r="D1389" s="2" t="str">
        <f t="shared" si="43"/>
        <v>2019</v>
      </c>
      <c r="E1389" t="s">
        <v>44</v>
      </c>
      <c r="F1389" t="s">
        <v>1045</v>
      </c>
      <c r="G1389" t="s">
        <v>46</v>
      </c>
      <c r="H1389" t="s">
        <v>47</v>
      </c>
      <c r="I1389" t="s">
        <v>48</v>
      </c>
      <c r="J1389" t="s">
        <v>37</v>
      </c>
      <c r="K1389" t="s">
        <v>38</v>
      </c>
      <c r="L1389" t="s">
        <v>90</v>
      </c>
      <c r="M1389" t="s">
        <v>40</v>
      </c>
      <c r="N1389" t="s">
        <v>49</v>
      </c>
      <c r="O1389" t="s">
        <v>86</v>
      </c>
      <c r="P1389" t="s">
        <v>43</v>
      </c>
      <c r="Q1389">
        <v>25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2</v>
      </c>
      <c r="X1389">
        <v>0</v>
      </c>
      <c r="Y1389">
        <v>0</v>
      </c>
      <c r="Z1389">
        <v>1</v>
      </c>
      <c r="AA1389">
        <v>1</v>
      </c>
      <c r="AB1389">
        <v>0</v>
      </c>
      <c r="AC1389">
        <v>0</v>
      </c>
      <c r="AD1389">
        <v>0</v>
      </c>
      <c r="AE1389">
        <v>42.386099999999999</v>
      </c>
      <c r="AF1389">
        <v>-71.114199999999997</v>
      </c>
      <c r="AG1389">
        <v>5</v>
      </c>
      <c r="AH1389" s="1">
        <v>250000000000000</v>
      </c>
    </row>
    <row r="1390" spans="1:34" x14ac:dyDescent="0.35">
      <c r="A1390">
        <v>19068296</v>
      </c>
      <c r="B1390" s="2">
        <v>43800.958333333336</v>
      </c>
      <c r="C1390" s="2" t="str">
        <f t="shared" si="42"/>
        <v>Dec</v>
      </c>
      <c r="D1390" s="2" t="str">
        <f t="shared" si="43"/>
        <v>2019</v>
      </c>
      <c r="E1390" t="s">
        <v>32</v>
      </c>
      <c r="F1390" t="s">
        <v>1046</v>
      </c>
      <c r="G1390" t="s">
        <v>34</v>
      </c>
      <c r="H1390" t="s">
        <v>155</v>
      </c>
      <c r="I1390" t="s">
        <v>155</v>
      </c>
      <c r="J1390" t="s">
        <v>139</v>
      </c>
      <c r="K1390" t="s">
        <v>53</v>
      </c>
      <c r="L1390" t="s">
        <v>54</v>
      </c>
      <c r="M1390" t="s">
        <v>40</v>
      </c>
      <c r="N1390" t="s">
        <v>49</v>
      </c>
      <c r="O1390" t="s">
        <v>91</v>
      </c>
      <c r="P1390" t="s">
        <v>89</v>
      </c>
      <c r="Q1390">
        <v>25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42.386800000000001</v>
      </c>
      <c r="AF1390">
        <v>-71.114800000000002</v>
      </c>
      <c r="AG1390">
        <v>5</v>
      </c>
      <c r="AH1390" s="1">
        <v>250000000000000</v>
      </c>
    </row>
    <row r="1391" spans="1:34" x14ac:dyDescent="0.35">
      <c r="A1391">
        <v>22001821</v>
      </c>
      <c r="B1391" s="2">
        <v>44574.254166666666</v>
      </c>
      <c r="C1391" s="2" t="str">
        <f t="shared" si="42"/>
        <v>Jan</v>
      </c>
      <c r="D1391" s="2" t="str">
        <f t="shared" si="43"/>
        <v>2022</v>
      </c>
      <c r="E1391" t="s">
        <v>58</v>
      </c>
      <c r="F1391" t="s">
        <v>1041</v>
      </c>
      <c r="G1391" t="s">
        <v>34</v>
      </c>
      <c r="H1391" t="s">
        <v>47</v>
      </c>
      <c r="I1391" t="s">
        <v>63</v>
      </c>
      <c r="J1391" t="s">
        <v>37</v>
      </c>
      <c r="K1391" t="s">
        <v>66</v>
      </c>
      <c r="L1391" t="s">
        <v>54</v>
      </c>
      <c r="M1391" t="s">
        <v>63</v>
      </c>
      <c r="N1391" t="s">
        <v>119</v>
      </c>
      <c r="O1391" t="s">
        <v>42</v>
      </c>
      <c r="P1391" t="s">
        <v>43</v>
      </c>
      <c r="Q1391">
        <v>25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2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42.386899999999997</v>
      </c>
      <c r="AF1391">
        <v>-71.116100000000003</v>
      </c>
      <c r="AG1391">
        <v>5</v>
      </c>
      <c r="AH1391" s="1">
        <v>250000000000000</v>
      </c>
    </row>
    <row r="1392" spans="1:34" x14ac:dyDescent="0.35">
      <c r="A1392">
        <v>19023565</v>
      </c>
      <c r="B1392" s="2">
        <v>43584.789583333331</v>
      </c>
      <c r="C1392" s="2" t="str">
        <f t="shared" si="42"/>
        <v>Apr</v>
      </c>
      <c r="D1392" s="2" t="str">
        <f t="shared" si="43"/>
        <v>2019</v>
      </c>
      <c r="E1392" t="s">
        <v>32</v>
      </c>
      <c r="F1392" t="s">
        <v>1043</v>
      </c>
      <c r="G1392" t="s">
        <v>46</v>
      </c>
      <c r="H1392" t="s">
        <v>52</v>
      </c>
      <c r="I1392" t="s">
        <v>48</v>
      </c>
      <c r="J1392" t="s">
        <v>37</v>
      </c>
      <c r="K1392" t="s">
        <v>38</v>
      </c>
      <c r="L1392" t="s">
        <v>54</v>
      </c>
      <c r="M1392" t="s">
        <v>40</v>
      </c>
      <c r="N1392" t="s">
        <v>41</v>
      </c>
      <c r="O1392" t="s">
        <v>96</v>
      </c>
      <c r="P1392" t="s">
        <v>43</v>
      </c>
      <c r="Q1392">
        <v>30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2</v>
      </c>
      <c r="X1392">
        <v>0</v>
      </c>
      <c r="Y1392">
        <v>0</v>
      </c>
      <c r="Z1392">
        <v>1</v>
      </c>
      <c r="AA1392">
        <v>0</v>
      </c>
      <c r="AB1392">
        <v>1</v>
      </c>
      <c r="AC1392">
        <v>0</v>
      </c>
      <c r="AD1392">
        <v>0</v>
      </c>
      <c r="AE1392">
        <v>42.386099999999999</v>
      </c>
      <c r="AF1392">
        <v>-71.113799999999998</v>
      </c>
      <c r="AG1392">
        <v>5</v>
      </c>
      <c r="AH1392" s="1">
        <v>250000000000000</v>
      </c>
    </row>
    <row r="1393" spans="1:34" x14ac:dyDescent="0.35">
      <c r="A1393">
        <v>21064742</v>
      </c>
      <c r="B1393" s="2">
        <v>44546.696527777778</v>
      </c>
      <c r="C1393" s="2" t="str">
        <f t="shared" si="42"/>
        <v>Dec</v>
      </c>
      <c r="D1393" s="2" t="str">
        <f t="shared" si="43"/>
        <v>2021</v>
      </c>
      <c r="E1393" t="s">
        <v>32</v>
      </c>
      <c r="F1393" t="s">
        <v>1043</v>
      </c>
      <c r="G1393" t="s">
        <v>34</v>
      </c>
      <c r="H1393" t="s">
        <v>47</v>
      </c>
      <c r="I1393" t="s">
        <v>48</v>
      </c>
      <c r="J1393" t="s">
        <v>37</v>
      </c>
      <c r="K1393" t="s">
        <v>38</v>
      </c>
      <c r="L1393" t="s">
        <v>54</v>
      </c>
      <c r="M1393" t="s">
        <v>93</v>
      </c>
      <c r="N1393" t="s">
        <v>49</v>
      </c>
      <c r="O1393" t="s">
        <v>86</v>
      </c>
      <c r="P1393" t="s">
        <v>43</v>
      </c>
      <c r="Q1393">
        <v>25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3</v>
      </c>
      <c r="X1393">
        <v>0</v>
      </c>
      <c r="Y1393">
        <v>0</v>
      </c>
      <c r="Z1393">
        <v>1</v>
      </c>
      <c r="AA1393">
        <v>1</v>
      </c>
      <c r="AB1393">
        <v>0</v>
      </c>
      <c r="AC1393">
        <v>0</v>
      </c>
      <c r="AD1393">
        <v>0</v>
      </c>
      <c r="AE1393">
        <v>42.386099999999999</v>
      </c>
      <c r="AF1393">
        <v>-71.113799999999998</v>
      </c>
      <c r="AG1393">
        <v>5</v>
      </c>
      <c r="AH1393" s="1">
        <v>250000000000000</v>
      </c>
    </row>
    <row r="1394" spans="1:34" x14ac:dyDescent="0.35">
      <c r="A1394">
        <v>19037377</v>
      </c>
      <c r="B1394" s="2">
        <v>43648.479166666664</v>
      </c>
      <c r="C1394" s="2" t="str">
        <f t="shared" si="42"/>
        <v>Jul</v>
      </c>
      <c r="D1394" s="2" t="str">
        <f t="shared" si="43"/>
        <v>2019</v>
      </c>
      <c r="E1394" t="s">
        <v>44</v>
      </c>
      <c r="F1394" t="s">
        <v>1043</v>
      </c>
      <c r="G1394" t="s">
        <v>46</v>
      </c>
      <c r="H1394" t="s">
        <v>52</v>
      </c>
      <c r="I1394" t="s">
        <v>48</v>
      </c>
      <c r="J1394" t="s">
        <v>37</v>
      </c>
      <c r="K1394" t="s">
        <v>38</v>
      </c>
      <c r="L1394" t="s">
        <v>54</v>
      </c>
      <c r="M1394" t="s">
        <v>40</v>
      </c>
      <c r="N1394" t="s">
        <v>49</v>
      </c>
      <c r="O1394" t="s">
        <v>86</v>
      </c>
      <c r="P1394" t="s">
        <v>43</v>
      </c>
      <c r="Q1394">
        <v>25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1</v>
      </c>
      <c r="X1394">
        <v>0</v>
      </c>
      <c r="Y1394">
        <v>0</v>
      </c>
      <c r="Z1394">
        <v>1</v>
      </c>
      <c r="AA1394">
        <v>1</v>
      </c>
      <c r="AB1394">
        <v>0</v>
      </c>
      <c r="AC1394">
        <v>0</v>
      </c>
      <c r="AD1394">
        <v>0</v>
      </c>
      <c r="AE1394">
        <v>42.386099999999999</v>
      </c>
      <c r="AF1394">
        <v>-71.113799999999998</v>
      </c>
      <c r="AG1394">
        <v>5</v>
      </c>
      <c r="AH1394" s="1">
        <v>250000000000000</v>
      </c>
    </row>
    <row r="1395" spans="1:34" x14ac:dyDescent="0.35">
      <c r="A1395">
        <v>19005596</v>
      </c>
      <c r="B1395" s="2">
        <v>43496.332638888889</v>
      </c>
      <c r="C1395" s="2" t="str">
        <f t="shared" si="42"/>
        <v>Jan</v>
      </c>
      <c r="D1395" s="2" t="str">
        <f t="shared" si="43"/>
        <v>2019</v>
      </c>
      <c r="E1395" t="s">
        <v>58</v>
      </c>
      <c r="F1395" t="s">
        <v>1047</v>
      </c>
      <c r="G1395" t="s">
        <v>46</v>
      </c>
      <c r="H1395" t="s">
        <v>47</v>
      </c>
      <c r="I1395" t="s">
        <v>48</v>
      </c>
      <c r="J1395" t="s">
        <v>37</v>
      </c>
      <c r="K1395" t="s">
        <v>38</v>
      </c>
      <c r="L1395" t="s">
        <v>39</v>
      </c>
      <c r="M1395" t="s">
        <v>93</v>
      </c>
      <c r="N1395" t="s">
        <v>70</v>
      </c>
      <c r="O1395" t="s">
        <v>42</v>
      </c>
      <c r="P1395" t="s">
        <v>43</v>
      </c>
      <c r="Q1395">
        <v>25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3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42.386299999999999</v>
      </c>
      <c r="AF1395">
        <v>-71.114699999999999</v>
      </c>
      <c r="AG1395">
        <v>5</v>
      </c>
      <c r="AH1395" s="1">
        <v>250000000000000</v>
      </c>
    </row>
    <row r="1396" spans="1:34" x14ac:dyDescent="0.35">
      <c r="A1396">
        <v>21019251</v>
      </c>
      <c r="B1396" s="2">
        <v>44303.981249999997</v>
      </c>
      <c r="C1396" s="2" t="str">
        <f t="shared" si="42"/>
        <v>Apr</v>
      </c>
      <c r="D1396" s="2" t="str">
        <f t="shared" si="43"/>
        <v>2021</v>
      </c>
      <c r="E1396" t="s">
        <v>32</v>
      </c>
      <c r="F1396" t="s">
        <v>1048</v>
      </c>
      <c r="G1396" t="s">
        <v>34</v>
      </c>
      <c r="H1396" t="s">
        <v>47</v>
      </c>
      <c r="I1396" t="s">
        <v>48</v>
      </c>
      <c r="J1396" t="s">
        <v>37</v>
      </c>
      <c r="K1396" t="s">
        <v>38</v>
      </c>
      <c r="L1396" t="s">
        <v>39</v>
      </c>
      <c r="M1396" t="s">
        <v>69</v>
      </c>
      <c r="N1396" t="s">
        <v>63</v>
      </c>
      <c r="O1396" t="s">
        <v>56</v>
      </c>
      <c r="P1396" t="s">
        <v>43</v>
      </c>
      <c r="Q1396">
        <v>20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2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42.387799999999999</v>
      </c>
      <c r="AF1396">
        <v>-71.115899999999996</v>
      </c>
      <c r="AG1396">
        <v>5</v>
      </c>
      <c r="AH1396" s="1">
        <v>250000000000000</v>
      </c>
    </row>
    <row r="1397" spans="1:34" x14ac:dyDescent="0.35">
      <c r="A1397">
        <v>19026206</v>
      </c>
      <c r="B1397" s="2">
        <v>43598.322916666664</v>
      </c>
      <c r="C1397" s="2" t="str">
        <f t="shared" si="42"/>
        <v>May</v>
      </c>
      <c r="D1397" s="2" t="str">
        <f t="shared" si="43"/>
        <v>2019</v>
      </c>
      <c r="E1397" t="s">
        <v>58</v>
      </c>
      <c r="F1397" t="s">
        <v>1049</v>
      </c>
      <c r="G1397" t="s">
        <v>46</v>
      </c>
      <c r="H1397" t="s">
        <v>47</v>
      </c>
      <c r="I1397" t="s">
        <v>48</v>
      </c>
      <c r="J1397" t="s">
        <v>37</v>
      </c>
      <c r="K1397" t="s">
        <v>38</v>
      </c>
      <c r="L1397" t="s">
        <v>39</v>
      </c>
      <c r="M1397" t="s">
        <v>40</v>
      </c>
      <c r="N1397" t="s">
        <v>70</v>
      </c>
      <c r="O1397" t="s">
        <v>96</v>
      </c>
      <c r="P1397" t="s">
        <v>43</v>
      </c>
      <c r="Q1397">
        <v>20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1</v>
      </c>
      <c r="X1397">
        <v>0</v>
      </c>
      <c r="Y1397">
        <v>0</v>
      </c>
      <c r="Z1397">
        <v>1</v>
      </c>
      <c r="AA1397">
        <v>0</v>
      </c>
      <c r="AB1397">
        <v>1</v>
      </c>
      <c r="AC1397">
        <v>0</v>
      </c>
      <c r="AD1397">
        <v>0</v>
      </c>
      <c r="AE1397">
        <v>42.388599999999997</v>
      </c>
      <c r="AF1397">
        <v>-71.116399999999999</v>
      </c>
      <c r="AG1397">
        <v>5</v>
      </c>
      <c r="AH1397" s="1">
        <v>250000000000000</v>
      </c>
    </row>
    <row r="1398" spans="1:34" x14ac:dyDescent="0.35">
      <c r="A1398">
        <v>23005231</v>
      </c>
      <c r="B1398" s="2">
        <v>44956.59652777778</v>
      </c>
      <c r="C1398" s="2" t="str">
        <f t="shared" si="42"/>
        <v>Jan</v>
      </c>
      <c r="D1398" s="2" t="str">
        <f t="shared" si="43"/>
        <v>2023</v>
      </c>
      <c r="E1398" t="s">
        <v>44</v>
      </c>
      <c r="F1398" t="s">
        <v>1050</v>
      </c>
      <c r="G1398" t="s">
        <v>46</v>
      </c>
      <c r="H1398" t="s">
        <v>52</v>
      </c>
      <c r="I1398" t="s">
        <v>48</v>
      </c>
      <c r="J1398" t="s">
        <v>37</v>
      </c>
      <c r="K1398" t="s">
        <v>38</v>
      </c>
      <c r="L1398" t="s">
        <v>54</v>
      </c>
      <c r="M1398" t="s">
        <v>40</v>
      </c>
      <c r="N1398" t="s">
        <v>41</v>
      </c>
      <c r="O1398" t="s">
        <v>56</v>
      </c>
      <c r="P1398" t="s">
        <v>43</v>
      </c>
      <c r="Q1398">
        <v>25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4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42.389000000000003</v>
      </c>
      <c r="AF1398">
        <v>-71.116399999999999</v>
      </c>
      <c r="AG1398">
        <v>5</v>
      </c>
      <c r="AH1398" s="1">
        <v>250000000000000</v>
      </c>
    </row>
    <row r="1399" spans="1:34" x14ac:dyDescent="0.35">
      <c r="A1399">
        <v>18058655</v>
      </c>
      <c r="B1399" s="2">
        <v>43374.761111111111</v>
      </c>
      <c r="C1399" s="2" t="str">
        <f t="shared" si="42"/>
        <v>Oct</v>
      </c>
      <c r="D1399" s="2" t="str">
        <f t="shared" si="43"/>
        <v>2018</v>
      </c>
      <c r="E1399" t="s">
        <v>32</v>
      </c>
      <c r="F1399" t="s">
        <v>1050</v>
      </c>
      <c r="G1399" t="s">
        <v>34</v>
      </c>
      <c r="H1399" t="s">
        <v>35</v>
      </c>
      <c r="I1399" t="s">
        <v>36</v>
      </c>
      <c r="J1399" t="s">
        <v>37</v>
      </c>
      <c r="K1399" t="s">
        <v>38</v>
      </c>
      <c r="L1399" t="s">
        <v>54</v>
      </c>
      <c r="M1399" t="s">
        <v>40</v>
      </c>
      <c r="N1399" t="s">
        <v>49</v>
      </c>
      <c r="O1399" t="s">
        <v>42</v>
      </c>
      <c r="P1399" t="s">
        <v>43</v>
      </c>
      <c r="Q1399">
        <v>25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5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42.389000000000003</v>
      </c>
      <c r="AF1399">
        <v>-71.116399999999999</v>
      </c>
      <c r="AG1399">
        <v>5</v>
      </c>
      <c r="AH1399" s="1">
        <v>250000000000000</v>
      </c>
    </row>
    <row r="1400" spans="1:34" x14ac:dyDescent="0.35">
      <c r="A1400">
        <v>21028817</v>
      </c>
      <c r="B1400" s="2">
        <v>44355.378472222219</v>
      </c>
      <c r="C1400" s="2" t="str">
        <f t="shared" si="42"/>
        <v>Jun</v>
      </c>
      <c r="D1400" s="2" t="str">
        <f t="shared" si="43"/>
        <v>2021</v>
      </c>
      <c r="E1400" t="s">
        <v>44</v>
      </c>
      <c r="F1400" t="s">
        <v>1051</v>
      </c>
      <c r="G1400" t="s">
        <v>46</v>
      </c>
      <c r="H1400" t="s">
        <v>47</v>
      </c>
      <c r="I1400" t="s">
        <v>48</v>
      </c>
      <c r="J1400" t="s">
        <v>37</v>
      </c>
      <c r="K1400" t="s">
        <v>38</v>
      </c>
      <c r="L1400" t="s">
        <v>39</v>
      </c>
      <c r="M1400" t="s">
        <v>69</v>
      </c>
      <c r="N1400" t="s">
        <v>70</v>
      </c>
      <c r="O1400" t="s">
        <v>56</v>
      </c>
      <c r="P1400" t="s">
        <v>43</v>
      </c>
      <c r="Q1400">
        <v>20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4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42.389200000000002</v>
      </c>
      <c r="AF1400">
        <v>-71.114800000000002</v>
      </c>
      <c r="AG1400">
        <v>5</v>
      </c>
      <c r="AH1400" s="1">
        <v>250000000000000</v>
      </c>
    </row>
    <row r="1401" spans="1:34" x14ac:dyDescent="0.35">
      <c r="A1401">
        <v>22050853</v>
      </c>
      <c r="B1401" s="2">
        <v>44812.788194444445</v>
      </c>
      <c r="C1401" s="2" t="str">
        <f t="shared" si="42"/>
        <v>Sep</v>
      </c>
      <c r="D1401" s="2" t="str">
        <f t="shared" si="43"/>
        <v>2022</v>
      </c>
      <c r="E1401" t="s">
        <v>32</v>
      </c>
      <c r="F1401" t="s">
        <v>1052</v>
      </c>
      <c r="G1401" t="s">
        <v>46</v>
      </c>
      <c r="H1401" t="s">
        <v>47</v>
      </c>
      <c r="I1401" t="s">
        <v>48</v>
      </c>
      <c r="J1401" t="s">
        <v>37</v>
      </c>
      <c r="K1401" t="s">
        <v>38</v>
      </c>
      <c r="L1401" t="s">
        <v>39</v>
      </c>
      <c r="M1401" t="s">
        <v>93</v>
      </c>
      <c r="N1401" t="s">
        <v>49</v>
      </c>
      <c r="O1401" t="s">
        <v>96</v>
      </c>
      <c r="P1401" t="s">
        <v>43</v>
      </c>
      <c r="Q1401">
        <v>25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2</v>
      </c>
      <c r="X1401">
        <v>0</v>
      </c>
      <c r="Y1401">
        <v>0</v>
      </c>
      <c r="Z1401">
        <v>1</v>
      </c>
      <c r="AA1401">
        <v>0</v>
      </c>
      <c r="AB1401">
        <v>1</v>
      </c>
      <c r="AC1401">
        <v>0</v>
      </c>
      <c r="AD1401">
        <v>0</v>
      </c>
      <c r="AE1401">
        <v>42.387599999999999</v>
      </c>
      <c r="AF1401">
        <v>-71.117099999999994</v>
      </c>
      <c r="AG1401">
        <v>5</v>
      </c>
      <c r="AH1401" s="1">
        <v>250000000000000</v>
      </c>
    </row>
    <row r="1402" spans="1:34" x14ac:dyDescent="0.35">
      <c r="A1402">
        <v>21055147</v>
      </c>
      <c r="B1402" s="2">
        <v>44488.909722222219</v>
      </c>
      <c r="C1402" s="2" t="str">
        <f t="shared" si="42"/>
        <v>Oct</v>
      </c>
      <c r="D1402" s="2" t="str">
        <f t="shared" si="43"/>
        <v>2021</v>
      </c>
      <c r="E1402" t="s">
        <v>32</v>
      </c>
      <c r="F1402" t="s">
        <v>1053</v>
      </c>
      <c r="G1402" t="s">
        <v>34</v>
      </c>
      <c r="H1402" t="s">
        <v>47</v>
      </c>
      <c r="I1402" t="s">
        <v>48</v>
      </c>
      <c r="J1402" t="s">
        <v>37</v>
      </c>
      <c r="K1402" t="s">
        <v>66</v>
      </c>
      <c r="L1402" t="s">
        <v>63</v>
      </c>
      <c r="M1402" t="s">
        <v>40</v>
      </c>
      <c r="N1402" t="s">
        <v>55</v>
      </c>
      <c r="O1402" t="s">
        <v>42</v>
      </c>
      <c r="P1402" t="s">
        <v>43</v>
      </c>
      <c r="Q1402">
        <v>25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2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42.3874</v>
      </c>
      <c r="AF1402">
        <v>-71.116799999999998</v>
      </c>
      <c r="AG1402">
        <v>5</v>
      </c>
      <c r="AH1402" s="1">
        <v>250000000000000</v>
      </c>
    </row>
    <row r="1403" spans="1:34" x14ac:dyDescent="0.35">
      <c r="A1403">
        <v>20015174</v>
      </c>
      <c r="B1403" s="2">
        <v>43907.959027777775</v>
      </c>
      <c r="C1403" s="2" t="str">
        <f t="shared" si="42"/>
        <v>Mar</v>
      </c>
      <c r="D1403" s="2" t="str">
        <f t="shared" si="43"/>
        <v>2020</v>
      </c>
      <c r="E1403" t="s">
        <v>32</v>
      </c>
      <c r="F1403" t="s">
        <v>1054</v>
      </c>
      <c r="G1403" t="s">
        <v>34</v>
      </c>
      <c r="H1403" t="s">
        <v>47</v>
      </c>
      <c r="I1403" t="s">
        <v>48</v>
      </c>
      <c r="J1403" t="s">
        <v>37</v>
      </c>
      <c r="K1403" t="s">
        <v>38</v>
      </c>
      <c r="L1403" t="s">
        <v>39</v>
      </c>
      <c r="M1403" t="s">
        <v>40</v>
      </c>
      <c r="N1403" t="s">
        <v>49</v>
      </c>
      <c r="O1403" t="s">
        <v>217</v>
      </c>
      <c r="P1403" t="s">
        <v>89</v>
      </c>
      <c r="Q1403">
        <v>25</v>
      </c>
      <c r="R1403">
        <v>1</v>
      </c>
      <c r="S1403">
        <v>0</v>
      </c>
      <c r="T1403">
        <v>1</v>
      </c>
      <c r="U1403">
        <v>0</v>
      </c>
      <c r="V1403">
        <v>0</v>
      </c>
      <c r="W1403">
        <v>2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42.387900000000002</v>
      </c>
      <c r="AF1403">
        <v>-71.117500000000007</v>
      </c>
      <c r="AG1403">
        <v>5</v>
      </c>
      <c r="AH1403" s="1">
        <v>250000000000000</v>
      </c>
    </row>
    <row r="1404" spans="1:34" x14ac:dyDescent="0.35">
      <c r="A1404">
        <v>20047391</v>
      </c>
      <c r="B1404" s="2">
        <v>44106.328472222223</v>
      </c>
      <c r="C1404" s="2" t="str">
        <f t="shared" si="42"/>
        <v>Oct</v>
      </c>
      <c r="D1404" s="2" t="str">
        <f t="shared" si="43"/>
        <v>2020</v>
      </c>
      <c r="E1404" t="s">
        <v>58</v>
      </c>
      <c r="F1404" t="s">
        <v>1055</v>
      </c>
      <c r="G1404" t="s">
        <v>46</v>
      </c>
      <c r="H1404" t="s">
        <v>52</v>
      </c>
      <c r="I1404" t="s">
        <v>48</v>
      </c>
      <c r="J1404" t="s">
        <v>37</v>
      </c>
      <c r="K1404" t="s">
        <v>53</v>
      </c>
      <c r="L1404" t="s">
        <v>54</v>
      </c>
      <c r="M1404" t="s">
        <v>93</v>
      </c>
      <c r="N1404" t="s">
        <v>63</v>
      </c>
      <c r="O1404" t="s">
        <v>42</v>
      </c>
      <c r="P1404" t="s">
        <v>43</v>
      </c>
      <c r="Q1404">
        <v>20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2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42.391399999999997</v>
      </c>
      <c r="AF1404">
        <v>-71.107100000000003</v>
      </c>
      <c r="AG1404">
        <v>5</v>
      </c>
      <c r="AH1404" s="1">
        <v>250000000000000</v>
      </c>
    </row>
    <row r="1405" spans="1:34" x14ac:dyDescent="0.35">
      <c r="A1405">
        <v>22069900</v>
      </c>
      <c r="B1405" s="2">
        <v>44906.797222222223</v>
      </c>
      <c r="C1405" s="2" t="str">
        <f t="shared" si="42"/>
        <v>Dec</v>
      </c>
      <c r="D1405" s="2" t="str">
        <f t="shared" si="43"/>
        <v>2022</v>
      </c>
      <c r="E1405" t="s">
        <v>32</v>
      </c>
      <c r="F1405" t="s">
        <v>1055</v>
      </c>
      <c r="G1405" t="s">
        <v>34</v>
      </c>
      <c r="H1405" t="s">
        <v>155</v>
      </c>
      <c r="I1405" t="s">
        <v>171</v>
      </c>
      <c r="J1405" t="s">
        <v>91</v>
      </c>
      <c r="K1405" t="s">
        <v>53</v>
      </c>
      <c r="L1405" t="s">
        <v>54</v>
      </c>
      <c r="M1405" t="s">
        <v>69</v>
      </c>
      <c r="N1405" t="s">
        <v>49</v>
      </c>
      <c r="O1405" t="s">
        <v>91</v>
      </c>
      <c r="P1405" t="s">
        <v>43</v>
      </c>
      <c r="Q1405">
        <v>20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2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42.391399999999997</v>
      </c>
      <c r="AF1405">
        <v>-71.107100000000003</v>
      </c>
      <c r="AG1405">
        <v>5</v>
      </c>
      <c r="AH1405" s="1">
        <v>250000000000000</v>
      </c>
    </row>
    <row r="1406" spans="1:34" x14ac:dyDescent="0.35">
      <c r="A1406">
        <v>20003532</v>
      </c>
      <c r="B1406" s="2">
        <v>43850.809027777781</v>
      </c>
      <c r="C1406" s="2" t="str">
        <f t="shared" si="42"/>
        <v>Jan</v>
      </c>
      <c r="D1406" s="2" t="str">
        <f t="shared" si="43"/>
        <v>2020</v>
      </c>
      <c r="E1406" t="s">
        <v>32</v>
      </c>
      <c r="F1406" t="s">
        <v>1055</v>
      </c>
      <c r="G1406" t="s">
        <v>34</v>
      </c>
      <c r="H1406" t="s">
        <v>47</v>
      </c>
      <c r="I1406" t="s">
        <v>48</v>
      </c>
      <c r="J1406" t="s">
        <v>37</v>
      </c>
      <c r="K1406" t="s">
        <v>53</v>
      </c>
      <c r="L1406" t="s">
        <v>71</v>
      </c>
      <c r="M1406" t="s">
        <v>40</v>
      </c>
      <c r="N1406" t="s">
        <v>41</v>
      </c>
      <c r="O1406" t="s">
        <v>42</v>
      </c>
      <c r="P1406" t="s">
        <v>43</v>
      </c>
      <c r="Q1406">
        <v>25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2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42.391399999999997</v>
      </c>
      <c r="AF1406">
        <v>-71.107100000000003</v>
      </c>
      <c r="AG1406">
        <v>5</v>
      </c>
      <c r="AH1406" s="1">
        <v>250000000000000</v>
      </c>
    </row>
    <row r="1407" spans="1:34" x14ac:dyDescent="0.35">
      <c r="A1407">
        <v>19005544</v>
      </c>
      <c r="B1407" s="2">
        <v>43495.986805555556</v>
      </c>
      <c r="C1407" s="2" t="str">
        <f t="shared" si="42"/>
        <v>Jan</v>
      </c>
      <c r="D1407" s="2" t="str">
        <f t="shared" si="43"/>
        <v>2019</v>
      </c>
      <c r="E1407" t="s">
        <v>32</v>
      </c>
      <c r="F1407" t="s">
        <v>1056</v>
      </c>
      <c r="G1407" t="s">
        <v>34</v>
      </c>
      <c r="H1407" t="s">
        <v>91</v>
      </c>
      <c r="I1407" t="s">
        <v>36</v>
      </c>
      <c r="J1407" t="s">
        <v>37</v>
      </c>
      <c r="K1407" t="s">
        <v>53</v>
      </c>
      <c r="L1407" t="s">
        <v>71</v>
      </c>
      <c r="M1407" t="s">
        <v>40</v>
      </c>
      <c r="N1407" t="s">
        <v>41</v>
      </c>
      <c r="O1407" t="s">
        <v>42</v>
      </c>
      <c r="P1407" t="s">
        <v>43</v>
      </c>
      <c r="Q1407">
        <v>20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42.391800000000003</v>
      </c>
      <c r="AF1407">
        <v>-71.106999999999999</v>
      </c>
      <c r="AG1407">
        <v>5</v>
      </c>
      <c r="AH1407" s="1">
        <v>250000000000000</v>
      </c>
    </row>
    <row r="1408" spans="1:34" x14ac:dyDescent="0.35">
      <c r="A1408">
        <v>21016409</v>
      </c>
      <c r="B1408" s="2">
        <v>44287.522222222222</v>
      </c>
      <c r="C1408" s="2" t="str">
        <f t="shared" si="42"/>
        <v>Apr</v>
      </c>
      <c r="D1408" s="2" t="str">
        <f t="shared" si="43"/>
        <v>2021</v>
      </c>
      <c r="E1408" t="s">
        <v>44</v>
      </c>
      <c r="F1408" t="s">
        <v>1055</v>
      </c>
      <c r="G1408" t="s">
        <v>46</v>
      </c>
      <c r="H1408" t="s">
        <v>52</v>
      </c>
      <c r="I1408" t="s">
        <v>36</v>
      </c>
      <c r="J1408" t="s">
        <v>37</v>
      </c>
      <c r="K1408" t="s">
        <v>53</v>
      </c>
      <c r="L1408" t="s">
        <v>71</v>
      </c>
      <c r="M1408" t="s">
        <v>40</v>
      </c>
      <c r="N1408" t="s">
        <v>82</v>
      </c>
      <c r="O1408" t="s">
        <v>42</v>
      </c>
      <c r="P1408" t="s">
        <v>43</v>
      </c>
      <c r="Q1408">
        <v>20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2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42.391399999999997</v>
      </c>
      <c r="AF1408">
        <v>-71.107100000000003</v>
      </c>
      <c r="AG1408">
        <v>5</v>
      </c>
      <c r="AH1408" s="1">
        <v>250000000000000</v>
      </c>
    </row>
    <row r="1409" spans="1:34" x14ac:dyDescent="0.35">
      <c r="A1409">
        <v>19073633</v>
      </c>
      <c r="B1409" s="2">
        <v>43830.813194444447</v>
      </c>
      <c r="C1409" s="2" t="str">
        <f t="shared" si="42"/>
        <v>Dec</v>
      </c>
      <c r="D1409" s="2" t="str">
        <f t="shared" si="43"/>
        <v>2019</v>
      </c>
      <c r="E1409" t="s">
        <v>32</v>
      </c>
      <c r="F1409" t="s">
        <v>1055</v>
      </c>
      <c r="G1409" t="s">
        <v>34</v>
      </c>
      <c r="H1409" t="s">
        <v>47</v>
      </c>
      <c r="I1409" t="s">
        <v>36</v>
      </c>
      <c r="J1409" t="s">
        <v>37</v>
      </c>
      <c r="K1409" t="s">
        <v>53</v>
      </c>
      <c r="L1409" t="s">
        <v>71</v>
      </c>
      <c r="M1409" t="s">
        <v>40</v>
      </c>
      <c r="N1409" t="s">
        <v>41</v>
      </c>
      <c r="O1409" t="s">
        <v>42</v>
      </c>
      <c r="P1409" t="s">
        <v>43</v>
      </c>
      <c r="Q1409">
        <v>25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4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42.391399999999997</v>
      </c>
      <c r="AF1409">
        <v>-71.107100000000003</v>
      </c>
      <c r="AG1409">
        <v>5</v>
      </c>
      <c r="AH1409" s="1">
        <v>250000000000000</v>
      </c>
    </row>
    <row r="1410" spans="1:34" x14ac:dyDescent="0.35">
      <c r="A1410">
        <v>20014041</v>
      </c>
      <c r="B1410" s="2">
        <v>43901.552777777775</v>
      </c>
      <c r="C1410" s="2" t="str">
        <f t="shared" si="42"/>
        <v>Mar</v>
      </c>
      <c r="D1410" s="2" t="str">
        <f t="shared" si="43"/>
        <v>2020</v>
      </c>
      <c r="E1410" t="s">
        <v>44</v>
      </c>
      <c r="F1410" t="s">
        <v>1055</v>
      </c>
      <c r="G1410" t="s">
        <v>46</v>
      </c>
      <c r="H1410" t="s">
        <v>47</v>
      </c>
      <c r="I1410" t="s">
        <v>48</v>
      </c>
      <c r="J1410" t="s">
        <v>37</v>
      </c>
      <c r="K1410" t="s">
        <v>53</v>
      </c>
      <c r="L1410" t="s">
        <v>54</v>
      </c>
      <c r="M1410" t="s">
        <v>40</v>
      </c>
      <c r="N1410" t="s">
        <v>41</v>
      </c>
      <c r="O1410" t="s">
        <v>42</v>
      </c>
      <c r="P1410" t="s">
        <v>43</v>
      </c>
      <c r="Q1410">
        <v>25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2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42.391399999999997</v>
      </c>
      <c r="AF1410">
        <v>-71.107100000000003</v>
      </c>
      <c r="AG1410">
        <v>5</v>
      </c>
      <c r="AH1410" s="1">
        <v>250000000000000</v>
      </c>
    </row>
    <row r="1411" spans="1:34" x14ac:dyDescent="0.35">
      <c r="A1411">
        <v>19066372</v>
      </c>
      <c r="B1411" s="2">
        <v>43789.787499999999</v>
      </c>
      <c r="C1411" s="2" t="str">
        <f t="shared" ref="C1411:C1474" si="44">TEXT(B1411,"mmm")</f>
        <v>Nov</v>
      </c>
      <c r="D1411" s="2" t="str">
        <f t="shared" ref="D1411:D1474" si="45">TEXT(B1411,"yyyy")</f>
        <v>2019</v>
      </c>
      <c r="E1411" t="s">
        <v>32</v>
      </c>
      <c r="F1411" t="s">
        <v>1055</v>
      </c>
      <c r="G1411" t="s">
        <v>34</v>
      </c>
      <c r="H1411" t="s">
        <v>35</v>
      </c>
      <c r="I1411" t="s">
        <v>36</v>
      </c>
      <c r="J1411" t="s">
        <v>37</v>
      </c>
      <c r="K1411" t="s">
        <v>53</v>
      </c>
      <c r="L1411" t="s">
        <v>71</v>
      </c>
      <c r="M1411" t="s">
        <v>40</v>
      </c>
      <c r="N1411" t="s">
        <v>41</v>
      </c>
      <c r="O1411" t="s">
        <v>42</v>
      </c>
      <c r="P1411" t="s">
        <v>43</v>
      </c>
      <c r="Q1411">
        <v>25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2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42.391399999999997</v>
      </c>
      <c r="AF1411">
        <v>-71.107100000000003</v>
      </c>
      <c r="AG1411">
        <v>5</v>
      </c>
      <c r="AH1411" s="1">
        <v>250000000000000</v>
      </c>
    </row>
    <row r="1412" spans="1:34" x14ac:dyDescent="0.35">
      <c r="A1412">
        <v>21021096</v>
      </c>
      <c r="B1412" s="2">
        <v>44314.736111111109</v>
      </c>
      <c r="C1412" s="2" t="str">
        <f t="shared" si="44"/>
        <v>Apr</v>
      </c>
      <c r="D1412" s="2" t="str">
        <f t="shared" si="45"/>
        <v>2021</v>
      </c>
      <c r="E1412" t="s">
        <v>32</v>
      </c>
      <c r="F1412" t="s">
        <v>1055</v>
      </c>
      <c r="G1412" t="s">
        <v>46</v>
      </c>
      <c r="H1412" t="s">
        <v>52</v>
      </c>
      <c r="I1412" t="s">
        <v>48</v>
      </c>
      <c r="J1412" t="s">
        <v>37</v>
      </c>
      <c r="K1412" t="s">
        <v>53</v>
      </c>
      <c r="L1412" t="s">
        <v>54</v>
      </c>
      <c r="M1412" t="s">
        <v>93</v>
      </c>
      <c r="N1412" t="s">
        <v>41</v>
      </c>
      <c r="O1412" t="s">
        <v>42</v>
      </c>
      <c r="P1412" t="s">
        <v>43</v>
      </c>
      <c r="Q1412">
        <v>20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3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42.391399999999997</v>
      </c>
      <c r="AF1412">
        <v>-71.107100000000003</v>
      </c>
      <c r="AG1412">
        <v>5</v>
      </c>
      <c r="AH1412" s="1">
        <v>250000000000000</v>
      </c>
    </row>
    <row r="1413" spans="1:34" x14ac:dyDescent="0.35">
      <c r="A1413">
        <v>20041479</v>
      </c>
      <c r="B1413" s="2">
        <v>44070.745138888888</v>
      </c>
      <c r="C1413" s="2" t="str">
        <f t="shared" si="44"/>
        <v>Aug</v>
      </c>
      <c r="D1413" s="2" t="str">
        <f t="shared" si="45"/>
        <v>2020</v>
      </c>
      <c r="E1413" t="s">
        <v>32</v>
      </c>
      <c r="F1413" t="s">
        <v>1055</v>
      </c>
      <c r="G1413" t="s">
        <v>46</v>
      </c>
      <c r="H1413" t="s">
        <v>47</v>
      </c>
      <c r="I1413" t="s">
        <v>48</v>
      </c>
      <c r="J1413" t="s">
        <v>37</v>
      </c>
      <c r="K1413" t="s">
        <v>38</v>
      </c>
      <c r="L1413" t="s">
        <v>71</v>
      </c>
      <c r="M1413" t="s">
        <v>93</v>
      </c>
      <c r="N1413" t="s">
        <v>41</v>
      </c>
      <c r="O1413" t="s">
        <v>42</v>
      </c>
      <c r="P1413" t="s">
        <v>43</v>
      </c>
      <c r="Q1413">
        <v>25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3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42.391399999999997</v>
      </c>
      <c r="AF1413">
        <v>-71.107100000000003</v>
      </c>
      <c r="AG1413">
        <v>5</v>
      </c>
      <c r="AH1413" s="1">
        <v>250000000000000</v>
      </c>
    </row>
    <row r="1414" spans="1:34" x14ac:dyDescent="0.35">
      <c r="A1414">
        <v>20011449</v>
      </c>
      <c r="B1414" s="2">
        <v>43889.640277777777</v>
      </c>
      <c r="C1414" s="2" t="str">
        <f t="shared" si="44"/>
        <v>Feb</v>
      </c>
      <c r="D1414" s="2" t="str">
        <f t="shared" si="45"/>
        <v>2020</v>
      </c>
      <c r="E1414" t="s">
        <v>44</v>
      </c>
      <c r="F1414" t="s">
        <v>1055</v>
      </c>
      <c r="G1414" t="s">
        <v>46</v>
      </c>
      <c r="H1414" t="s">
        <v>47</v>
      </c>
      <c r="I1414" t="s">
        <v>48</v>
      </c>
      <c r="J1414" t="s">
        <v>37</v>
      </c>
      <c r="K1414" t="s">
        <v>38</v>
      </c>
      <c r="L1414" t="s">
        <v>54</v>
      </c>
      <c r="M1414" t="s">
        <v>40</v>
      </c>
      <c r="N1414" t="s">
        <v>49</v>
      </c>
      <c r="O1414" t="s">
        <v>86</v>
      </c>
      <c r="P1414" t="s">
        <v>43</v>
      </c>
      <c r="Q1414">
        <v>20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3</v>
      </c>
      <c r="Y1414">
        <v>0</v>
      </c>
      <c r="Z1414">
        <v>1</v>
      </c>
      <c r="AA1414">
        <v>1</v>
      </c>
      <c r="AB1414">
        <v>0</v>
      </c>
      <c r="AC1414">
        <v>0</v>
      </c>
      <c r="AD1414">
        <v>0</v>
      </c>
      <c r="AE1414">
        <v>42.391399999999997</v>
      </c>
      <c r="AF1414">
        <v>-71.107100000000003</v>
      </c>
      <c r="AG1414">
        <v>5</v>
      </c>
      <c r="AH1414" s="1">
        <v>250000000000000</v>
      </c>
    </row>
    <row r="1415" spans="1:34" x14ac:dyDescent="0.35">
      <c r="A1415">
        <v>19022063</v>
      </c>
      <c r="B1415" s="2">
        <v>43577.666666666664</v>
      </c>
      <c r="C1415" s="2" t="str">
        <f t="shared" si="44"/>
        <v>Apr</v>
      </c>
      <c r="D1415" s="2" t="str">
        <f t="shared" si="45"/>
        <v>2019</v>
      </c>
      <c r="E1415" t="s">
        <v>32</v>
      </c>
      <c r="F1415" t="s">
        <v>1055</v>
      </c>
      <c r="G1415" t="s">
        <v>46</v>
      </c>
      <c r="H1415" t="s">
        <v>35</v>
      </c>
      <c r="I1415" t="s">
        <v>36</v>
      </c>
      <c r="J1415" t="s">
        <v>37</v>
      </c>
      <c r="K1415" t="s">
        <v>53</v>
      </c>
      <c r="L1415" t="s">
        <v>54</v>
      </c>
      <c r="M1415" t="s">
        <v>40</v>
      </c>
      <c r="N1415" t="s">
        <v>41</v>
      </c>
      <c r="O1415" t="s">
        <v>42</v>
      </c>
      <c r="P1415" t="s">
        <v>43</v>
      </c>
      <c r="Q1415">
        <v>25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4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42.391399999999997</v>
      </c>
      <c r="AF1415">
        <v>-71.107100000000003</v>
      </c>
      <c r="AG1415">
        <v>5</v>
      </c>
      <c r="AH1415" s="1">
        <v>250000000000000</v>
      </c>
    </row>
    <row r="1416" spans="1:34" x14ac:dyDescent="0.35">
      <c r="A1416">
        <v>18058644</v>
      </c>
      <c r="B1416" s="2">
        <v>43374.694444444445</v>
      </c>
      <c r="C1416" s="2" t="str">
        <f t="shared" si="44"/>
        <v>Oct</v>
      </c>
      <c r="D1416" s="2" t="str">
        <f t="shared" si="45"/>
        <v>2018</v>
      </c>
      <c r="E1416" t="s">
        <v>32</v>
      </c>
      <c r="F1416" t="s">
        <v>1055</v>
      </c>
      <c r="G1416" t="s">
        <v>46</v>
      </c>
      <c r="H1416" t="s">
        <v>52</v>
      </c>
      <c r="I1416" t="s">
        <v>36</v>
      </c>
      <c r="J1416" t="s">
        <v>37</v>
      </c>
      <c r="K1416" t="s">
        <v>53</v>
      </c>
      <c r="L1416" t="s">
        <v>71</v>
      </c>
      <c r="M1416" t="s">
        <v>40</v>
      </c>
      <c r="N1416" t="s">
        <v>41</v>
      </c>
      <c r="O1416" t="s">
        <v>42</v>
      </c>
      <c r="P1416" t="s">
        <v>43</v>
      </c>
      <c r="Q1416">
        <v>20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4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42.391399999999997</v>
      </c>
      <c r="AF1416">
        <v>-71.107100000000003</v>
      </c>
      <c r="AG1416">
        <v>5</v>
      </c>
      <c r="AH1416" s="1">
        <v>250000000000000</v>
      </c>
    </row>
    <row r="1417" spans="1:34" x14ac:dyDescent="0.35">
      <c r="A1417">
        <v>20043120</v>
      </c>
      <c r="B1417" s="2">
        <v>44081.672222222223</v>
      </c>
      <c r="C1417" s="2" t="str">
        <f t="shared" si="44"/>
        <v>Sep</v>
      </c>
      <c r="D1417" s="2" t="str">
        <f t="shared" si="45"/>
        <v>2020</v>
      </c>
      <c r="E1417" t="s">
        <v>32</v>
      </c>
      <c r="F1417" t="s">
        <v>1055</v>
      </c>
      <c r="G1417" t="s">
        <v>46</v>
      </c>
      <c r="H1417" t="s">
        <v>47</v>
      </c>
      <c r="I1417" t="s">
        <v>48</v>
      </c>
      <c r="J1417" t="s">
        <v>37</v>
      </c>
      <c r="K1417" t="s">
        <v>53</v>
      </c>
      <c r="L1417" t="s">
        <v>71</v>
      </c>
      <c r="M1417" t="s">
        <v>93</v>
      </c>
      <c r="N1417" t="s">
        <v>82</v>
      </c>
      <c r="O1417" t="s">
        <v>42</v>
      </c>
      <c r="P1417" t="s">
        <v>43</v>
      </c>
      <c r="Q1417">
        <v>25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42.391399999999997</v>
      </c>
      <c r="AF1417">
        <v>-71.107100000000003</v>
      </c>
      <c r="AG1417">
        <v>5</v>
      </c>
      <c r="AH1417" s="1">
        <v>250000000000000</v>
      </c>
    </row>
    <row r="1418" spans="1:34" x14ac:dyDescent="0.35">
      <c r="A1418">
        <v>21027021</v>
      </c>
      <c r="B1418" s="2">
        <v>44345.550694444442</v>
      </c>
      <c r="C1418" s="2" t="str">
        <f t="shared" si="44"/>
        <v>May</v>
      </c>
      <c r="D1418" s="2" t="str">
        <f t="shared" si="45"/>
        <v>2021</v>
      </c>
      <c r="E1418" t="s">
        <v>44</v>
      </c>
      <c r="F1418" t="s">
        <v>1057</v>
      </c>
      <c r="G1418" t="s">
        <v>46</v>
      </c>
      <c r="H1418" t="s">
        <v>35</v>
      </c>
      <c r="I1418" t="s">
        <v>36</v>
      </c>
      <c r="J1418" t="s">
        <v>37</v>
      </c>
      <c r="K1418" t="s">
        <v>38</v>
      </c>
      <c r="L1418" t="s">
        <v>39</v>
      </c>
      <c r="M1418" t="s">
        <v>93</v>
      </c>
      <c r="N1418" t="s">
        <v>82</v>
      </c>
      <c r="O1418" t="s">
        <v>91</v>
      </c>
      <c r="P1418" t="s">
        <v>89</v>
      </c>
      <c r="Q1418">
        <v>20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42.3934</v>
      </c>
      <c r="AF1418">
        <v>-71.111199999999997</v>
      </c>
      <c r="AG1418">
        <v>5</v>
      </c>
      <c r="AH1418" s="1">
        <v>250000000000000</v>
      </c>
    </row>
    <row r="1419" spans="1:34" x14ac:dyDescent="0.35">
      <c r="A1419">
        <v>23058971</v>
      </c>
      <c r="B1419" s="2">
        <v>45212.456944444442</v>
      </c>
      <c r="C1419" s="2" t="str">
        <f t="shared" si="44"/>
        <v>Oct</v>
      </c>
      <c r="D1419" s="2" t="str">
        <f t="shared" si="45"/>
        <v>2023</v>
      </c>
      <c r="E1419" t="s">
        <v>44</v>
      </c>
      <c r="F1419" t="s">
        <v>1055</v>
      </c>
      <c r="G1419" t="s">
        <v>46</v>
      </c>
      <c r="H1419" t="s">
        <v>47</v>
      </c>
      <c r="I1419" t="s">
        <v>48</v>
      </c>
      <c r="J1419" t="s">
        <v>37</v>
      </c>
      <c r="K1419" t="s">
        <v>53</v>
      </c>
      <c r="L1419" t="s">
        <v>54</v>
      </c>
      <c r="M1419" t="s">
        <v>69</v>
      </c>
      <c r="N1419" t="s">
        <v>49</v>
      </c>
      <c r="O1419" t="s">
        <v>96</v>
      </c>
      <c r="P1419" t="s">
        <v>43</v>
      </c>
      <c r="Q1419">
        <v>20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1</v>
      </c>
      <c r="X1419">
        <v>0</v>
      </c>
      <c r="Y1419">
        <v>0</v>
      </c>
      <c r="Z1419">
        <v>1</v>
      </c>
      <c r="AA1419">
        <v>0</v>
      </c>
      <c r="AB1419">
        <v>1</v>
      </c>
      <c r="AC1419">
        <v>0</v>
      </c>
      <c r="AD1419">
        <v>0</v>
      </c>
      <c r="AE1419">
        <v>42.391399999999997</v>
      </c>
      <c r="AF1419">
        <v>-71.107100000000003</v>
      </c>
      <c r="AG1419">
        <v>5</v>
      </c>
      <c r="AH1419" s="1">
        <v>250000000000000</v>
      </c>
    </row>
    <row r="1420" spans="1:34" x14ac:dyDescent="0.35">
      <c r="A1420">
        <v>19072668</v>
      </c>
      <c r="B1420" s="2">
        <v>43823.852777777778</v>
      </c>
      <c r="C1420" s="2" t="str">
        <f t="shared" si="44"/>
        <v>Dec</v>
      </c>
      <c r="D1420" s="2" t="str">
        <f t="shared" si="45"/>
        <v>2019</v>
      </c>
      <c r="E1420" t="s">
        <v>32</v>
      </c>
      <c r="F1420" t="s">
        <v>1055</v>
      </c>
      <c r="G1420" t="s">
        <v>34</v>
      </c>
      <c r="H1420" t="s">
        <v>47</v>
      </c>
      <c r="I1420" t="s">
        <v>48</v>
      </c>
      <c r="J1420" t="s">
        <v>37</v>
      </c>
      <c r="K1420" t="s">
        <v>53</v>
      </c>
      <c r="L1420" t="s">
        <v>71</v>
      </c>
      <c r="M1420" t="s">
        <v>40</v>
      </c>
      <c r="N1420" t="s">
        <v>41</v>
      </c>
      <c r="O1420" t="s">
        <v>42</v>
      </c>
      <c r="P1420" t="s">
        <v>43</v>
      </c>
      <c r="Q1420">
        <v>20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42.391399999999997</v>
      </c>
      <c r="AF1420">
        <v>-71.107100000000003</v>
      </c>
      <c r="AG1420">
        <v>5</v>
      </c>
      <c r="AH1420" s="1">
        <v>250000000000000</v>
      </c>
    </row>
    <row r="1421" spans="1:34" x14ac:dyDescent="0.35">
      <c r="A1421">
        <v>22033819</v>
      </c>
      <c r="B1421" s="2">
        <v>44728.4</v>
      </c>
      <c r="C1421" s="2" t="str">
        <f t="shared" si="44"/>
        <v>Jun</v>
      </c>
      <c r="D1421" s="2" t="str">
        <f t="shared" si="45"/>
        <v>2022</v>
      </c>
      <c r="E1421" t="s">
        <v>44</v>
      </c>
      <c r="F1421" t="s">
        <v>1055</v>
      </c>
      <c r="G1421" t="s">
        <v>46</v>
      </c>
      <c r="H1421" t="s">
        <v>52</v>
      </c>
      <c r="I1421" t="s">
        <v>48</v>
      </c>
      <c r="J1421" t="s">
        <v>37</v>
      </c>
      <c r="K1421" t="s">
        <v>53</v>
      </c>
      <c r="L1421" t="s">
        <v>71</v>
      </c>
      <c r="M1421" t="s">
        <v>40</v>
      </c>
      <c r="N1421" t="s">
        <v>82</v>
      </c>
      <c r="O1421" t="s">
        <v>42</v>
      </c>
      <c r="P1421" t="s">
        <v>43</v>
      </c>
      <c r="Q1421">
        <v>25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3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42.391399999999997</v>
      </c>
      <c r="AF1421">
        <v>-71.107100000000003</v>
      </c>
      <c r="AG1421">
        <v>5</v>
      </c>
      <c r="AH1421" s="1">
        <v>250000000000000</v>
      </c>
    </row>
    <row r="1422" spans="1:34" x14ac:dyDescent="0.35">
      <c r="A1422">
        <v>20057867</v>
      </c>
      <c r="B1422" s="2">
        <v>44164.847222222219</v>
      </c>
      <c r="C1422" s="2" t="str">
        <f t="shared" si="44"/>
        <v>Nov</v>
      </c>
      <c r="D1422" s="2" t="str">
        <f t="shared" si="45"/>
        <v>2020</v>
      </c>
      <c r="E1422" t="s">
        <v>32</v>
      </c>
      <c r="F1422" t="s">
        <v>1058</v>
      </c>
      <c r="G1422" t="s">
        <v>34</v>
      </c>
      <c r="H1422" t="s">
        <v>47</v>
      </c>
      <c r="I1422" t="s">
        <v>48</v>
      </c>
      <c r="J1422" t="s">
        <v>37</v>
      </c>
      <c r="K1422" t="s">
        <v>38</v>
      </c>
      <c r="L1422" t="s">
        <v>39</v>
      </c>
      <c r="M1422" t="s">
        <v>69</v>
      </c>
      <c r="N1422" t="s">
        <v>70</v>
      </c>
      <c r="O1422" t="s">
        <v>56</v>
      </c>
      <c r="P1422" t="s">
        <v>43</v>
      </c>
      <c r="Q1422">
        <v>20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3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42.393300000000004</v>
      </c>
      <c r="AF1422">
        <v>-71.111400000000003</v>
      </c>
      <c r="AG1422">
        <v>5</v>
      </c>
      <c r="AH1422" s="1">
        <v>250000000000000</v>
      </c>
    </row>
    <row r="1423" spans="1:34" x14ac:dyDescent="0.35">
      <c r="A1423">
        <v>19037643</v>
      </c>
      <c r="B1423" s="2">
        <v>43649.741666666669</v>
      </c>
      <c r="C1423" s="2" t="str">
        <f t="shared" si="44"/>
        <v>Jul</v>
      </c>
      <c r="D1423" s="2" t="str">
        <f t="shared" si="45"/>
        <v>2019</v>
      </c>
      <c r="E1423" t="s">
        <v>32</v>
      </c>
      <c r="F1423" t="s">
        <v>1055</v>
      </c>
      <c r="G1423" t="s">
        <v>46</v>
      </c>
      <c r="H1423" t="s">
        <v>47</v>
      </c>
      <c r="I1423" t="s">
        <v>48</v>
      </c>
      <c r="J1423" t="s">
        <v>37</v>
      </c>
      <c r="K1423" t="s">
        <v>53</v>
      </c>
      <c r="L1423" t="s">
        <v>54</v>
      </c>
      <c r="M1423" t="s">
        <v>93</v>
      </c>
      <c r="N1423" t="s">
        <v>63</v>
      </c>
      <c r="O1423" t="s">
        <v>42</v>
      </c>
      <c r="P1423" t="s">
        <v>43</v>
      </c>
      <c r="Q1423">
        <v>25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2</v>
      </c>
      <c r="X1423">
        <v>1</v>
      </c>
      <c r="Y1423">
        <v>0</v>
      </c>
      <c r="Z1423">
        <v>1</v>
      </c>
      <c r="AA1423">
        <v>0</v>
      </c>
      <c r="AB1423">
        <v>1</v>
      </c>
      <c r="AC1423">
        <v>0</v>
      </c>
      <c r="AD1423">
        <v>0</v>
      </c>
      <c r="AE1423">
        <v>42.391399999999997</v>
      </c>
      <c r="AF1423">
        <v>-71.107100000000003</v>
      </c>
      <c r="AG1423">
        <v>5</v>
      </c>
      <c r="AH1423" s="1">
        <v>250000000000000</v>
      </c>
    </row>
    <row r="1424" spans="1:34" x14ac:dyDescent="0.35">
      <c r="A1424">
        <v>19054163</v>
      </c>
      <c r="B1424" s="2">
        <v>43728.672222222223</v>
      </c>
      <c r="C1424" s="2" t="str">
        <f t="shared" si="44"/>
        <v>Sep</v>
      </c>
      <c r="D1424" s="2" t="str">
        <f t="shared" si="45"/>
        <v>2019</v>
      </c>
      <c r="E1424" t="s">
        <v>32</v>
      </c>
      <c r="F1424" t="s">
        <v>1055</v>
      </c>
      <c r="G1424" t="s">
        <v>46</v>
      </c>
      <c r="H1424" t="s">
        <v>52</v>
      </c>
      <c r="I1424" t="s">
        <v>48</v>
      </c>
      <c r="J1424" t="s">
        <v>37</v>
      </c>
      <c r="K1424" t="s">
        <v>53</v>
      </c>
      <c r="L1424" t="s">
        <v>54</v>
      </c>
      <c r="M1424" t="s">
        <v>40</v>
      </c>
      <c r="N1424" t="s">
        <v>41</v>
      </c>
      <c r="O1424" t="s">
        <v>42</v>
      </c>
      <c r="P1424" t="s">
        <v>43</v>
      </c>
      <c r="Q1424">
        <v>25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2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42.391399999999997</v>
      </c>
      <c r="AF1424">
        <v>-71.107100000000003</v>
      </c>
      <c r="AG1424">
        <v>5</v>
      </c>
      <c r="AH1424" s="1">
        <v>250000000000000</v>
      </c>
    </row>
    <row r="1425" spans="1:34" x14ac:dyDescent="0.35">
      <c r="A1425">
        <v>19050486</v>
      </c>
      <c r="B1425" s="2">
        <v>43710.643055555556</v>
      </c>
      <c r="C1425" s="2" t="str">
        <f t="shared" si="44"/>
        <v>Sep</v>
      </c>
      <c r="D1425" s="2" t="str">
        <f t="shared" si="45"/>
        <v>2019</v>
      </c>
      <c r="E1425" t="s">
        <v>44</v>
      </c>
      <c r="F1425" t="s">
        <v>1055</v>
      </c>
      <c r="G1425" t="s">
        <v>46</v>
      </c>
      <c r="H1425" t="s">
        <v>52</v>
      </c>
      <c r="I1425" t="s">
        <v>48</v>
      </c>
      <c r="J1425" t="s">
        <v>37</v>
      </c>
      <c r="K1425" t="s">
        <v>53</v>
      </c>
      <c r="L1425" t="s">
        <v>63</v>
      </c>
      <c r="M1425" t="s">
        <v>63</v>
      </c>
      <c r="N1425" t="s">
        <v>41</v>
      </c>
      <c r="O1425" t="s">
        <v>42</v>
      </c>
      <c r="P1425" t="s">
        <v>43</v>
      </c>
      <c r="Q1425">
        <v>25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2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42.391399999999997</v>
      </c>
      <c r="AF1425">
        <v>-71.107100000000003</v>
      </c>
      <c r="AG1425">
        <v>5</v>
      </c>
      <c r="AH1425" s="1">
        <v>250000000000000</v>
      </c>
    </row>
    <row r="1426" spans="1:34" x14ac:dyDescent="0.35">
      <c r="A1426">
        <v>22068441</v>
      </c>
      <c r="B1426" s="2">
        <v>44898.635416666664</v>
      </c>
      <c r="C1426" s="2" t="str">
        <f t="shared" si="44"/>
        <v>Dec</v>
      </c>
      <c r="D1426" s="2" t="str">
        <f t="shared" si="45"/>
        <v>2022</v>
      </c>
      <c r="E1426" t="s">
        <v>44</v>
      </c>
      <c r="F1426" t="s">
        <v>1059</v>
      </c>
      <c r="G1426" t="s">
        <v>46</v>
      </c>
      <c r="H1426" t="s">
        <v>35</v>
      </c>
      <c r="I1426" t="s">
        <v>36</v>
      </c>
      <c r="J1426" t="s">
        <v>37</v>
      </c>
      <c r="K1426" t="s">
        <v>53</v>
      </c>
      <c r="L1426" t="s">
        <v>54</v>
      </c>
      <c r="M1426" t="s">
        <v>40</v>
      </c>
      <c r="N1426" t="s">
        <v>49</v>
      </c>
      <c r="O1426" t="s">
        <v>50</v>
      </c>
      <c r="P1426" t="s">
        <v>89</v>
      </c>
      <c r="Q1426">
        <v>25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2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42.393300000000004</v>
      </c>
      <c r="AF1426">
        <v>-71.111599999999996</v>
      </c>
      <c r="AG1426">
        <v>5</v>
      </c>
      <c r="AH1426" s="1">
        <v>250000000000000</v>
      </c>
    </row>
    <row r="1427" spans="1:34" x14ac:dyDescent="0.35">
      <c r="A1427">
        <v>23071767</v>
      </c>
      <c r="B1427" s="2">
        <v>45274.349305555559</v>
      </c>
      <c r="C1427" s="2" t="str">
        <f t="shared" si="44"/>
        <v>Dec</v>
      </c>
      <c r="D1427" s="2" t="str">
        <f t="shared" si="45"/>
        <v>2023</v>
      </c>
      <c r="E1427" t="s">
        <v>44</v>
      </c>
      <c r="F1427" t="s">
        <v>1060</v>
      </c>
      <c r="G1427" t="s">
        <v>46</v>
      </c>
      <c r="H1427" t="s">
        <v>47</v>
      </c>
      <c r="I1427" t="s">
        <v>48</v>
      </c>
      <c r="J1427" t="s">
        <v>175</v>
      </c>
      <c r="K1427" t="s">
        <v>38</v>
      </c>
      <c r="L1427" t="s">
        <v>54</v>
      </c>
      <c r="M1427" t="s">
        <v>69</v>
      </c>
      <c r="N1427" t="s">
        <v>41</v>
      </c>
      <c r="O1427" t="s">
        <v>42</v>
      </c>
      <c r="P1427" t="s">
        <v>43</v>
      </c>
      <c r="Q1427">
        <v>20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2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42.392000000000003</v>
      </c>
      <c r="AF1427">
        <v>-71.108900000000006</v>
      </c>
      <c r="AG1427">
        <v>5</v>
      </c>
      <c r="AH1427" s="1">
        <v>250000000000000</v>
      </c>
    </row>
    <row r="1428" spans="1:34" x14ac:dyDescent="0.35">
      <c r="A1428">
        <v>22006039</v>
      </c>
      <c r="B1428" s="2">
        <v>44599.367361111108</v>
      </c>
      <c r="C1428" s="2" t="str">
        <f t="shared" si="44"/>
        <v>Feb</v>
      </c>
      <c r="D1428" s="2" t="str">
        <f t="shared" si="45"/>
        <v>2022</v>
      </c>
      <c r="E1428" t="s">
        <v>44</v>
      </c>
      <c r="F1428" t="s">
        <v>1061</v>
      </c>
      <c r="G1428" t="s">
        <v>46</v>
      </c>
      <c r="H1428" t="s">
        <v>52</v>
      </c>
      <c r="I1428" t="s">
        <v>36</v>
      </c>
      <c r="J1428" t="s">
        <v>37</v>
      </c>
      <c r="K1428" t="s">
        <v>38</v>
      </c>
      <c r="L1428" t="s">
        <v>39</v>
      </c>
      <c r="M1428" t="s">
        <v>69</v>
      </c>
      <c r="N1428" t="s">
        <v>70</v>
      </c>
      <c r="O1428" t="s">
        <v>56</v>
      </c>
      <c r="P1428" t="s">
        <v>43</v>
      </c>
      <c r="Q1428">
        <v>20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1</v>
      </c>
      <c r="AA1428">
        <v>0</v>
      </c>
      <c r="AB1428">
        <v>0</v>
      </c>
      <c r="AC1428">
        <v>1</v>
      </c>
      <c r="AD1428">
        <v>0</v>
      </c>
      <c r="AE1428">
        <v>42.391599999999997</v>
      </c>
      <c r="AF1428">
        <v>-71.109099999999998</v>
      </c>
      <c r="AG1428">
        <v>5</v>
      </c>
      <c r="AH1428" s="1">
        <v>250000000000000</v>
      </c>
    </row>
    <row r="1429" spans="1:34" x14ac:dyDescent="0.35">
      <c r="A1429">
        <v>19062135</v>
      </c>
      <c r="B1429" s="2">
        <v>43767.875694444447</v>
      </c>
      <c r="C1429" s="2" t="str">
        <f t="shared" si="44"/>
        <v>Oct</v>
      </c>
      <c r="D1429" s="2" t="str">
        <f t="shared" si="45"/>
        <v>2019</v>
      </c>
      <c r="E1429" t="s">
        <v>32</v>
      </c>
      <c r="F1429" t="s">
        <v>1062</v>
      </c>
      <c r="G1429" t="s">
        <v>34</v>
      </c>
      <c r="H1429" t="s">
        <v>35</v>
      </c>
      <c r="I1429" t="s">
        <v>36</v>
      </c>
      <c r="J1429" t="s">
        <v>37</v>
      </c>
      <c r="K1429" t="s">
        <v>38</v>
      </c>
      <c r="L1429" t="s">
        <v>54</v>
      </c>
      <c r="M1429" t="s">
        <v>69</v>
      </c>
      <c r="N1429" t="s">
        <v>119</v>
      </c>
      <c r="O1429" t="s">
        <v>56</v>
      </c>
      <c r="P1429" t="s">
        <v>43</v>
      </c>
      <c r="Q1429">
        <v>25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42.392800000000001</v>
      </c>
      <c r="AF1429">
        <v>-71.111999999999995</v>
      </c>
      <c r="AG1429">
        <v>5</v>
      </c>
      <c r="AH1429" s="1">
        <v>250000000000000</v>
      </c>
    </row>
    <row r="1430" spans="1:34" x14ac:dyDescent="0.35">
      <c r="A1430">
        <v>21030915</v>
      </c>
      <c r="B1430" s="2">
        <v>44366.372916666667</v>
      </c>
      <c r="C1430" s="2" t="str">
        <f t="shared" si="44"/>
        <v>Jun</v>
      </c>
      <c r="D1430" s="2" t="str">
        <f t="shared" si="45"/>
        <v>2021</v>
      </c>
      <c r="E1430" t="s">
        <v>44</v>
      </c>
      <c r="F1430" t="s">
        <v>1063</v>
      </c>
      <c r="G1430" t="s">
        <v>46</v>
      </c>
      <c r="H1430" t="s">
        <v>47</v>
      </c>
      <c r="I1430" t="s">
        <v>48</v>
      </c>
      <c r="J1430" t="s">
        <v>37</v>
      </c>
      <c r="K1430" t="s">
        <v>38</v>
      </c>
      <c r="L1430" t="s">
        <v>39</v>
      </c>
      <c r="M1430" t="s">
        <v>69</v>
      </c>
      <c r="N1430" t="s">
        <v>119</v>
      </c>
      <c r="O1430" t="s">
        <v>42</v>
      </c>
      <c r="P1430" t="s">
        <v>43</v>
      </c>
      <c r="Q1430">
        <v>20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2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42.3919</v>
      </c>
      <c r="AF1430">
        <v>-71.108599999999996</v>
      </c>
      <c r="AG1430">
        <v>5</v>
      </c>
      <c r="AH1430" s="1">
        <v>250000000000000</v>
      </c>
    </row>
    <row r="1431" spans="1:34" x14ac:dyDescent="0.35">
      <c r="A1431">
        <v>22000281</v>
      </c>
      <c r="B1431" s="2">
        <v>44564.286805555559</v>
      </c>
      <c r="C1431" s="2" t="str">
        <f t="shared" si="44"/>
        <v>Jan</v>
      </c>
      <c r="D1431" s="2" t="str">
        <f t="shared" si="45"/>
        <v>2022</v>
      </c>
      <c r="E1431" t="s">
        <v>58</v>
      </c>
      <c r="F1431" t="s">
        <v>1064</v>
      </c>
      <c r="G1431" t="s">
        <v>46</v>
      </c>
      <c r="H1431" t="s">
        <v>52</v>
      </c>
      <c r="I1431" t="s">
        <v>48</v>
      </c>
      <c r="J1431" t="s">
        <v>37</v>
      </c>
      <c r="K1431" t="s">
        <v>38</v>
      </c>
      <c r="L1431" t="s">
        <v>39</v>
      </c>
      <c r="M1431" t="s">
        <v>69</v>
      </c>
      <c r="N1431" t="s">
        <v>70</v>
      </c>
      <c r="O1431" t="s">
        <v>56</v>
      </c>
      <c r="P1431" t="s">
        <v>43</v>
      </c>
      <c r="Q1431">
        <v>25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2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42.390799999999999</v>
      </c>
      <c r="AF1431">
        <v>-71.108000000000004</v>
      </c>
      <c r="AG1431">
        <v>5</v>
      </c>
      <c r="AH1431" s="1">
        <v>250000000000000</v>
      </c>
    </row>
    <row r="1432" spans="1:34" x14ac:dyDescent="0.35">
      <c r="A1432">
        <v>20033173</v>
      </c>
      <c r="B1432" s="2">
        <v>44016.146527777775</v>
      </c>
      <c r="C1432" s="2" t="str">
        <f t="shared" si="44"/>
        <v>Jul</v>
      </c>
      <c r="D1432" s="2" t="str">
        <f t="shared" si="45"/>
        <v>2020</v>
      </c>
      <c r="E1432" t="s">
        <v>58</v>
      </c>
      <c r="F1432" t="s">
        <v>1065</v>
      </c>
      <c r="G1432" t="s">
        <v>34</v>
      </c>
      <c r="H1432" t="s">
        <v>47</v>
      </c>
      <c r="I1432" t="s">
        <v>48</v>
      </c>
      <c r="J1432" t="s">
        <v>37</v>
      </c>
      <c r="K1432" t="s">
        <v>66</v>
      </c>
      <c r="L1432" t="s">
        <v>71</v>
      </c>
      <c r="M1432" t="s">
        <v>93</v>
      </c>
      <c r="N1432" t="s">
        <v>49</v>
      </c>
      <c r="O1432" t="s">
        <v>91</v>
      </c>
      <c r="P1432" t="s">
        <v>89</v>
      </c>
      <c r="Q1432">
        <v>25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42.3904</v>
      </c>
      <c r="AF1432">
        <v>-71.108000000000004</v>
      </c>
      <c r="AG1432">
        <v>5</v>
      </c>
      <c r="AH1432" s="1">
        <v>250000000000000</v>
      </c>
    </row>
    <row r="1433" spans="1:34" x14ac:dyDescent="0.35">
      <c r="A1433">
        <v>19024953</v>
      </c>
      <c r="B1433" s="2">
        <v>43591.663888888892</v>
      </c>
      <c r="C1433" s="2" t="str">
        <f t="shared" si="44"/>
        <v>May</v>
      </c>
      <c r="D1433" s="2" t="str">
        <f t="shared" si="45"/>
        <v>2019</v>
      </c>
      <c r="E1433" t="s">
        <v>44</v>
      </c>
      <c r="F1433" t="s">
        <v>1066</v>
      </c>
      <c r="G1433" t="s">
        <v>46</v>
      </c>
      <c r="H1433" t="s">
        <v>47</v>
      </c>
      <c r="I1433" t="s">
        <v>48</v>
      </c>
      <c r="J1433" t="s">
        <v>37</v>
      </c>
      <c r="K1433" t="s">
        <v>66</v>
      </c>
      <c r="L1433" t="s">
        <v>39</v>
      </c>
      <c r="M1433" t="s">
        <v>93</v>
      </c>
      <c r="N1433" t="s">
        <v>49</v>
      </c>
      <c r="O1433" t="s">
        <v>140</v>
      </c>
      <c r="P1433" t="s">
        <v>43</v>
      </c>
      <c r="Q1433">
        <v>25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2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42.3904</v>
      </c>
      <c r="AF1433">
        <v>-71.108000000000004</v>
      </c>
      <c r="AG1433">
        <v>5</v>
      </c>
      <c r="AH1433" s="1">
        <v>250000000000000</v>
      </c>
    </row>
    <row r="1434" spans="1:34" x14ac:dyDescent="0.35">
      <c r="A1434">
        <v>19004754</v>
      </c>
      <c r="B1434" s="2">
        <v>43491.625694444447</v>
      </c>
      <c r="C1434" s="2" t="str">
        <f t="shared" si="44"/>
        <v>Jan</v>
      </c>
      <c r="D1434" s="2" t="str">
        <f t="shared" si="45"/>
        <v>2019</v>
      </c>
      <c r="E1434" t="s">
        <v>44</v>
      </c>
      <c r="F1434" t="s">
        <v>1067</v>
      </c>
      <c r="G1434" t="s">
        <v>46</v>
      </c>
      <c r="H1434" t="s">
        <v>47</v>
      </c>
      <c r="I1434" t="s">
        <v>48</v>
      </c>
      <c r="J1434" t="s">
        <v>37</v>
      </c>
      <c r="K1434" t="s">
        <v>53</v>
      </c>
      <c r="L1434" t="s">
        <v>54</v>
      </c>
      <c r="M1434" t="s">
        <v>93</v>
      </c>
      <c r="N1434" t="s">
        <v>41</v>
      </c>
      <c r="O1434" t="s">
        <v>96</v>
      </c>
      <c r="P1434" t="s">
        <v>43</v>
      </c>
      <c r="Q1434">
        <v>25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2</v>
      </c>
      <c r="X1434">
        <v>0</v>
      </c>
      <c r="Y1434">
        <v>0</v>
      </c>
      <c r="Z1434">
        <v>1</v>
      </c>
      <c r="AA1434">
        <v>0</v>
      </c>
      <c r="AB1434">
        <v>1</v>
      </c>
      <c r="AC1434">
        <v>0</v>
      </c>
      <c r="AD1434">
        <v>0</v>
      </c>
      <c r="AE1434">
        <v>42.390799999999999</v>
      </c>
      <c r="AF1434">
        <v>-71.107600000000005</v>
      </c>
      <c r="AG1434">
        <v>5</v>
      </c>
      <c r="AH1434" s="1">
        <v>250000000000000</v>
      </c>
    </row>
    <row r="1435" spans="1:34" x14ac:dyDescent="0.35">
      <c r="A1435">
        <v>19018697</v>
      </c>
      <c r="B1435" s="2">
        <v>43560.727083333331</v>
      </c>
      <c r="C1435" s="2" t="str">
        <f t="shared" si="44"/>
        <v>Apr</v>
      </c>
      <c r="D1435" s="2" t="str">
        <f t="shared" si="45"/>
        <v>2019</v>
      </c>
      <c r="E1435" t="s">
        <v>32</v>
      </c>
      <c r="F1435" t="s">
        <v>1067</v>
      </c>
      <c r="G1435" t="s">
        <v>46</v>
      </c>
      <c r="H1435" t="s">
        <v>52</v>
      </c>
      <c r="I1435" t="s">
        <v>48</v>
      </c>
      <c r="J1435" t="s">
        <v>37</v>
      </c>
      <c r="K1435" t="s">
        <v>53</v>
      </c>
      <c r="L1435" t="s">
        <v>71</v>
      </c>
      <c r="M1435" t="s">
        <v>40</v>
      </c>
      <c r="N1435" t="s">
        <v>41</v>
      </c>
      <c r="O1435" t="s">
        <v>42</v>
      </c>
      <c r="P1435" t="s">
        <v>43</v>
      </c>
      <c r="Q1435">
        <v>25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42.390799999999999</v>
      </c>
      <c r="AF1435">
        <v>-71.107600000000005</v>
      </c>
      <c r="AG1435">
        <v>5</v>
      </c>
      <c r="AH1435" s="1">
        <v>250000000000000</v>
      </c>
    </row>
    <row r="1436" spans="1:34" x14ac:dyDescent="0.35">
      <c r="A1436">
        <v>22030278</v>
      </c>
      <c r="B1436" s="2">
        <v>44712.438888888886</v>
      </c>
      <c r="C1436" s="2" t="str">
        <f t="shared" si="44"/>
        <v>May</v>
      </c>
      <c r="D1436" s="2" t="str">
        <f t="shared" si="45"/>
        <v>2022</v>
      </c>
      <c r="E1436" t="s">
        <v>44</v>
      </c>
      <c r="F1436" t="s">
        <v>1068</v>
      </c>
      <c r="G1436" t="s">
        <v>46</v>
      </c>
      <c r="H1436" t="s">
        <v>47</v>
      </c>
      <c r="I1436" t="s">
        <v>48</v>
      </c>
      <c r="J1436" t="s">
        <v>37</v>
      </c>
      <c r="K1436" t="s">
        <v>38</v>
      </c>
      <c r="L1436" t="s">
        <v>39</v>
      </c>
      <c r="M1436" t="s">
        <v>40</v>
      </c>
      <c r="N1436" t="s">
        <v>41</v>
      </c>
      <c r="O1436" t="s">
        <v>42</v>
      </c>
      <c r="P1436" t="s">
        <v>43</v>
      </c>
      <c r="Q1436">
        <v>25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42.392299999999999</v>
      </c>
      <c r="AF1436">
        <v>-71.112099999999998</v>
      </c>
      <c r="AG1436">
        <v>5</v>
      </c>
      <c r="AH1436" s="1">
        <v>250000000000000</v>
      </c>
    </row>
    <row r="1437" spans="1:34" x14ac:dyDescent="0.35">
      <c r="A1437">
        <v>18032194</v>
      </c>
      <c r="B1437" s="2">
        <v>43250.613194444442</v>
      </c>
      <c r="C1437" s="2" t="str">
        <f t="shared" si="44"/>
        <v>May</v>
      </c>
      <c r="D1437" s="2" t="str">
        <f t="shared" si="45"/>
        <v>2018</v>
      </c>
      <c r="E1437" t="s">
        <v>44</v>
      </c>
      <c r="F1437" t="s">
        <v>1069</v>
      </c>
      <c r="G1437" t="s">
        <v>46</v>
      </c>
      <c r="H1437" t="s">
        <v>47</v>
      </c>
      <c r="I1437" t="s">
        <v>48</v>
      </c>
      <c r="J1437" t="s">
        <v>91</v>
      </c>
      <c r="K1437" t="s">
        <v>66</v>
      </c>
      <c r="L1437" t="s">
        <v>71</v>
      </c>
      <c r="M1437" t="s">
        <v>40</v>
      </c>
      <c r="N1437" t="s">
        <v>70</v>
      </c>
      <c r="O1437" t="s">
        <v>42</v>
      </c>
      <c r="P1437" t="s">
        <v>43</v>
      </c>
      <c r="Q1437">
        <v>25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4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42.3902</v>
      </c>
      <c r="AF1437">
        <v>-71.108000000000004</v>
      </c>
      <c r="AG1437">
        <v>5</v>
      </c>
      <c r="AH1437" s="1">
        <v>250000000000000</v>
      </c>
    </row>
    <row r="1438" spans="1:34" x14ac:dyDescent="0.35">
      <c r="A1438">
        <v>20036251</v>
      </c>
      <c r="B1438" s="2">
        <v>44036.873611111114</v>
      </c>
      <c r="C1438" s="2" t="str">
        <f t="shared" si="44"/>
        <v>Jul</v>
      </c>
      <c r="D1438" s="2" t="str">
        <f t="shared" si="45"/>
        <v>2020</v>
      </c>
      <c r="E1438" t="s">
        <v>32</v>
      </c>
      <c r="F1438" t="s">
        <v>1069</v>
      </c>
      <c r="G1438" t="s">
        <v>34</v>
      </c>
      <c r="H1438" t="s">
        <v>47</v>
      </c>
      <c r="I1438" t="s">
        <v>48</v>
      </c>
      <c r="J1438" t="s">
        <v>37</v>
      </c>
      <c r="K1438" t="s">
        <v>66</v>
      </c>
      <c r="L1438" t="s">
        <v>71</v>
      </c>
      <c r="M1438" t="s">
        <v>40</v>
      </c>
      <c r="N1438" t="s">
        <v>41</v>
      </c>
      <c r="O1438" t="s">
        <v>42</v>
      </c>
      <c r="P1438" t="s">
        <v>43</v>
      </c>
      <c r="Q1438">
        <v>30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3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42.3902</v>
      </c>
      <c r="AF1438">
        <v>-71.108000000000004</v>
      </c>
      <c r="AG1438">
        <v>5</v>
      </c>
      <c r="AH1438" s="1">
        <v>250000000000000</v>
      </c>
    </row>
    <row r="1439" spans="1:34" x14ac:dyDescent="0.35">
      <c r="A1439">
        <v>23068218</v>
      </c>
      <c r="B1439" s="2">
        <v>45257.433333333334</v>
      </c>
      <c r="C1439" s="2" t="str">
        <f t="shared" si="44"/>
        <v>Nov</v>
      </c>
      <c r="D1439" s="2" t="str">
        <f t="shared" si="45"/>
        <v>2023</v>
      </c>
      <c r="E1439" t="s">
        <v>44</v>
      </c>
      <c r="F1439" t="s">
        <v>1069</v>
      </c>
      <c r="G1439" t="s">
        <v>46</v>
      </c>
      <c r="H1439" t="s">
        <v>47</v>
      </c>
      <c r="I1439" t="s">
        <v>48</v>
      </c>
      <c r="J1439" t="s">
        <v>37</v>
      </c>
      <c r="K1439" t="s">
        <v>66</v>
      </c>
      <c r="L1439" t="s">
        <v>54</v>
      </c>
      <c r="M1439" t="s">
        <v>40</v>
      </c>
      <c r="N1439" t="s">
        <v>41</v>
      </c>
      <c r="O1439" t="s">
        <v>56</v>
      </c>
      <c r="P1439" t="s">
        <v>43</v>
      </c>
      <c r="Q1439">
        <v>25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2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42.3902</v>
      </c>
      <c r="AF1439">
        <v>-71.108000000000004</v>
      </c>
      <c r="AG1439">
        <v>5</v>
      </c>
      <c r="AH1439" s="1">
        <v>250000000000000</v>
      </c>
    </row>
    <row r="1440" spans="1:34" x14ac:dyDescent="0.35">
      <c r="A1440">
        <v>20044299</v>
      </c>
      <c r="B1440" s="2">
        <v>44089.313888888886</v>
      </c>
      <c r="C1440" s="2" t="str">
        <f t="shared" si="44"/>
        <v>Sep</v>
      </c>
      <c r="D1440" s="2" t="str">
        <f t="shared" si="45"/>
        <v>2020</v>
      </c>
      <c r="E1440" t="s">
        <v>58</v>
      </c>
      <c r="F1440" t="s">
        <v>1070</v>
      </c>
      <c r="G1440" t="s">
        <v>46</v>
      </c>
      <c r="H1440" t="s">
        <v>47</v>
      </c>
      <c r="I1440" t="s">
        <v>48</v>
      </c>
      <c r="J1440" t="s">
        <v>37</v>
      </c>
      <c r="K1440" t="s">
        <v>38</v>
      </c>
      <c r="L1440" t="s">
        <v>39</v>
      </c>
      <c r="M1440" t="s">
        <v>69</v>
      </c>
      <c r="N1440" t="s">
        <v>41</v>
      </c>
      <c r="O1440" t="s">
        <v>56</v>
      </c>
      <c r="P1440" t="s">
        <v>43</v>
      </c>
      <c r="Q1440">
        <v>20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3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42.392499999999998</v>
      </c>
      <c r="AF1440">
        <v>-71.111800000000002</v>
      </c>
      <c r="AG1440">
        <v>5</v>
      </c>
      <c r="AH1440" s="1">
        <v>250000000000000</v>
      </c>
    </row>
    <row r="1441" spans="1:34" x14ac:dyDescent="0.35">
      <c r="A1441">
        <v>21043935</v>
      </c>
      <c r="B1441" s="2">
        <v>44431.496527777781</v>
      </c>
      <c r="C1441" s="2" t="str">
        <f t="shared" si="44"/>
        <v>Aug</v>
      </c>
      <c r="D1441" s="2" t="str">
        <f t="shared" si="45"/>
        <v>2021</v>
      </c>
      <c r="E1441" t="s">
        <v>44</v>
      </c>
      <c r="F1441" t="s">
        <v>1069</v>
      </c>
      <c r="G1441" t="s">
        <v>46</v>
      </c>
      <c r="H1441" t="s">
        <v>47</v>
      </c>
      <c r="I1441" t="s">
        <v>48</v>
      </c>
      <c r="J1441" t="s">
        <v>37</v>
      </c>
      <c r="K1441" t="s">
        <v>66</v>
      </c>
      <c r="L1441" t="s">
        <v>54</v>
      </c>
      <c r="M1441" t="s">
        <v>93</v>
      </c>
      <c r="N1441" t="s">
        <v>70</v>
      </c>
      <c r="O1441" t="s">
        <v>42</v>
      </c>
      <c r="P1441" t="s">
        <v>43</v>
      </c>
      <c r="Q1441">
        <v>20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4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42.3902</v>
      </c>
      <c r="AF1441">
        <v>-71.108000000000004</v>
      </c>
      <c r="AG1441">
        <v>5</v>
      </c>
      <c r="AH1441" s="1">
        <v>250000000000000</v>
      </c>
    </row>
    <row r="1442" spans="1:34" x14ac:dyDescent="0.35">
      <c r="A1442">
        <v>23003934</v>
      </c>
      <c r="B1442" s="2">
        <v>44949.526388888888</v>
      </c>
      <c r="C1442" s="2" t="str">
        <f t="shared" si="44"/>
        <v>Jan</v>
      </c>
      <c r="D1442" s="2" t="str">
        <f t="shared" si="45"/>
        <v>2023</v>
      </c>
      <c r="E1442" t="s">
        <v>44</v>
      </c>
      <c r="F1442" t="s">
        <v>1071</v>
      </c>
      <c r="G1442" t="s">
        <v>46</v>
      </c>
      <c r="H1442" t="s">
        <v>155</v>
      </c>
      <c r="I1442" t="s">
        <v>36</v>
      </c>
      <c r="J1442" t="s">
        <v>37</v>
      </c>
      <c r="K1442" t="s">
        <v>38</v>
      </c>
      <c r="L1442" t="s">
        <v>39</v>
      </c>
      <c r="M1442" t="s">
        <v>40</v>
      </c>
      <c r="N1442" t="s">
        <v>82</v>
      </c>
      <c r="O1442" t="s">
        <v>42</v>
      </c>
      <c r="P1442" t="s">
        <v>43</v>
      </c>
      <c r="Q1442">
        <v>30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2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42.390700000000002</v>
      </c>
      <c r="AF1442">
        <v>-71.108599999999996</v>
      </c>
      <c r="AG1442">
        <v>5</v>
      </c>
      <c r="AH1442" s="1">
        <v>250000000000000</v>
      </c>
    </row>
    <row r="1443" spans="1:34" x14ac:dyDescent="0.35">
      <c r="A1443">
        <v>22036016</v>
      </c>
      <c r="B1443" s="2">
        <v>44740.158333333333</v>
      </c>
      <c r="C1443" s="2" t="str">
        <f t="shared" si="44"/>
        <v>Jun</v>
      </c>
      <c r="D1443" s="2" t="str">
        <f t="shared" si="45"/>
        <v>2022</v>
      </c>
      <c r="E1443" t="s">
        <v>58</v>
      </c>
      <c r="F1443" t="s">
        <v>1072</v>
      </c>
      <c r="G1443" t="s">
        <v>34</v>
      </c>
      <c r="H1443" t="s">
        <v>47</v>
      </c>
      <c r="I1443" t="s">
        <v>48</v>
      </c>
      <c r="J1443" t="s">
        <v>37</v>
      </c>
      <c r="K1443" t="s">
        <v>38</v>
      </c>
      <c r="L1443" t="s">
        <v>39</v>
      </c>
      <c r="M1443" t="s">
        <v>40</v>
      </c>
      <c r="N1443" t="s">
        <v>41</v>
      </c>
      <c r="O1443" t="s">
        <v>56</v>
      </c>
      <c r="P1443" t="s">
        <v>43</v>
      </c>
      <c r="Q1443">
        <v>25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3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42.392000000000003</v>
      </c>
      <c r="AF1443">
        <v>-71.111500000000007</v>
      </c>
      <c r="AG1443">
        <v>5</v>
      </c>
      <c r="AH1443" s="1">
        <v>250000000000000</v>
      </c>
    </row>
    <row r="1444" spans="1:34" x14ac:dyDescent="0.35">
      <c r="A1444">
        <v>20044297</v>
      </c>
      <c r="B1444" s="2">
        <v>44089.304861111108</v>
      </c>
      <c r="C1444" s="2" t="str">
        <f t="shared" si="44"/>
        <v>Sep</v>
      </c>
      <c r="D1444" s="2" t="str">
        <f t="shared" si="45"/>
        <v>2020</v>
      </c>
      <c r="E1444" t="s">
        <v>58</v>
      </c>
      <c r="F1444" t="s">
        <v>1073</v>
      </c>
      <c r="G1444" t="s">
        <v>46</v>
      </c>
      <c r="H1444" t="s">
        <v>47</v>
      </c>
      <c r="I1444" t="s">
        <v>48</v>
      </c>
      <c r="J1444" t="s">
        <v>37</v>
      </c>
      <c r="K1444" t="s">
        <v>38</v>
      </c>
      <c r="L1444" t="s">
        <v>54</v>
      </c>
      <c r="M1444" t="s">
        <v>40</v>
      </c>
      <c r="N1444" t="s">
        <v>70</v>
      </c>
      <c r="O1444" t="s">
        <v>56</v>
      </c>
      <c r="P1444" t="s">
        <v>43</v>
      </c>
      <c r="Q1444">
        <v>25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3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42.391100000000002</v>
      </c>
      <c r="AF1444">
        <v>-71.109899999999996</v>
      </c>
      <c r="AG1444">
        <v>5</v>
      </c>
      <c r="AH1444" s="1">
        <v>250000000000000</v>
      </c>
    </row>
    <row r="1445" spans="1:34" x14ac:dyDescent="0.35">
      <c r="A1445">
        <v>20021040</v>
      </c>
      <c r="B1445" s="2">
        <v>43943.6</v>
      </c>
      <c r="C1445" s="2" t="str">
        <f t="shared" si="44"/>
        <v>Apr</v>
      </c>
      <c r="D1445" s="2" t="str">
        <f t="shared" si="45"/>
        <v>2020</v>
      </c>
      <c r="E1445" t="s">
        <v>44</v>
      </c>
      <c r="F1445" t="s">
        <v>1074</v>
      </c>
      <c r="G1445" t="s">
        <v>46</v>
      </c>
      <c r="H1445" t="s">
        <v>52</v>
      </c>
      <c r="I1445" t="s">
        <v>48</v>
      </c>
      <c r="J1445" t="s">
        <v>37</v>
      </c>
      <c r="K1445" t="s">
        <v>38</v>
      </c>
      <c r="L1445" t="s">
        <v>39</v>
      </c>
      <c r="M1445" t="s">
        <v>69</v>
      </c>
      <c r="N1445" t="s">
        <v>49</v>
      </c>
      <c r="O1445" t="s">
        <v>56</v>
      </c>
      <c r="P1445" t="s">
        <v>89</v>
      </c>
      <c r="Q1445">
        <v>25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42.391199999999998</v>
      </c>
      <c r="AF1445">
        <v>-71.109700000000004</v>
      </c>
      <c r="AG1445">
        <v>5</v>
      </c>
      <c r="AH1445" s="1">
        <v>250000000000000</v>
      </c>
    </row>
    <row r="1446" spans="1:34" x14ac:dyDescent="0.35">
      <c r="A1446">
        <v>22022816</v>
      </c>
      <c r="B1446" s="2">
        <v>44678.720138888886</v>
      </c>
      <c r="C1446" s="2" t="str">
        <f t="shared" si="44"/>
        <v>Apr</v>
      </c>
      <c r="D1446" s="2" t="str">
        <f t="shared" si="45"/>
        <v>2022</v>
      </c>
      <c r="E1446" t="s">
        <v>32</v>
      </c>
      <c r="F1446" t="s">
        <v>1075</v>
      </c>
      <c r="G1446" t="s">
        <v>46</v>
      </c>
      <c r="H1446" t="s">
        <v>35</v>
      </c>
      <c r="I1446" t="s">
        <v>36</v>
      </c>
      <c r="J1446" t="s">
        <v>37</v>
      </c>
      <c r="K1446" t="s">
        <v>53</v>
      </c>
      <c r="L1446" t="s">
        <v>54</v>
      </c>
      <c r="M1446" t="s">
        <v>40</v>
      </c>
      <c r="N1446" t="s">
        <v>41</v>
      </c>
      <c r="O1446" t="s">
        <v>42</v>
      </c>
      <c r="P1446" t="s">
        <v>43</v>
      </c>
      <c r="Q1446">
        <v>25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2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42.391199999999998</v>
      </c>
      <c r="AF1446">
        <v>-71.110200000000006</v>
      </c>
      <c r="AG1446">
        <v>5</v>
      </c>
      <c r="AH1446" s="1">
        <v>250000000000000</v>
      </c>
    </row>
    <row r="1447" spans="1:34" x14ac:dyDescent="0.35">
      <c r="A1447">
        <v>21055539</v>
      </c>
      <c r="B1447" s="2">
        <v>44490.99722222222</v>
      </c>
      <c r="C1447" s="2" t="str">
        <f t="shared" si="44"/>
        <v>Oct</v>
      </c>
      <c r="D1447" s="2" t="str">
        <f t="shared" si="45"/>
        <v>2021</v>
      </c>
      <c r="E1447" t="s">
        <v>32</v>
      </c>
      <c r="F1447" t="s">
        <v>1076</v>
      </c>
      <c r="G1447" t="s">
        <v>34</v>
      </c>
      <c r="H1447" t="s">
        <v>47</v>
      </c>
      <c r="I1447" t="s">
        <v>48</v>
      </c>
      <c r="J1447" t="s">
        <v>37</v>
      </c>
      <c r="K1447" t="s">
        <v>38</v>
      </c>
      <c r="L1447" t="s">
        <v>39</v>
      </c>
      <c r="M1447" t="s">
        <v>93</v>
      </c>
      <c r="N1447" t="s">
        <v>49</v>
      </c>
      <c r="O1447" t="s">
        <v>56</v>
      </c>
      <c r="P1447" t="s">
        <v>43</v>
      </c>
      <c r="Q1447">
        <v>25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3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42.391100000000002</v>
      </c>
      <c r="AF1447">
        <v>-71.1096</v>
      </c>
      <c r="AG1447">
        <v>5</v>
      </c>
      <c r="AH1447" s="1">
        <v>250000000000000</v>
      </c>
    </row>
    <row r="1448" spans="1:34" x14ac:dyDescent="0.35">
      <c r="A1448">
        <v>21037518</v>
      </c>
      <c r="B1448" s="2">
        <v>44398.749305555553</v>
      </c>
      <c r="C1448" s="2" t="str">
        <f t="shared" si="44"/>
        <v>Jul</v>
      </c>
      <c r="D1448" s="2" t="str">
        <f t="shared" si="45"/>
        <v>2021</v>
      </c>
      <c r="E1448" t="s">
        <v>32</v>
      </c>
      <c r="F1448" t="s">
        <v>1077</v>
      </c>
      <c r="G1448" t="s">
        <v>46</v>
      </c>
      <c r="H1448" t="s">
        <v>47</v>
      </c>
      <c r="I1448" t="s">
        <v>48</v>
      </c>
      <c r="J1448" t="s">
        <v>91</v>
      </c>
      <c r="K1448" t="s">
        <v>38</v>
      </c>
      <c r="L1448" t="s">
        <v>39</v>
      </c>
      <c r="M1448" t="s">
        <v>93</v>
      </c>
      <c r="N1448" t="s">
        <v>119</v>
      </c>
      <c r="O1448" t="s">
        <v>56</v>
      </c>
      <c r="P1448" t="s">
        <v>43</v>
      </c>
      <c r="Q1448">
        <v>25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42.390999999999998</v>
      </c>
      <c r="AF1448">
        <v>-71.109200000000001</v>
      </c>
      <c r="AG1448">
        <v>5</v>
      </c>
      <c r="AH1448" s="1">
        <v>250000000000000</v>
      </c>
    </row>
    <row r="1449" spans="1:34" x14ac:dyDescent="0.35">
      <c r="A1449">
        <v>23033711</v>
      </c>
      <c r="B1449" s="2">
        <v>45093.637499999997</v>
      </c>
      <c r="C1449" s="2" t="str">
        <f t="shared" si="44"/>
        <v>Jun</v>
      </c>
      <c r="D1449" s="2" t="str">
        <f t="shared" si="45"/>
        <v>2023</v>
      </c>
      <c r="E1449" t="s">
        <v>44</v>
      </c>
      <c r="F1449" t="s">
        <v>1078</v>
      </c>
      <c r="G1449" t="s">
        <v>46</v>
      </c>
      <c r="H1449" t="s">
        <v>47</v>
      </c>
      <c r="I1449" t="s">
        <v>48</v>
      </c>
      <c r="J1449" t="s">
        <v>37</v>
      </c>
      <c r="K1449" t="s">
        <v>38</v>
      </c>
      <c r="L1449" t="s">
        <v>39</v>
      </c>
      <c r="M1449" t="s">
        <v>40</v>
      </c>
      <c r="N1449" t="s">
        <v>70</v>
      </c>
      <c r="O1449" t="s">
        <v>56</v>
      </c>
      <c r="P1449" t="s">
        <v>43</v>
      </c>
      <c r="Q1449">
        <v>25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3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42.390500000000003</v>
      </c>
      <c r="AF1449">
        <v>-71.108199999999997</v>
      </c>
      <c r="AG1449">
        <v>5</v>
      </c>
      <c r="AH1449" s="1">
        <v>250000000000000</v>
      </c>
    </row>
    <row r="1450" spans="1:34" x14ac:dyDescent="0.35">
      <c r="A1450">
        <v>22060698</v>
      </c>
      <c r="B1450" s="2">
        <v>44856.879861111112</v>
      </c>
      <c r="C1450" s="2" t="str">
        <f t="shared" si="44"/>
        <v>Oct</v>
      </c>
      <c r="D1450" s="2" t="str">
        <f t="shared" si="45"/>
        <v>2022</v>
      </c>
      <c r="E1450" t="s">
        <v>32</v>
      </c>
      <c r="F1450" t="s">
        <v>1079</v>
      </c>
      <c r="G1450" t="s">
        <v>34</v>
      </c>
      <c r="H1450" t="s">
        <v>47</v>
      </c>
      <c r="I1450" t="s">
        <v>48</v>
      </c>
      <c r="J1450" t="s">
        <v>37</v>
      </c>
      <c r="K1450" t="s">
        <v>53</v>
      </c>
      <c r="L1450" t="s">
        <v>54</v>
      </c>
      <c r="M1450" t="s">
        <v>93</v>
      </c>
      <c r="N1450" t="s">
        <v>41</v>
      </c>
      <c r="O1450" t="s">
        <v>42</v>
      </c>
      <c r="P1450" t="s">
        <v>43</v>
      </c>
      <c r="Q1450">
        <v>20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3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42.390900000000002</v>
      </c>
      <c r="AF1450">
        <v>-71.109399999999994</v>
      </c>
      <c r="AG1450">
        <v>5</v>
      </c>
      <c r="AH1450" s="1">
        <v>250000000000000</v>
      </c>
    </row>
    <row r="1451" spans="1:34" x14ac:dyDescent="0.35">
      <c r="A1451">
        <v>21037969</v>
      </c>
      <c r="B1451" s="2">
        <v>44400.616666666669</v>
      </c>
      <c r="C1451" s="2" t="str">
        <f t="shared" si="44"/>
        <v>Jul</v>
      </c>
      <c r="D1451" s="2" t="str">
        <f t="shared" si="45"/>
        <v>2021</v>
      </c>
      <c r="E1451" t="s">
        <v>44</v>
      </c>
      <c r="F1451" t="s">
        <v>1080</v>
      </c>
      <c r="G1451" t="s">
        <v>46</v>
      </c>
      <c r="H1451" t="s">
        <v>47</v>
      </c>
      <c r="I1451" t="s">
        <v>48</v>
      </c>
      <c r="J1451" t="s">
        <v>37</v>
      </c>
      <c r="K1451" t="s">
        <v>66</v>
      </c>
      <c r="L1451" t="s">
        <v>68</v>
      </c>
      <c r="M1451" t="s">
        <v>69</v>
      </c>
      <c r="N1451" t="s">
        <v>55</v>
      </c>
      <c r="O1451" t="s">
        <v>42</v>
      </c>
      <c r="P1451" t="s">
        <v>63</v>
      </c>
      <c r="Q1451">
        <v>25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1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42.390799999999999</v>
      </c>
      <c r="AF1451">
        <v>-71.108999999999995</v>
      </c>
      <c r="AG1451">
        <v>5</v>
      </c>
      <c r="AH1451" s="1">
        <v>250000000000000</v>
      </c>
    </row>
    <row r="1452" spans="1:34" x14ac:dyDescent="0.35">
      <c r="A1452">
        <v>19055511</v>
      </c>
      <c r="B1452" s="2">
        <v>43734.745833333334</v>
      </c>
      <c r="C1452" s="2" t="str">
        <f t="shared" si="44"/>
        <v>Sep</v>
      </c>
      <c r="D1452" s="2" t="str">
        <f t="shared" si="45"/>
        <v>2019</v>
      </c>
      <c r="E1452" t="s">
        <v>32</v>
      </c>
      <c r="F1452" t="s">
        <v>1081</v>
      </c>
      <c r="G1452" t="s">
        <v>107</v>
      </c>
      <c r="H1452" t="s">
        <v>35</v>
      </c>
      <c r="I1452" t="s">
        <v>36</v>
      </c>
      <c r="J1452" t="s">
        <v>37</v>
      </c>
      <c r="K1452" t="s">
        <v>38</v>
      </c>
      <c r="L1452" t="s">
        <v>39</v>
      </c>
      <c r="M1452" t="s">
        <v>40</v>
      </c>
      <c r="N1452" t="s">
        <v>55</v>
      </c>
      <c r="O1452" t="s">
        <v>42</v>
      </c>
      <c r="P1452" t="s">
        <v>43</v>
      </c>
      <c r="Q1452">
        <v>25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3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42.390700000000002</v>
      </c>
      <c r="AF1452">
        <v>-71.108500000000006</v>
      </c>
      <c r="AG1452">
        <v>5</v>
      </c>
      <c r="AH1452" s="1">
        <v>250000000000000</v>
      </c>
    </row>
    <row r="1453" spans="1:34" x14ac:dyDescent="0.35">
      <c r="A1453">
        <v>18066765</v>
      </c>
      <c r="B1453" s="2">
        <v>43414.302777777775</v>
      </c>
      <c r="C1453" s="2" t="str">
        <f t="shared" si="44"/>
        <v>Nov</v>
      </c>
      <c r="D1453" s="2" t="str">
        <f t="shared" si="45"/>
        <v>2018</v>
      </c>
      <c r="E1453" t="s">
        <v>58</v>
      </c>
      <c r="F1453" t="s">
        <v>1082</v>
      </c>
      <c r="G1453" t="s">
        <v>46</v>
      </c>
      <c r="H1453" t="s">
        <v>35</v>
      </c>
      <c r="I1453" t="s">
        <v>36</v>
      </c>
      <c r="J1453" t="s">
        <v>37</v>
      </c>
      <c r="K1453" t="s">
        <v>38</v>
      </c>
      <c r="L1453" t="s">
        <v>39</v>
      </c>
      <c r="M1453" t="s">
        <v>40</v>
      </c>
      <c r="N1453" t="s">
        <v>70</v>
      </c>
      <c r="O1453" t="s">
        <v>96</v>
      </c>
      <c r="P1453" t="s">
        <v>43</v>
      </c>
      <c r="Q1453">
        <v>25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1</v>
      </c>
      <c r="AC1453">
        <v>0</v>
      </c>
      <c r="AD1453">
        <v>1</v>
      </c>
      <c r="AE1453">
        <v>42.391800000000003</v>
      </c>
      <c r="AF1453">
        <v>-71.110799999999998</v>
      </c>
      <c r="AG1453">
        <v>5</v>
      </c>
      <c r="AH1453" s="1">
        <v>250000000000000</v>
      </c>
    </row>
    <row r="1454" spans="1:34" x14ac:dyDescent="0.35">
      <c r="A1454">
        <v>20034622</v>
      </c>
      <c r="B1454" s="2">
        <v>44025.726388888892</v>
      </c>
      <c r="C1454" s="2" t="str">
        <f t="shared" si="44"/>
        <v>Jul</v>
      </c>
      <c r="D1454" s="2" t="str">
        <f t="shared" si="45"/>
        <v>2020</v>
      </c>
      <c r="E1454" t="s">
        <v>32</v>
      </c>
      <c r="F1454" t="s">
        <v>1083</v>
      </c>
      <c r="G1454" t="s">
        <v>46</v>
      </c>
      <c r="H1454" t="s">
        <v>47</v>
      </c>
      <c r="I1454" t="s">
        <v>48</v>
      </c>
      <c r="J1454" t="s">
        <v>37</v>
      </c>
      <c r="K1454" t="s">
        <v>38</v>
      </c>
      <c r="L1454" t="s">
        <v>90</v>
      </c>
      <c r="M1454" t="s">
        <v>40</v>
      </c>
      <c r="N1454" t="s">
        <v>41</v>
      </c>
      <c r="O1454" t="s">
        <v>42</v>
      </c>
      <c r="P1454" t="s">
        <v>43</v>
      </c>
      <c r="Q1454">
        <v>25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2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42.392099999999999</v>
      </c>
      <c r="AF1454">
        <v>-71.111699999999999</v>
      </c>
      <c r="AG1454">
        <v>5</v>
      </c>
      <c r="AH1454" s="1">
        <v>250000000000000</v>
      </c>
    </row>
    <row r="1455" spans="1:34" x14ac:dyDescent="0.35">
      <c r="A1455">
        <v>24013481</v>
      </c>
      <c r="B1455" s="2">
        <v>45361.288194444445</v>
      </c>
      <c r="C1455" s="2" t="str">
        <f t="shared" si="44"/>
        <v>Mar</v>
      </c>
      <c r="D1455" s="2" t="str">
        <f t="shared" si="45"/>
        <v>2024</v>
      </c>
      <c r="E1455" t="s">
        <v>58</v>
      </c>
      <c r="F1455" t="s">
        <v>1077</v>
      </c>
      <c r="G1455" t="s">
        <v>291</v>
      </c>
      <c r="H1455" t="s">
        <v>35</v>
      </c>
      <c r="I1455" t="s">
        <v>36</v>
      </c>
      <c r="J1455" t="s">
        <v>139</v>
      </c>
      <c r="K1455" t="s">
        <v>38</v>
      </c>
      <c r="L1455" t="s">
        <v>39</v>
      </c>
      <c r="M1455" t="s">
        <v>40</v>
      </c>
      <c r="N1455" t="s">
        <v>70</v>
      </c>
      <c r="O1455" t="s">
        <v>56</v>
      </c>
      <c r="P1455" t="s">
        <v>43</v>
      </c>
      <c r="Q1455">
        <v>25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42.390999999999998</v>
      </c>
      <c r="AF1455">
        <v>-71.109200000000001</v>
      </c>
      <c r="AG1455">
        <v>5</v>
      </c>
      <c r="AH1455" s="1">
        <v>250000000000000</v>
      </c>
    </row>
    <row r="1456" spans="1:34" x14ac:dyDescent="0.35">
      <c r="A1456">
        <v>21021350</v>
      </c>
      <c r="B1456" s="2">
        <v>44316.039583333331</v>
      </c>
      <c r="C1456" s="2" t="str">
        <f t="shared" si="44"/>
        <v>Apr</v>
      </c>
      <c r="D1456" s="2" t="str">
        <f t="shared" si="45"/>
        <v>2021</v>
      </c>
      <c r="E1456" t="s">
        <v>58</v>
      </c>
      <c r="F1456" t="s">
        <v>1084</v>
      </c>
      <c r="G1456" t="s">
        <v>34</v>
      </c>
      <c r="H1456" t="s">
        <v>35</v>
      </c>
      <c r="I1456" t="s">
        <v>36</v>
      </c>
      <c r="J1456" t="s">
        <v>63</v>
      </c>
      <c r="K1456" t="s">
        <v>38</v>
      </c>
      <c r="L1456" t="s">
        <v>39</v>
      </c>
      <c r="M1456" t="s">
        <v>40</v>
      </c>
      <c r="N1456" t="s">
        <v>55</v>
      </c>
      <c r="O1456" t="s">
        <v>56</v>
      </c>
      <c r="P1456" t="s">
        <v>43</v>
      </c>
      <c r="Q1456">
        <v>25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42.391399999999997</v>
      </c>
      <c r="AF1456">
        <v>-71.11</v>
      </c>
      <c r="AG1456">
        <v>5</v>
      </c>
      <c r="AH1456" s="1">
        <v>250000000000000</v>
      </c>
    </row>
    <row r="1457" spans="1:34" x14ac:dyDescent="0.35">
      <c r="A1457">
        <v>19021044</v>
      </c>
      <c r="B1457" s="2">
        <v>43572.658333333333</v>
      </c>
      <c r="C1457" s="2" t="str">
        <f t="shared" si="44"/>
        <v>Apr</v>
      </c>
      <c r="D1457" s="2" t="str">
        <f t="shared" si="45"/>
        <v>2019</v>
      </c>
      <c r="E1457" t="s">
        <v>44</v>
      </c>
      <c r="F1457" t="s">
        <v>1082</v>
      </c>
      <c r="G1457" t="s">
        <v>46</v>
      </c>
      <c r="H1457" t="s">
        <v>47</v>
      </c>
      <c r="I1457" t="s">
        <v>48</v>
      </c>
      <c r="J1457" t="s">
        <v>37</v>
      </c>
      <c r="K1457" t="s">
        <v>38</v>
      </c>
      <c r="L1457" t="s">
        <v>39</v>
      </c>
      <c r="M1457" t="s">
        <v>40</v>
      </c>
      <c r="N1457" t="s">
        <v>55</v>
      </c>
      <c r="O1457" t="s">
        <v>42</v>
      </c>
      <c r="P1457" t="s">
        <v>43</v>
      </c>
      <c r="Q1457">
        <v>30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3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42.391800000000003</v>
      </c>
      <c r="AF1457">
        <v>-71.110799999999998</v>
      </c>
      <c r="AG1457">
        <v>5</v>
      </c>
      <c r="AH1457" s="1">
        <v>250000000000000</v>
      </c>
    </row>
    <row r="1458" spans="1:34" x14ac:dyDescent="0.35">
      <c r="A1458">
        <v>21060275</v>
      </c>
      <c r="B1458" s="2">
        <v>44517.588194444441</v>
      </c>
      <c r="C1458" s="2" t="str">
        <f t="shared" si="44"/>
        <v>Nov</v>
      </c>
      <c r="D1458" s="2" t="str">
        <f t="shared" si="45"/>
        <v>2021</v>
      </c>
      <c r="E1458" t="s">
        <v>44</v>
      </c>
      <c r="F1458" t="s">
        <v>1085</v>
      </c>
      <c r="G1458" t="s">
        <v>46</v>
      </c>
      <c r="H1458" t="s">
        <v>47</v>
      </c>
      <c r="I1458" t="s">
        <v>48</v>
      </c>
      <c r="J1458" t="s">
        <v>37</v>
      </c>
      <c r="K1458" t="s">
        <v>53</v>
      </c>
      <c r="L1458" t="s">
        <v>71</v>
      </c>
      <c r="M1458" t="s">
        <v>40</v>
      </c>
      <c r="N1458" t="s">
        <v>41</v>
      </c>
      <c r="O1458" t="s">
        <v>42</v>
      </c>
      <c r="P1458" t="s">
        <v>43</v>
      </c>
      <c r="Q1458">
        <v>25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2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42.3934</v>
      </c>
      <c r="AF1458">
        <v>-71.111599999999996</v>
      </c>
      <c r="AG1458">
        <v>6</v>
      </c>
      <c r="AH1458" s="1">
        <v>250000000000000</v>
      </c>
    </row>
    <row r="1459" spans="1:34" x14ac:dyDescent="0.35">
      <c r="A1459">
        <v>22008852</v>
      </c>
      <c r="B1459" s="2">
        <v>44612.890277777777</v>
      </c>
      <c r="C1459" s="2" t="str">
        <f t="shared" si="44"/>
        <v>Feb</v>
      </c>
      <c r="D1459" s="2" t="str">
        <f t="shared" si="45"/>
        <v>2022</v>
      </c>
      <c r="E1459" t="s">
        <v>32</v>
      </c>
      <c r="F1459" t="s">
        <v>1086</v>
      </c>
      <c r="G1459" t="s">
        <v>34</v>
      </c>
      <c r="H1459" t="s">
        <v>47</v>
      </c>
      <c r="I1459" t="s">
        <v>48</v>
      </c>
      <c r="J1459" t="s">
        <v>37</v>
      </c>
      <c r="K1459" t="s">
        <v>38</v>
      </c>
      <c r="L1459" t="s">
        <v>39</v>
      </c>
      <c r="M1459" t="s">
        <v>93</v>
      </c>
      <c r="N1459" t="s">
        <v>49</v>
      </c>
      <c r="O1459" t="s">
        <v>86</v>
      </c>
      <c r="P1459" t="s">
        <v>43</v>
      </c>
      <c r="Q1459">
        <v>25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2</v>
      </c>
      <c r="X1459">
        <v>0</v>
      </c>
      <c r="Y1459">
        <v>0</v>
      </c>
      <c r="Z1459">
        <v>1</v>
      </c>
      <c r="AA1459">
        <v>1</v>
      </c>
      <c r="AB1459">
        <v>0</v>
      </c>
      <c r="AC1459">
        <v>0</v>
      </c>
      <c r="AD1459">
        <v>0</v>
      </c>
      <c r="AE1459">
        <v>42.393700000000003</v>
      </c>
      <c r="AF1459">
        <v>-71.111400000000003</v>
      </c>
      <c r="AG1459">
        <v>6</v>
      </c>
      <c r="AH1459" s="1">
        <v>250000000000000</v>
      </c>
    </row>
    <row r="1460" spans="1:34" x14ac:dyDescent="0.35">
      <c r="A1460">
        <v>18061673</v>
      </c>
      <c r="B1460" s="2">
        <v>43389.8125</v>
      </c>
      <c r="C1460" s="2" t="str">
        <f t="shared" si="44"/>
        <v>Oct</v>
      </c>
      <c r="D1460" s="2" t="str">
        <f t="shared" si="45"/>
        <v>2018</v>
      </c>
      <c r="E1460" t="s">
        <v>32</v>
      </c>
      <c r="F1460" t="s">
        <v>1087</v>
      </c>
      <c r="G1460" t="s">
        <v>34</v>
      </c>
      <c r="H1460" t="s">
        <v>47</v>
      </c>
      <c r="I1460" t="s">
        <v>48</v>
      </c>
      <c r="J1460" t="s">
        <v>37</v>
      </c>
      <c r="K1460" t="s">
        <v>38</v>
      </c>
      <c r="L1460" t="s">
        <v>39</v>
      </c>
      <c r="M1460" t="s">
        <v>40</v>
      </c>
      <c r="N1460" t="s">
        <v>41</v>
      </c>
      <c r="O1460" t="s">
        <v>96</v>
      </c>
      <c r="P1460" t="s">
        <v>43</v>
      </c>
      <c r="Q1460">
        <v>25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1</v>
      </c>
      <c r="AA1460">
        <v>0</v>
      </c>
      <c r="AB1460">
        <v>1</v>
      </c>
      <c r="AC1460">
        <v>0</v>
      </c>
      <c r="AD1460">
        <v>1</v>
      </c>
      <c r="AE1460">
        <v>42.393900000000002</v>
      </c>
      <c r="AF1460">
        <v>-71.111500000000007</v>
      </c>
      <c r="AG1460">
        <v>6</v>
      </c>
      <c r="AH1460" s="1">
        <v>250000000000000</v>
      </c>
    </row>
    <row r="1461" spans="1:34" x14ac:dyDescent="0.35">
      <c r="A1461">
        <v>23035823</v>
      </c>
      <c r="B1461" s="2">
        <v>45104.388194444444</v>
      </c>
      <c r="C1461" s="2" t="str">
        <f t="shared" si="44"/>
        <v>Jun</v>
      </c>
      <c r="D1461" s="2" t="str">
        <f t="shared" si="45"/>
        <v>2023</v>
      </c>
      <c r="E1461" t="s">
        <v>44</v>
      </c>
      <c r="F1461" t="s">
        <v>1088</v>
      </c>
      <c r="G1461" t="s">
        <v>46</v>
      </c>
      <c r="H1461" t="s">
        <v>52</v>
      </c>
      <c r="I1461" t="s">
        <v>48</v>
      </c>
      <c r="J1461" t="s">
        <v>37</v>
      </c>
      <c r="K1461" t="s">
        <v>38</v>
      </c>
      <c r="L1461" t="s">
        <v>39</v>
      </c>
      <c r="M1461" t="s">
        <v>40</v>
      </c>
      <c r="N1461" t="s">
        <v>55</v>
      </c>
      <c r="O1461" t="s">
        <v>42</v>
      </c>
      <c r="P1461" t="s">
        <v>43</v>
      </c>
      <c r="Q1461">
        <v>25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42.3932</v>
      </c>
      <c r="AF1461">
        <v>-71.111900000000006</v>
      </c>
      <c r="AG1461">
        <v>6</v>
      </c>
      <c r="AH1461" s="1">
        <v>250000000000000</v>
      </c>
    </row>
    <row r="1462" spans="1:34" x14ac:dyDescent="0.35">
      <c r="A1462">
        <v>18028681</v>
      </c>
      <c r="B1462" s="2">
        <v>43235.582638888889</v>
      </c>
      <c r="C1462" s="2" t="str">
        <f t="shared" si="44"/>
        <v>May</v>
      </c>
      <c r="D1462" s="2" t="str">
        <f t="shared" si="45"/>
        <v>2018</v>
      </c>
      <c r="E1462" t="s">
        <v>44</v>
      </c>
      <c r="F1462" t="s">
        <v>1089</v>
      </c>
      <c r="G1462" t="s">
        <v>46</v>
      </c>
      <c r="H1462" t="s">
        <v>47</v>
      </c>
      <c r="I1462" t="s">
        <v>48</v>
      </c>
      <c r="J1462" t="s">
        <v>37</v>
      </c>
      <c r="K1462" t="s">
        <v>38</v>
      </c>
      <c r="L1462" t="s">
        <v>54</v>
      </c>
      <c r="M1462" t="s">
        <v>40</v>
      </c>
      <c r="N1462" t="s">
        <v>70</v>
      </c>
      <c r="O1462" t="s">
        <v>56</v>
      </c>
      <c r="P1462" t="s">
        <v>43</v>
      </c>
      <c r="Q1462">
        <v>25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2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42.393900000000002</v>
      </c>
      <c r="AF1462">
        <v>-71.114400000000003</v>
      </c>
      <c r="AG1462">
        <v>6</v>
      </c>
      <c r="AH1462" s="1">
        <v>250000000000000</v>
      </c>
    </row>
    <row r="1463" spans="1:34" x14ac:dyDescent="0.35">
      <c r="A1463">
        <v>21066723</v>
      </c>
      <c r="B1463" s="2">
        <v>44560.803472222222</v>
      </c>
      <c r="C1463" s="2" t="str">
        <f t="shared" si="44"/>
        <v>Dec</v>
      </c>
      <c r="D1463" s="2" t="str">
        <f t="shared" si="45"/>
        <v>2021</v>
      </c>
      <c r="E1463" t="s">
        <v>32</v>
      </c>
      <c r="F1463" t="s">
        <v>1090</v>
      </c>
      <c r="G1463" t="s">
        <v>34</v>
      </c>
      <c r="H1463" t="s">
        <v>35</v>
      </c>
      <c r="I1463" t="s">
        <v>36</v>
      </c>
      <c r="J1463" t="s">
        <v>37</v>
      </c>
      <c r="K1463" t="s">
        <v>38</v>
      </c>
      <c r="L1463" t="s">
        <v>39</v>
      </c>
      <c r="M1463" t="s">
        <v>93</v>
      </c>
      <c r="N1463" t="s">
        <v>55</v>
      </c>
      <c r="O1463" t="s">
        <v>42</v>
      </c>
      <c r="P1463" t="s">
        <v>43</v>
      </c>
      <c r="Q1463">
        <v>25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4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42.393300000000004</v>
      </c>
      <c r="AF1463">
        <v>-71.114500000000007</v>
      </c>
      <c r="AG1463">
        <v>6</v>
      </c>
      <c r="AH1463" s="1">
        <v>250000000000000</v>
      </c>
    </row>
    <row r="1464" spans="1:34" x14ac:dyDescent="0.35">
      <c r="A1464">
        <v>19067037</v>
      </c>
      <c r="B1464" s="2">
        <v>43793.040972222225</v>
      </c>
      <c r="C1464" s="2" t="str">
        <f t="shared" si="44"/>
        <v>Nov</v>
      </c>
      <c r="D1464" s="2" t="str">
        <f t="shared" si="45"/>
        <v>2019</v>
      </c>
      <c r="E1464" t="s">
        <v>58</v>
      </c>
      <c r="F1464" t="s">
        <v>1091</v>
      </c>
      <c r="G1464" t="s">
        <v>34</v>
      </c>
      <c r="H1464" t="s">
        <v>47</v>
      </c>
      <c r="I1464" t="s">
        <v>48</v>
      </c>
      <c r="J1464" t="s">
        <v>37</v>
      </c>
      <c r="K1464" t="s">
        <v>53</v>
      </c>
      <c r="L1464" t="s">
        <v>54</v>
      </c>
      <c r="M1464" t="s">
        <v>40</v>
      </c>
      <c r="N1464" t="s">
        <v>41</v>
      </c>
      <c r="O1464" t="s">
        <v>42</v>
      </c>
      <c r="P1464" t="s">
        <v>43</v>
      </c>
      <c r="Q1464">
        <v>25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42.392899999999997</v>
      </c>
      <c r="AF1464">
        <v>-71.114000000000004</v>
      </c>
      <c r="AG1464">
        <v>6</v>
      </c>
      <c r="AH1464" s="1">
        <v>250000000000000</v>
      </c>
    </row>
    <row r="1465" spans="1:34" x14ac:dyDescent="0.35">
      <c r="A1465">
        <v>23055760</v>
      </c>
      <c r="B1465" s="2">
        <v>45197.779166666667</v>
      </c>
      <c r="C1465" s="2" t="str">
        <f t="shared" si="44"/>
        <v>Sep</v>
      </c>
      <c r="D1465" s="2" t="str">
        <f t="shared" si="45"/>
        <v>2023</v>
      </c>
      <c r="E1465" t="s">
        <v>32</v>
      </c>
      <c r="F1465" t="s">
        <v>1092</v>
      </c>
      <c r="G1465" t="s">
        <v>34</v>
      </c>
      <c r="H1465" t="s">
        <v>47</v>
      </c>
      <c r="I1465" t="s">
        <v>48</v>
      </c>
      <c r="J1465" t="s">
        <v>37</v>
      </c>
      <c r="K1465" t="s">
        <v>53</v>
      </c>
      <c r="L1465" t="s">
        <v>71</v>
      </c>
      <c r="M1465" t="s">
        <v>40</v>
      </c>
      <c r="N1465" t="s">
        <v>41</v>
      </c>
      <c r="O1465" t="s">
        <v>42</v>
      </c>
      <c r="P1465" t="s">
        <v>43</v>
      </c>
      <c r="Q1465">
        <v>20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42.393300000000004</v>
      </c>
      <c r="AF1465">
        <v>-71.114900000000006</v>
      </c>
      <c r="AG1465">
        <v>6</v>
      </c>
      <c r="AH1465" s="1">
        <v>250000000000000</v>
      </c>
    </row>
    <row r="1466" spans="1:34" x14ac:dyDescent="0.35">
      <c r="A1466">
        <v>22051046</v>
      </c>
      <c r="B1466" s="2">
        <v>44813.67083333333</v>
      </c>
      <c r="C1466" s="2" t="str">
        <f t="shared" si="44"/>
        <v>Sep</v>
      </c>
      <c r="D1466" s="2" t="str">
        <f t="shared" si="45"/>
        <v>2022</v>
      </c>
      <c r="E1466" t="s">
        <v>32</v>
      </c>
      <c r="F1466" t="s">
        <v>1093</v>
      </c>
      <c r="G1466" t="s">
        <v>63</v>
      </c>
      <c r="H1466" t="s">
        <v>63</v>
      </c>
      <c r="I1466" t="s">
        <v>63</v>
      </c>
      <c r="J1466" t="s">
        <v>63</v>
      </c>
      <c r="K1466" t="s">
        <v>63</v>
      </c>
      <c r="L1466" t="s">
        <v>63</v>
      </c>
      <c r="M1466" t="s">
        <v>63</v>
      </c>
      <c r="N1466" t="s">
        <v>63</v>
      </c>
      <c r="O1466" t="s">
        <v>63</v>
      </c>
      <c r="P1466" t="s">
        <v>63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42.393500000000003</v>
      </c>
      <c r="AF1466">
        <v>-71.114000000000004</v>
      </c>
      <c r="AG1466">
        <v>6</v>
      </c>
      <c r="AH1466" s="1">
        <v>250000000000000</v>
      </c>
    </row>
    <row r="1467" spans="1:34" x14ac:dyDescent="0.35">
      <c r="A1467">
        <v>18075033</v>
      </c>
      <c r="B1467" s="2">
        <v>43455.715277777781</v>
      </c>
      <c r="C1467" s="2" t="str">
        <f t="shared" si="44"/>
        <v>Dec</v>
      </c>
      <c r="D1467" s="2" t="str">
        <f t="shared" si="45"/>
        <v>2018</v>
      </c>
      <c r="E1467" t="s">
        <v>32</v>
      </c>
      <c r="F1467" t="s">
        <v>1094</v>
      </c>
      <c r="G1467" t="s">
        <v>34</v>
      </c>
      <c r="H1467" t="s">
        <v>35</v>
      </c>
      <c r="I1467" t="s">
        <v>36</v>
      </c>
      <c r="J1467" t="s">
        <v>37</v>
      </c>
      <c r="K1467" t="s">
        <v>53</v>
      </c>
      <c r="L1467" t="s">
        <v>71</v>
      </c>
      <c r="M1467" t="s">
        <v>40</v>
      </c>
      <c r="N1467" t="s">
        <v>41</v>
      </c>
      <c r="O1467" t="s">
        <v>42</v>
      </c>
      <c r="P1467" t="s">
        <v>43</v>
      </c>
      <c r="Q1467">
        <v>30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3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42.393300000000004</v>
      </c>
      <c r="AF1467">
        <v>-71.114900000000006</v>
      </c>
      <c r="AG1467">
        <v>6</v>
      </c>
      <c r="AH1467" s="1">
        <v>250000000000000</v>
      </c>
    </row>
    <row r="1468" spans="1:34" x14ac:dyDescent="0.35">
      <c r="A1468">
        <v>21008763</v>
      </c>
      <c r="B1468" s="2">
        <v>44246.204861111109</v>
      </c>
      <c r="C1468" s="2" t="str">
        <f t="shared" si="44"/>
        <v>Feb</v>
      </c>
      <c r="D1468" s="2" t="str">
        <f t="shared" si="45"/>
        <v>2021</v>
      </c>
      <c r="E1468" t="s">
        <v>58</v>
      </c>
      <c r="F1468" t="s">
        <v>1095</v>
      </c>
      <c r="G1468" t="s">
        <v>429</v>
      </c>
      <c r="H1468" t="s">
        <v>155</v>
      </c>
      <c r="I1468" t="s">
        <v>36</v>
      </c>
      <c r="J1468" t="s">
        <v>37</v>
      </c>
      <c r="K1468" t="s">
        <v>38</v>
      </c>
      <c r="L1468" t="s">
        <v>39</v>
      </c>
      <c r="M1468" t="s">
        <v>40</v>
      </c>
      <c r="N1468" t="s">
        <v>70</v>
      </c>
      <c r="O1468" t="s">
        <v>56</v>
      </c>
      <c r="P1468" t="s">
        <v>43</v>
      </c>
      <c r="Q1468">
        <v>25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2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42.392400000000002</v>
      </c>
      <c r="AF1468">
        <v>-71.115200000000002</v>
      </c>
      <c r="AG1468">
        <v>6</v>
      </c>
      <c r="AH1468" s="1">
        <v>250000000000000</v>
      </c>
    </row>
    <row r="1469" spans="1:34" x14ac:dyDescent="0.35">
      <c r="A1469">
        <v>18062132</v>
      </c>
      <c r="B1469" s="2">
        <v>43392.42083333333</v>
      </c>
      <c r="C1469" s="2" t="str">
        <f t="shared" si="44"/>
        <v>Oct</v>
      </c>
      <c r="D1469" s="2" t="str">
        <f t="shared" si="45"/>
        <v>2018</v>
      </c>
      <c r="E1469" t="s">
        <v>44</v>
      </c>
      <c r="F1469" t="s">
        <v>1096</v>
      </c>
      <c r="G1469" t="s">
        <v>46</v>
      </c>
      <c r="H1469" t="s">
        <v>47</v>
      </c>
      <c r="I1469" t="s">
        <v>48</v>
      </c>
      <c r="J1469" t="s">
        <v>37</v>
      </c>
      <c r="K1469" t="s">
        <v>53</v>
      </c>
      <c r="L1469" t="s">
        <v>71</v>
      </c>
      <c r="M1469" t="s">
        <v>40</v>
      </c>
      <c r="N1469" t="s">
        <v>41</v>
      </c>
      <c r="O1469" t="s">
        <v>56</v>
      </c>
      <c r="P1469" t="s">
        <v>43</v>
      </c>
      <c r="Q1469">
        <v>25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3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42.3917</v>
      </c>
      <c r="AF1469">
        <v>-71.115200000000002</v>
      </c>
      <c r="AG1469">
        <v>6</v>
      </c>
      <c r="AH1469" s="1">
        <v>250000000000000</v>
      </c>
    </row>
    <row r="1470" spans="1:34" x14ac:dyDescent="0.35">
      <c r="A1470">
        <v>19034084</v>
      </c>
      <c r="B1470" s="2">
        <v>43633.75</v>
      </c>
      <c r="C1470" s="2" t="str">
        <f t="shared" si="44"/>
        <v>Jun</v>
      </c>
      <c r="D1470" s="2" t="str">
        <f t="shared" si="45"/>
        <v>2019</v>
      </c>
      <c r="E1470" t="s">
        <v>32</v>
      </c>
      <c r="F1470" t="s">
        <v>1097</v>
      </c>
      <c r="G1470" t="s">
        <v>46</v>
      </c>
      <c r="H1470" t="s">
        <v>47</v>
      </c>
      <c r="I1470" t="s">
        <v>48</v>
      </c>
      <c r="J1470" t="s">
        <v>37</v>
      </c>
      <c r="K1470" t="s">
        <v>118</v>
      </c>
      <c r="L1470" t="s">
        <v>54</v>
      </c>
      <c r="M1470" t="s">
        <v>69</v>
      </c>
      <c r="N1470" t="s">
        <v>49</v>
      </c>
      <c r="O1470" t="s">
        <v>99</v>
      </c>
      <c r="P1470" t="s">
        <v>89</v>
      </c>
      <c r="Q1470">
        <v>25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42.391500000000001</v>
      </c>
      <c r="AF1470">
        <v>-71.113900000000001</v>
      </c>
      <c r="AG1470">
        <v>5</v>
      </c>
      <c r="AH1470" s="1">
        <v>250000000000000</v>
      </c>
    </row>
    <row r="1471" spans="1:34" x14ac:dyDescent="0.35">
      <c r="A1471">
        <v>18030538</v>
      </c>
      <c r="B1471" s="2">
        <v>43243.498611111114</v>
      </c>
      <c r="C1471" s="2" t="str">
        <f t="shared" si="44"/>
        <v>May</v>
      </c>
      <c r="D1471" s="2" t="str">
        <f t="shared" si="45"/>
        <v>2018</v>
      </c>
      <c r="E1471" t="s">
        <v>44</v>
      </c>
      <c r="F1471" t="s">
        <v>1098</v>
      </c>
      <c r="G1471" t="s">
        <v>46</v>
      </c>
      <c r="H1471" t="s">
        <v>47</v>
      </c>
      <c r="I1471" t="s">
        <v>48</v>
      </c>
      <c r="J1471" t="s">
        <v>157</v>
      </c>
      <c r="K1471" t="s">
        <v>53</v>
      </c>
      <c r="L1471" t="s">
        <v>71</v>
      </c>
      <c r="M1471" t="s">
        <v>40</v>
      </c>
      <c r="N1471" t="s">
        <v>82</v>
      </c>
      <c r="O1471" t="s">
        <v>42</v>
      </c>
      <c r="P1471" t="s">
        <v>43</v>
      </c>
      <c r="Q1471">
        <v>25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2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42.391399999999997</v>
      </c>
      <c r="AF1471">
        <v>-71.114999999999995</v>
      </c>
      <c r="AG1471">
        <v>5</v>
      </c>
      <c r="AH1471" s="1">
        <v>250000000000000</v>
      </c>
    </row>
    <row r="1472" spans="1:34" x14ac:dyDescent="0.35">
      <c r="A1472">
        <v>18039089</v>
      </c>
      <c r="B1472" s="2">
        <v>43281.722916666666</v>
      </c>
      <c r="C1472" s="2" t="str">
        <f t="shared" si="44"/>
        <v>Jun</v>
      </c>
      <c r="D1472" s="2" t="str">
        <f t="shared" si="45"/>
        <v>2018</v>
      </c>
      <c r="E1472" t="s">
        <v>32</v>
      </c>
      <c r="F1472" t="s">
        <v>1098</v>
      </c>
      <c r="G1472" t="s">
        <v>46</v>
      </c>
      <c r="H1472" t="s">
        <v>47</v>
      </c>
      <c r="I1472" t="s">
        <v>48</v>
      </c>
      <c r="J1472" t="s">
        <v>37</v>
      </c>
      <c r="K1472" t="s">
        <v>53</v>
      </c>
      <c r="L1472" t="s">
        <v>71</v>
      </c>
      <c r="M1472" t="s">
        <v>40</v>
      </c>
      <c r="N1472" t="s">
        <v>41</v>
      </c>
      <c r="O1472" t="s">
        <v>42</v>
      </c>
      <c r="P1472" t="s">
        <v>43</v>
      </c>
      <c r="Q1472">
        <v>25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2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42.391399999999997</v>
      </c>
      <c r="AF1472">
        <v>-71.114999999999995</v>
      </c>
      <c r="AG1472">
        <v>5</v>
      </c>
      <c r="AH1472" s="1">
        <v>250000000000000</v>
      </c>
    </row>
    <row r="1473" spans="1:34" x14ac:dyDescent="0.35">
      <c r="A1473">
        <v>18035480</v>
      </c>
      <c r="B1473" s="2">
        <v>43265.642361111109</v>
      </c>
      <c r="C1473" s="2" t="str">
        <f t="shared" si="44"/>
        <v>Jun</v>
      </c>
      <c r="D1473" s="2" t="str">
        <f t="shared" si="45"/>
        <v>2018</v>
      </c>
      <c r="E1473" t="s">
        <v>44</v>
      </c>
      <c r="F1473" t="s">
        <v>1098</v>
      </c>
      <c r="G1473" t="s">
        <v>46</v>
      </c>
      <c r="H1473" t="s">
        <v>52</v>
      </c>
      <c r="I1473" t="s">
        <v>48</v>
      </c>
      <c r="J1473" t="s">
        <v>63</v>
      </c>
      <c r="K1473" t="s">
        <v>53</v>
      </c>
      <c r="L1473" t="s">
        <v>71</v>
      </c>
      <c r="M1473" t="s">
        <v>40</v>
      </c>
      <c r="N1473" t="s">
        <v>41</v>
      </c>
      <c r="O1473" t="s">
        <v>42</v>
      </c>
      <c r="P1473" t="s">
        <v>43</v>
      </c>
      <c r="Q1473">
        <v>25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3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42.391399999999997</v>
      </c>
      <c r="AF1473">
        <v>-71.114999999999995</v>
      </c>
      <c r="AG1473">
        <v>5</v>
      </c>
      <c r="AH1473" s="1">
        <v>250000000000000</v>
      </c>
    </row>
    <row r="1474" spans="1:34" x14ac:dyDescent="0.35">
      <c r="A1474">
        <v>22050588</v>
      </c>
      <c r="B1474" s="2">
        <v>44811.620138888888</v>
      </c>
      <c r="C1474" s="2" t="str">
        <f t="shared" si="44"/>
        <v>Sep</v>
      </c>
      <c r="D1474" s="2" t="str">
        <f t="shared" si="45"/>
        <v>2022</v>
      </c>
      <c r="E1474" t="s">
        <v>44</v>
      </c>
      <c r="F1474" t="s">
        <v>1099</v>
      </c>
      <c r="G1474" t="s">
        <v>46</v>
      </c>
      <c r="H1474" t="s">
        <v>52</v>
      </c>
      <c r="I1474" t="s">
        <v>48</v>
      </c>
      <c r="J1474" t="s">
        <v>37</v>
      </c>
      <c r="K1474" t="s">
        <v>66</v>
      </c>
      <c r="L1474" t="s">
        <v>71</v>
      </c>
      <c r="M1474" t="s">
        <v>69</v>
      </c>
      <c r="N1474" t="s">
        <v>70</v>
      </c>
      <c r="O1474" t="s">
        <v>56</v>
      </c>
      <c r="P1474" t="s">
        <v>43</v>
      </c>
      <c r="Q1474">
        <v>25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3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42.392200000000003</v>
      </c>
      <c r="AF1474">
        <v>-71.112399999999994</v>
      </c>
      <c r="AG1474">
        <v>5</v>
      </c>
      <c r="AH1474" s="1">
        <v>250000000000000</v>
      </c>
    </row>
    <row r="1475" spans="1:34" x14ac:dyDescent="0.35">
      <c r="A1475">
        <v>18064540</v>
      </c>
      <c r="B1475" s="2">
        <v>43434.609027777777</v>
      </c>
      <c r="C1475" s="2" t="str">
        <f t="shared" ref="C1475:C1538" si="46">TEXT(B1475,"mmm")</f>
        <v>Nov</v>
      </c>
      <c r="D1475" s="2" t="str">
        <f t="shared" ref="D1475:D1538" si="47">TEXT(B1475,"yyyy")</f>
        <v>2018</v>
      </c>
      <c r="E1475" t="s">
        <v>44</v>
      </c>
      <c r="F1475" t="s">
        <v>1100</v>
      </c>
      <c r="G1475" t="s">
        <v>46</v>
      </c>
      <c r="H1475" t="s">
        <v>47</v>
      </c>
      <c r="I1475" t="s">
        <v>48</v>
      </c>
      <c r="J1475" t="s">
        <v>37</v>
      </c>
      <c r="K1475" t="s">
        <v>38</v>
      </c>
      <c r="L1475" t="s">
        <v>39</v>
      </c>
      <c r="M1475" t="s">
        <v>40</v>
      </c>
      <c r="N1475" t="s">
        <v>82</v>
      </c>
      <c r="O1475" t="s">
        <v>42</v>
      </c>
      <c r="P1475" t="s">
        <v>43</v>
      </c>
      <c r="Q1475">
        <v>25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2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42.391300000000001</v>
      </c>
      <c r="AF1475">
        <v>-71.1113</v>
      </c>
      <c r="AG1475">
        <v>5</v>
      </c>
      <c r="AH1475" s="1">
        <v>250000000000000</v>
      </c>
    </row>
    <row r="1476" spans="1:34" x14ac:dyDescent="0.35">
      <c r="A1476">
        <v>19067036</v>
      </c>
      <c r="B1476" s="2">
        <v>43793.040972222225</v>
      </c>
      <c r="C1476" s="2" t="str">
        <f t="shared" si="46"/>
        <v>Nov</v>
      </c>
      <c r="D1476" s="2" t="str">
        <f t="shared" si="47"/>
        <v>2019</v>
      </c>
      <c r="E1476" t="s">
        <v>58</v>
      </c>
      <c r="F1476" t="s">
        <v>1101</v>
      </c>
      <c r="G1476" t="s">
        <v>34</v>
      </c>
      <c r="H1476" t="s">
        <v>47</v>
      </c>
      <c r="I1476" t="s">
        <v>48</v>
      </c>
      <c r="J1476" t="s">
        <v>37</v>
      </c>
      <c r="K1476" t="s">
        <v>38</v>
      </c>
      <c r="L1476" t="s">
        <v>39</v>
      </c>
      <c r="M1476" t="s">
        <v>40</v>
      </c>
      <c r="N1476" t="s">
        <v>41</v>
      </c>
      <c r="O1476" t="s">
        <v>56</v>
      </c>
      <c r="P1476" t="s">
        <v>43</v>
      </c>
      <c r="Q1476">
        <v>20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3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42.391100000000002</v>
      </c>
      <c r="AF1476">
        <v>-71.111999999999995</v>
      </c>
      <c r="AG1476">
        <v>5</v>
      </c>
      <c r="AH1476" s="1">
        <v>250000000000000</v>
      </c>
    </row>
    <row r="1477" spans="1:34" x14ac:dyDescent="0.35">
      <c r="A1477">
        <v>19032762</v>
      </c>
      <c r="B1477" s="2">
        <v>43627.793055555558</v>
      </c>
      <c r="C1477" s="2" t="str">
        <f t="shared" si="46"/>
        <v>Jun</v>
      </c>
      <c r="D1477" s="2" t="str">
        <f t="shared" si="47"/>
        <v>2019</v>
      </c>
      <c r="E1477" t="s">
        <v>32</v>
      </c>
      <c r="F1477" t="s">
        <v>1102</v>
      </c>
      <c r="G1477" t="s">
        <v>46</v>
      </c>
      <c r="H1477" t="s">
        <v>47</v>
      </c>
      <c r="I1477" t="s">
        <v>48</v>
      </c>
      <c r="J1477" t="s">
        <v>37</v>
      </c>
      <c r="K1477" t="s">
        <v>66</v>
      </c>
      <c r="L1477" t="s">
        <v>71</v>
      </c>
      <c r="M1477" t="s">
        <v>40</v>
      </c>
      <c r="N1477" t="s">
        <v>70</v>
      </c>
      <c r="O1477" t="s">
        <v>56</v>
      </c>
      <c r="P1477" t="s">
        <v>43</v>
      </c>
      <c r="Q1477">
        <v>25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2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42.392200000000003</v>
      </c>
      <c r="AF1477">
        <v>-71.112399999999994</v>
      </c>
      <c r="AG1477">
        <v>5</v>
      </c>
      <c r="AH1477" s="1">
        <v>250000000000000</v>
      </c>
    </row>
    <row r="1478" spans="1:34" x14ac:dyDescent="0.35">
      <c r="A1478">
        <v>23031177</v>
      </c>
      <c r="B1478" s="2">
        <v>45081.652777777781</v>
      </c>
      <c r="C1478" s="2" t="str">
        <f t="shared" si="46"/>
        <v>Jun</v>
      </c>
      <c r="D1478" s="2" t="str">
        <f t="shared" si="47"/>
        <v>2023</v>
      </c>
      <c r="E1478" t="s">
        <v>44</v>
      </c>
      <c r="F1478" t="s">
        <v>1099</v>
      </c>
      <c r="G1478" t="s">
        <v>46</v>
      </c>
      <c r="H1478" t="s">
        <v>52</v>
      </c>
      <c r="I1478" t="s">
        <v>48</v>
      </c>
      <c r="J1478" t="s">
        <v>37</v>
      </c>
      <c r="K1478" t="s">
        <v>66</v>
      </c>
      <c r="L1478" t="s">
        <v>54</v>
      </c>
      <c r="M1478" t="s">
        <v>40</v>
      </c>
      <c r="N1478" t="s">
        <v>55</v>
      </c>
      <c r="O1478" t="s">
        <v>42</v>
      </c>
      <c r="P1478" t="s">
        <v>43</v>
      </c>
      <c r="Q1478">
        <v>25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3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42.392200000000003</v>
      </c>
      <c r="AF1478">
        <v>-71.112399999999994</v>
      </c>
      <c r="AG1478">
        <v>5</v>
      </c>
      <c r="AH1478" s="1">
        <v>250000000000000</v>
      </c>
    </row>
    <row r="1479" spans="1:34" x14ac:dyDescent="0.35">
      <c r="A1479">
        <v>18043486</v>
      </c>
      <c r="B1479" s="2">
        <v>43303.063194444447</v>
      </c>
      <c r="C1479" s="2" t="str">
        <f t="shared" si="46"/>
        <v>Jul</v>
      </c>
      <c r="D1479" s="2" t="str">
        <f t="shared" si="47"/>
        <v>2018</v>
      </c>
      <c r="E1479" t="s">
        <v>58</v>
      </c>
      <c r="F1479" t="s">
        <v>1103</v>
      </c>
      <c r="G1479" t="s">
        <v>34</v>
      </c>
      <c r="H1479" t="s">
        <v>47</v>
      </c>
      <c r="I1479" t="s">
        <v>48</v>
      </c>
      <c r="J1479" t="s">
        <v>37</v>
      </c>
      <c r="K1479" t="s">
        <v>38</v>
      </c>
      <c r="L1479" t="s">
        <v>39</v>
      </c>
      <c r="M1479" t="s">
        <v>40</v>
      </c>
      <c r="N1479" t="s">
        <v>49</v>
      </c>
      <c r="O1479" t="s">
        <v>91</v>
      </c>
      <c r="P1479" t="s">
        <v>89</v>
      </c>
      <c r="Q1479">
        <v>20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42.389499999999998</v>
      </c>
      <c r="AF1479">
        <v>-71.111699999999999</v>
      </c>
      <c r="AG1479">
        <v>5</v>
      </c>
      <c r="AH1479" s="1">
        <v>250000000000000</v>
      </c>
    </row>
    <row r="1480" spans="1:34" x14ac:dyDescent="0.35">
      <c r="A1480">
        <v>23048198</v>
      </c>
      <c r="B1480" s="2">
        <v>45162.520138888889</v>
      </c>
      <c r="C1480" s="2" t="str">
        <f t="shared" si="46"/>
        <v>Aug</v>
      </c>
      <c r="D1480" s="2" t="str">
        <f t="shared" si="47"/>
        <v>2023</v>
      </c>
      <c r="E1480" t="s">
        <v>44</v>
      </c>
      <c r="F1480" t="s">
        <v>1099</v>
      </c>
      <c r="G1480" t="s">
        <v>46</v>
      </c>
      <c r="H1480" t="s">
        <v>52</v>
      </c>
      <c r="I1480" t="s">
        <v>48</v>
      </c>
      <c r="J1480" t="s">
        <v>37</v>
      </c>
      <c r="K1480" t="s">
        <v>66</v>
      </c>
      <c r="L1480" t="s">
        <v>54</v>
      </c>
      <c r="M1480" t="s">
        <v>69</v>
      </c>
      <c r="N1480" t="s">
        <v>49</v>
      </c>
      <c r="O1480" t="s">
        <v>86</v>
      </c>
      <c r="P1480" t="s">
        <v>43</v>
      </c>
      <c r="Q1480">
        <v>20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3</v>
      </c>
      <c r="X1480">
        <v>0</v>
      </c>
      <c r="Y1480">
        <v>0</v>
      </c>
      <c r="Z1480">
        <v>1</v>
      </c>
      <c r="AA1480">
        <v>1</v>
      </c>
      <c r="AB1480">
        <v>0</v>
      </c>
      <c r="AC1480">
        <v>0</v>
      </c>
      <c r="AD1480">
        <v>0</v>
      </c>
      <c r="AE1480">
        <v>42.392200000000003</v>
      </c>
      <c r="AF1480">
        <v>-71.112399999999994</v>
      </c>
      <c r="AG1480">
        <v>5</v>
      </c>
      <c r="AH1480" s="1">
        <v>250000000000000</v>
      </c>
    </row>
    <row r="1481" spans="1:34" x14ac:dyDescent="0.35">
      <c r="A1481">
        <v>20027095</v>
      </c>
      <c r="B1481" s="2">
        <v>43978.756249999999</v>
      </c>
      <c r="C1481" s="2" t="str">
        <f t="shared" si="46"/>
        <v>May</v>
      </c>
      <c r="D1481" s="2" t="str">
        <f t="shared" si="47"/>
        <v>2020</v>
      </c>
      <c r="E1481" t="s">
        <v>32</v>
      </c>
      <c r="F1481" t="s">
        <v>1104</v>
      </c>
      <c r="G1481" t="s">
        <v>46</v>
      </c>
      <c r="H1481" t="s">
        <v>47</v>
      </c>
      <c r="I1481" t="s">
        <v>48</v>
      </c>
      <c r="J1481" t="s">
        <v>175</v>
      </c>
      <c r="K1481" t="s">
        <v>38</v>
      </c>
      <c r="L1481" t="s">
        <v>39</v>
      </c>
      <c r="M1481" t="s">
        <v>69</v>
      </c>
      <c r="N1481" t="s">
        <v>49</v>
      </c>
      <c r="O1481" t="s">
        <v>86</v>
      </c>
      <c r="P1481" t="s">
        <v>43</v>
      </c>
      <c r="Q1481">
        <v>25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2</v>
      </c>
      <c r="X1481">
        <v>0</v>
      </c>
      <c r="Y1481">
        <v>0</v>
      </c>
      <c r="Z1481">
        <v>1</v>
      </c>
      <c r="AA1481">
        <v>1</v>
      </c>
      <c r="AB1481">
        <v>0</v>
      </c>
      <c r="AC1481">
        <v>0</v>
      </c>
      <c r="AD1481">
        <v>0</v>
      </c>
      <c r="AE1481">
        <v>42.390999999999998</v>
      </c>
      <c r="AF1481">
        <v>-71.113100000000003</v>
      </c>
      <c r="AG1481">
        <v>5</v>
      </c>
      <c r="AH1481" s="1">
        <v>250000000000000</v>
      </c>
    </row>
    <row r="1482" spans="1:34" x14ac:dyDescent="0.35">
      <c r="A1482">
        <v>21016355</v>
      </c>
      <c r="B1482" s="2">
        <v>44287.362500000003</v>
      </c>
      <c r="C1482" s="2" t="str">
        <f t="shared" si="46"/>
        <v>Apr</v>
      </c>
      <c r="D1482" s="2" t="str">
        <f t="shared" si="47"/>
        <v>2021</v>
      </c>
      <c r="E1482" t="s">
        <v>44</v>
      </c>
      <c r="F1482" t="s">
        <v>1105</v>
      </c>
      <c r="G1482" t="s">
        <v>46</v>
      </c>
      <c r="H1482" t="s">
        <v>52</v>
      </c>
      <c r="I1482" t="s">
        <v>36</v>
      </c>
      <c r="J1482" t="s">
        <v>37</v>
      </c>
      <c r="K1482" t="s">
        <v>66</v>
      </c>
      <c r="L1482" t="s">
        <v>71</v>
      </c>
      <c r="M1482" t="s">
        <v>40</v>
      </c>
      <c r="N1482" t="s">
        <v>41</v>
      </c>
      <c r="O1482" t="s">
        <v>42</v>
      </c>
      <c r="P1482" t="s">
        <v>43</v>
      </c>
      <c r="Q1482">
        <v>25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2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42.391800000000003</v>
      </c>
      <c r="AF1482">
        <v>-71.111900000000006</v>
      </c>
      <c r="AG1482">
        <v>5</v>
      </c>
      <c r="AH1482" s="1">
        <v>250000000000000</v>
      </c>
    </row>
    <row r="1483" spans="1:34" x14ac:dyDescent="0.35">
      <c r="A1483">
        <v>18026355</v>
      </c>
      <c r="B1483" s="2">
        <v>43224.447916666664</v>
      </c>
      <c r="C1483" s="2" t="str">
        <f t="shared" si="46"/>
        <v>May</v>
      </c>
      <c r="D1483" s="2" t="str">
        <f t="shared" si="47"/>
        <v>2018</v>
      </c>
      <c r="E1483" t="s">
        <v>44</v>
      </c>
      <c r="F1483" t="s">
        <v>1106</v>
      </c>
      <c r="G1483" t="s">
        <v>46</v>
      </c>
      <c r="H1483" t="s">
        <v>52</v>
      </c>
      <c r="I1483" t="s">
        <v>48</v>
      </c>
      <c r="J1483" t="s">
        <v>37</v>
      </c>
      <c r="K1483" t="s">
        <v>38</v>
      </c>
      <c r="L1483" t="s">
        <v>39</v>
      </c>
      <c r="M1483" t="s">
        <v>40</v>
      </c>
      <c r="N1483" t="s">
        <v>70</v>
      </c>
      <c r="O1483" t="s">
        <v>42</v>
      </c>
      <c r="P1483" t="s">
        <v>43</v>
      </c>
      <c r="Q1483">
        <v>30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42.389800000000001</v>
      </c>
      <c r="AF1483">
        <v>-71.112399999999994</v>
      </c>
      <c r="AG1483">
        <v>5</v>
      </c>
      <c r="AH1483" s="1">
        <v>250000000000000</v>
      </c>
    </row>
    <row r="1484" spans="1:34" x14ac:dyDescent="0.35">
      <c r="A1484">
        <v>24001704</v>
      </c>
      <c r="B1484" s="2">
        <v>45301.494444444441</v>
      </c>
      <c r="C1484" s="2" t="str">
        <f t="shared" si="46"/>
        <v>Jan</v>
      </c>
      <c r="D1484" s="2" t="str">
        <f t="shared" si="47"/>
        <v>2024</v>
      </c>
      <c r="E1484" t="s">
        <v>44</v>
      </c>
      <c r="F1484" t="s">
        <v>1099</v>
      </c>
      <c r="G1484" t="s">
        <v>46</v>
      </c>
      <c r="H1484" t="s">
        <v>52</v>
      </c>
      <c r="I1484" t="s">
        <v>48</v>
      </c>
      <c r="J1484" t="s">
        <v>37</v>
      </c>
      <c r="K1484" t="s">
        <v>66</v>
      </c>
      <c r="L1484" t="s">
        <v>71</v>
      </c>
      <c r="M1484" t="s">
        <v>40</v>
      </c>
      <c r="N1484" t="s">
        <v>49</v>
      </c>
      <c r="O1484" t="s">
        <v>86</v>
      </c>
      <c r="P1484" t="s">
        <v>43</v>
      </c>
      <c r="Q1484">
        <v>25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3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1</v>
      </c>
      <c r="AD1484">
        <v>0</v>
      </c>
      <c r="AE1484">
        <v>42.392200000000003</v>
      </c>
      <c r="AF1484">
        <v>-71.112399999999994</v>
      </c>
      <c r="AG1484">
        <v>5</v>
      </c>
      <c r="AH1484" s="1">
        <v>250000000000000</v>
      </c>
    </row>
    <row r="1485" spans="1:34" x14ac:dyDescent="0.35">
      <c r="A1485">
        <v>21066363</v>
      </c>
      <c r="B1485" s="2">
        <v>44558.452777777777</v>
      </c>
      <c r="C1485" s="2" t="str">
        <f t="shared" si="46"/>
        <v>Dec</v>
      </c>
      <c r="D1485" s="2" t="str">
        <f t="shared" si="47"/>
        <v>2021</v>
      </c>
      <c r="E1485" t="s">
        <v>44</v>
      </c>
      <c r="F1485" t="s">
        <v>1107</v>
      </c>
      <c r="G1485" t="s">
        <v>46</v>
      </c>
      <c r="H1485" t="s">
        <v>47</v>
      </c>
      <c r="I1485" t="s">
        <v>36</v>
      </c>
      <c r="J1485" t="s">
        <v>37</v>
      </c>
      <c r="K1485" t="s">
        <v>38</v>
      </c>
      <c r="L1485" t="s">
        <v>54</v>
      </c>
      <c r="M1485" t="s">
        <v>40</v>
      </c>
      <c r="N1485" t="s">
        <v>41</v>
      </c>
      <c r="O1485" t="s">
        <v>42</v>
      </c>
      <c r="P1485" t="s">
        <v>43</v>
      </c>
      <c r="Q1485">
        <v>25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2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42.389899999999997</v>
      </c>
      <c r="AF1485">
        <v>-71.111099999999993</v>
      </c>
      <c r="AG1485">
        <v>3</v>
      </c>
      <c r="AH1485" s="1">
        <v>250000000000000</v>
      </c>
    </row>
    <row r="1486" spans="1:34" x14ac:dyDescent="0.35">
      <c r="A1486">
        <v>23029745</v>
      </c>
      <c r="B1486" s="2">
        <v>45075.92083333333</v>
      </c>
      <c r="C1486" s="2" t="str">
        <f t="shared" si="46"/>
        <v>May</v>
      </c>
      <c r="D1486" s="2" t="str">
        <f t="shared" si="47"/>
        <v>2023</v>
      </c>
      <c r="E1486" t="s">
        <v>32</v>
      </c>
      <c r="F1486" t="s">
        <v>1108</v>
      </c>
      <c r="G1486" t="s">
        <v>34</v>
      </c>
      <c r="H1486" t="s">
        <v>47</v>
      </c>
      <c r="I1486" t="s">
        <v>48</v>
      </c>
      <c r="J1486" t="s">
        <v>37</v>
      </c>
      <c r="K1486" t="s">
        <v>38</v>
      </c>
      <c r="L1486" t="s">
        <v>39</v>
      </c>
      <c r="M1486" t="s">
        <v>40</v>
      </c>
      <c r="N1486" t="s">
        <v>41</v>
      </c>
      <c r="O1486" t="s">
        <v>56</v>
      </c>
      <c r="P1486" t="s">
        <v>43</v>
      </c>
      <c r="Q1486">
        <v>20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2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42.39</v>
      </c>
      <c r="AF1486">
        <v>-71.110799999999998</v>
      </c>
      <c r="AG1486">
        <v>3</v>
      </c>
      <c r="AH1486" s="1">
        <v>250000000000000</v>
      </c>
    </row>
    <row r="1487" spans="1:34" x14ac:dyDescent="0.35">
      <c r="A1487">
        <v>24002764</v>
      </c>
      <c r="B1487" s="2">
        <v>45307.486805555556</v>
      </c>
      <c r="C1487" s="2" t="str">
        <f t="shared" si="46"/>
        <v>Jan</v>
      </c>
      <c r="D1487" s="2" t="str">
        <f t="shared" si="47"/>
        <v>2024</v>
      </c>
      <c r="E1487" t="s">
        <v>44</v>
      </c>
      <c r="F1487" t="s">
        <v>1109</v>
      </c>
      <c r="G1487" t="s">
        <v>46</v>
      </c>
      <c r="H1487" t="s">
        <v>155</v>
      </c>
      <c r="I1487" t="s">
        <v>74</v>
      </c>
      <c r="J1487" t="s">
        <v>139</v>
      </c>
      <c r="K1487" t="s">
        <v>38</v>
      </c>
      <c r="L1487" t="s">
        <v>39</v>
      </c>
      <c r="M1487" t="s">
        <v>40</v>
      </c>
      <c r="N1487" t="s">
        <v>49</v>
      </c>
      <c r="O1487" t="s">
        <v>140</v>
      </c>
      <c r="P1487" t="s">
        <v>43</v>
      </c>
      <c r="Q1487">
        <v>20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2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42.390599999999999</v>
      </c>
      <c r="AF1487">
        <v>-71.110399999999998</v>
      </c>
      <c r="AG1487">
        <v>3</v>
      </c>
      <c r="AH1487" s="1">
        <v>250000000000000</v>
      </c>
    </row>
    <row r="1488" spans="1:34" x14ac:dyDescent="0.35">
      <c r="A1488">
        <v>24002773</v>
      </c>
      <c r="B1488" s="2">
        <v>45307.517361111109</v>
      </c>
      <c r="C1488" s="2" t="str">
        <f t="shared" si="46"/>
        <v>Jan</v>
      </c>
      <c r="D1488" s="2" t="str">
        <f t="shared" si="47"/>
        <v>2024</v>
      </c>
      <c r="E1488" t="s">
        <v>44</v>
      </c>
      <c r="F1488" t="s">
        <v>1110</v>
      </c>
      <c r="G1488" t="s">
        <v>46</v>
      </c>
      <c r="H1488" t="s">
        <v>155</v>
      </c>
      <c r="I1488" t="s">
        <v>74</v>
      </c>
      <c r="J1488" t="s">
        <v>139</v>
      </c>
      <c r="K1488" t="s">
        <v>38</v>
      </c>
      <c r="L1488" t="s">
        <v>39</v>
      </c>
      <c r="M1488" t="s">
        <v>40</v>
      </c>
      <c r="N1488" t="s">
        <v>49</v>
      </c>
      <c r="O1488" t="s">
        <v>50</v>
      </c>
      <c r="P1488" t="s">
        <v>43</v>
      </c>
      <c r="Q1488">
        <v>20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42.390999999999998</v>
      </c>
      <c r="AF1488">
        <v>-71.110200000000006</v>
      </c>
      <c r="AG1488">
        <v>3</v>
      </c>
      <c r="AH1488" s="1">
        <v>250000000000000</v>
      </c>
    </row>
    <row r="1489" spans="1:34" x14ac:dyDescent="0.35">
      <c r="A1489">
        <v>18070365</v>
      </c>
      <c r="B1489" s="2">
        <v>43432.617361111108</v>
      </c>
      <c r="C1489" s="2" t="str">
        <f t="shared" si="46"/>
        <v>Nov</v>
      </c>
      <c r="D1489" s="2" t="str">
        <f t="shared" si="47"/>
        <v>2018</v>
      </c>
      <c r="E1489" t="s">
        <v>44</v>
      </c>
      <c r="F1489" t="s">
        <v>1108</v>
      </c>
      <c r="G1489" t="s">
        <v>46</v>
      </c>
      <c r="H1489" t="s">
        <v>47</v>
      </c>
      <c r="I1489" t="s">
        <v>48</v>
      </c>
      <c r="J1489" t="s">
        <v>37</v>
      </c>
      <c r="K1489" t="s">
        <v>38</v>
      </c>
      <c r="L1489" t="s">
        <v>54</v>
      </c>
      <c r="M1489" t="s">
        <v>40</v>
      </c>
      <c r="N1489" t="s">
        <v>49</v>
      </c>
      <c r="O1489" t="s">
        <v>96</v>
      </c>
      <c r="P1489" t="s">
        <v>63</v>
      </c>
      <c r="Q1489">
        <v>25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2</v>
      </c>
      <c r="X1489">
        <v>0</v>
      </c>
      <c r="Y1489">
        <v>0</v>
      </c>
      <c r="Z1489">
        <v>1</v>
      </c>
      <c r="AA1489">
        <v>0</v>
      </c>
      <c r="AB1489">
        <v>1</v>
      </c>
      <c r="AC1489">
        <v>0</v>
      </c>
      <c r="AD1489">
        <v>0</v>
      </c>
      <c r="AE1489">
        <v>42.39</v>
      </c>
      <c r="AF1489">
        <v>-71.110799999999998</v>
      </c>
      <c r="AG1489">
        <v>3</v>
      </c>
      <c r="AH1489" s="1">
        <v>250000000000000</v>
      </c>
    </row>
    <row r="1490" spans="1:34" x14ac:dyDescent="0.35">
      <c r="A1490">
        <v>19040222</v>
      </c>
      <c r="B1490" s="2">
        <v>43661.836111111108</v>
      </c>
      <c r="C1490" s="2" t="str">
        <f t="shared" si="46"/>
        <v>Jul</v>
      </c>
      <c r="D1490" s="2" t="str">
        <f t="shared" si="47"/>
        <v>2019</v>
      </c>
      <c r="E1490" t="s">
        <v>32</v>
      </c>
      <c r="F1490" t="s">
        <v>1111</v>
      </c>
      <c r="G1490" t="s">
        <v>107</v>
      </c>
      <c r="H1490" t="s">
        <v>47</v>
      </c>
      <c r="I1490" t="s">
        <v>48</v>
      </c>
      <c r="J1490" t="s">
        <v>37</v>
      </c>
      <c r="K1490" t="s">
        <v>38</v>
      </c>
      <c r="L1490" t="s">
        <v>39</v>
      </c>
      <c r="M1490" t="s">
        <v>69</v>
      </c>
      <c r="N1490" t="s">
        <v>55</v>
      </c>
      <c r="O1490" t="s">
        <v>56</v>
      </c>
      <c r="P1490" t="s">
        <v>43</v>
      </c>
      <c r="Q1490">
        <v>20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3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42.3902</v>
      </c>
      <c r="AF1490">
        <v>-71.110200000000006</v>
      </c>
      <c r="AG1490">
        <v>3</v>
      </c>
      <c r="AH1490" s="1">
        <v>250000000000000</v>
      </c>
    </row>
    <row r="1491" spans="1:34" x14ac:dyDescent="0.35">
      <c r="A1491">
        <v>22001100</v>
      </c>
      <c r="B1491" s="2">
        <v>44569.402083333334</v>
      </c>
      <c r="C1491" s="2" t="str">
        <f t="shared" si="46"/>
        <v>Jan</v>
      </c>
      <c r="D1491" s="2" t="str">
        <f t="shared" si="47"/>
        <v>2022</v>
      </c>
      <c r="E1491" t="s">
        <v>44</v>
      </c>
      <c r="F1491" t="s">
        <v>1112</v>
      </c>
      <c r="G1491" t="s">
        <v>46</v>
      </c>
      <c r="H1491" t="s">
        <v>155</v>
      </c>
      <c r="I1491" t="s">
        <v>155</v>
      </c>
      <c r="J1491" t="s">
        <v>37</v>
      </c>
      <c r="K1491" t="s">
        <v>38</v>
      </c>
      <c r="L1491" t="s">
        <v>39</v>
      </c>
      <c r="M1491" t="s">
        <v>69</v>
      </c>
      <c r="N1491" t="s">
        <v>70</v>
      </c>
      <c r="O1491" t="s">
        <v>56</v>
      </c>
      <c r="P1491" t="s">
        <v>43</v>
      </c>
      <c r="Q1491">
        <v>15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42.3904</v>
      </c>
      <c r="AF1491">
        <v>-71.11</v>
      </c>
      <c r="AG1491">
        <v>3</v>
      </c>
      <c r="AH1491" s="1">
        <v>250000000000000</v>
      </c>
    </row>
    <row r="1492" spans="1:34" x14ac:dyDescent="0.35">
      <c r="A1492">
        <v>24002769</v>
      </c>
      <c r="B1492" s="2">
        <v>45307.500694444447</v>
      </c>
      <c r="C1492" s="2" t="str">
        <f t="shared" si="46"/>
        <v>Jan</v>
      </c>
      <c r="D1492" s="2" t="str">
        <f t="shared" si="47"/>
        <v>2024</v>
      </c>
      <c r="E1492" t="s">
        <v>44</v>
      </c>
      <c r="F1492" t="s">
        <v>1113</v>
      </c>
      <c r="G1492" t="s">
        <v>46</v>
      </c>
      <c r="H1492" t="s">
        <v>155</v>
      </c>
      <c r="I1492" t="s">
        <v>155</v>
      </c>
      <c r="J1492" t="s">
        <v>139</v>
      </c>
      <c r="K1492" t="s">
        <v>38</v>
      </c>
      <c r="L1492" t="s">
        <v>54</v>
      </c>
      <c r="M1492" t="s">
        <v>40</v>
      </c>
      <c r="N1492" t="s">
        <v>49</v>
      </c>
      <c r="O1492" t="s">
        <v>105</v>
      </c>
      <c r="P1492" t="s">
        <v>43</v>
      </c>
      <c r="Q1492">
        <v>20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42.390700000000002</v>
      </c>
      <c r="AF1492">
        <v>-71.110799999999998</v>
      </c>
      <c r="AG1492">
        <v>5</v>
      </c>
      <c r="AH1492" s="1">
        <v>250000000000000</v>
      </c>
    </row>
    <row r="1493" spans="1:34" x14ac:dyDescent="0.35">
      <c r="A1493">
        <v>23026313</v>
      </c>
      <c r="B1493" s="2">
        <v>45059.644444444442</v>
      </c>
      <c r="C1493" s="2" t="str">
        <f t="shared" si="46"/>
        <v>May</v>
      </c>
      <c r="D1493" s="2" t="str">
        <f t="shared" si="47"/>
        <v>2023</v>
      </c>
      <c r="E1493" t="s">
        <v>44</v>
      </c>
      <c r="F1493" t="s">
        <v>1114</v>
      </c>
      <c r="G1493" t="s">
        <v>46</v>
      </c>
      <c r="H1493" t="s">
        <v>47</v>
      </c>
      <c r="I1493" t="s">
        <v>48</v>
      </c>
      <c r="J1493" t="s">
        <v>175</v>
      </c>
      <c r="K1493" t="s">
        <v>38</v>
      </c>
      <c r="L1493" t="s">
        <v>39</v>
      </c>
      <c r="M1493" t="s">
        <v>40</v>
      </c>
      <c r="N1493" t="s">
        <v>70</v>
      </c>
      <c r="O1493" t="s">
        <v>56</v>
      </c>
      <c r="P1493" t="s">
        <v>43</v>
      </c>
      <c r="Q1493">
        <v>25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3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42.390999999999998</v>
      </c>
      <c r="AF1493">
        <v>-71.110600000000005</v>
      </c>
      <c r="AG1493">
        <v>5</v>
      </c>
      <c r="AH1493" s="1">
        <v>250000000000000</v>
      </c>
    </row>
    <row r="1494" spans="1:34" x14ac:dyDescent="0.35">
      <c r="A1494">
        <v>21047349</v>
      </c>
      <c r="B1494" s="2">
        <v>44449.429166666669</v>
      </c>
      <c r="C1494" s="2" t="str">
        <f t="shared" si="46"/>
        <v>Sep</v>
      </c>
      <c r="D1494" s="2" t="str">
        <f t="shared" si="47"/>
        <v>2021</v>
      </c>
      <c r="E1494" t="s">
        <v>44</v>
      </c>
      <c r="F1494" t="s">
        <v>1115</v>
      </c>
      <c r="G1494" t="s">
        <v>46</v>
      </c>
      <c r="H1494" t="s">
        <v>47</v>
      </c>
      <c r="I1494" t="s">
        <v>48</v>
      </c>
      <c r="J1494" t="s">
        <v>37</v>
      </c>
      <c r="K1494" t="s">
        <v>38</v>
      </c>
      <c r="L1494" t="s">
        <v>39</v>
      </c>
      <c r="M1494" t="s">
        <v>40</v>
      </c>
      <c r="N1494" t="s">
        <v>70</v>
      </c>
      <c r="O1494" t="s">
        <v>96</v>
      </c>
      <c r="P1494" t="s">
        <v>43</v>
      </c>
      <c r="Q1494">
        <v>25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2</v>
      </c>
      <c r="X1494">
        <v>0</v>
      </c>
      <c r="Y1494">
        <v>0</v>
      </c>
      <c r="Z1494">
        <v>1</v>
      </c>
      <c r="AA1494">
        <v>0</v>
      </c>
      <c r="AB1494">
        <v>1</v>
      </c>
      <c r="AC1494">
        <v>0</v>
      </c>
      <c r="AD1494">
        <v>0</v>
      </c>
      <c r="AE1494">
        <v>42.391199999999998</v>
      </c>
      <c r="AF1494">
        <v>-71.110600000000005</v>
      </c>
      <c r="AG1494">
        <v>5</v>
      </c>
      <c r="AH1494" s="1">
        <v>250000000000000</v>
      </c>
    </row>
    <row r="1495" spans="1:34" x14ac:dyDescent="0.35">
      <c r="A1495">
        <v>20055487</v>
      </c>
      <c r="B1495" s="2">
        <v>44150.561805555553</v>
      </c>
      <c r="C1495" s="2" t="str">
        <f t="shared" si="46"/>
        <v>Nov</v>
      </c>
      <c r="D1495" s="2" t="str">
        <f t="shared" si="47"/>
        <v>2020</v>
      </c>
      <c r="E1495" t="s">
        <v>44</v>
      </c>
      <c r="F1495" t="s">
        <v>1116</v>
      </c>
      <c r="G1495" t="s">
        <v>46</v>
      </c>
      <c r="H1495" t="s">
        <v>47</v>
      </c>
      <c r="I1495" t="s">
        <v>48</v>
      </c>
      <c r="J1495" t="s">
        <v>37</v>
      </c>
      <c r="K1495" t="s">
        <v>38</v>
      </c>
      <c r="L1495" t="s">
        <v>39</v>
      </c>
      <c r="M1495" t="s">
        <v>40</v>
      </c>
      <c r="N1495" t="s">
        <v>70</v>
      </c>
      <c r="O1495" t="s">
        <v>56</v>
      </c>
      <c r="P1495" t="s">
        <v>43</v>
      </c>
      <c r="Q1495">
        <v>25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42.389200000000002</v>
      </c>
      <c r="AF1495">
        <v>-71.111500000000007</v>
      </c>
      <c r="AG1495">
        <v>3</v>
      </c>
      <c r="AH1495" s="1">
        <v>250000000000000</v>
      </c>
    </row>
    <row r="1496" spans="1:34" x14ac:dyDescent="0.35">
      <c r="A1496">
        <v>18063857</v>
      </c>
      <c r="B1496" s="2">
        <v>43400.880555555559</v>
      </c>
      <c r="C1496" s="2" t="str">
        <f t="shared" si="46"/>
        <v>Oct</v>
      </c>
      <c r="D1496" s="2" t="str">
        <f t="shared" si="47"/>
        <v>2018</v>
      </c>
      <c r="E1496" t="s">
        <v>32</v>
      </c>
      <c r="F1496" t="s">
        <v>1117</v>
      </c>
      <c r="G1496" t="s">
        <v>34</v>
      </c>
      <c r="H1496" t="s">
        <v>35</v>
      </c>
      <c r="I1496" t="s">
        <v>36</v>
      </c>
      <c r="J1496" t="s">
        <v>37</v>
      </c>
      <c r="K1496" t="s">
        <v>38</v>
      </c>
      <c r="L1496" t="s">
        <v>39</v>
      </c>
      <c r="M1496" t="s">
        <v>69</v>
      </c>
      <c r="N1496" t="s">
        <v>82</v>
      </c>
      <c r="O1496" t="s">
        <v>56</v>
      </c>
      <c r="P1496" t="s">
        <v>43</v>
      </c>
      <c r="Q1496">
        <v>25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3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42.388100000000001</v>
      </c>
      <c r="AF1496">
        <v>-71.109499999999997</v>
      </c>
      <c r="AG1496">
        <v>3</v>
      </c>
      <c r="AH1496" s="1">
        <v>250000000000000</v>
      </c>
    </row>
    <row r="1497" spans="1:34" x14ac:dyDescent="0.35">
      <c r="A1497">
        <v>19046827</v>
      </c>
      <c r="B1497" s="2">
        <v>43693.404166666667</v>
      </c>
      <c r="C1497" s="2" t="str">
        <f t="shared" si="46"/>
        <v>Aug</v>
      </c>
      <c r="D1497" s="2" t="str">
        <f t="shared" si="47"/>
        <v>2019</v>
      </c>
      <c r="E1497" t="s">
        <v>44</v>
      </c>
      <c r="F1497" t="s">
        <v>1118</v>
      </c>
      <c r="G1497" t="s">
        <v>46</v>
      </c>
      <c r="H1497" t="s">
        <v>47</v>
      </c>
      <c r="I1497" t="s">
        <v>48</v>
      </c>
      <c r="J1497" t="s">
        <v>37</v>
      </c>
      <c r="K1497" t="s">
        <v>38</v>
      </c>
      <c r="L1497" t="s">
        <v>39</v>
      </c>
      <c r="M1497" t="s">
        <v>40</v>
      </c>
      <c r="N1497" t="s">
        <v>49</v>
      </c>
      <c r="O1497" t="s">
        <v>86</v>
      </c>
      <c r="P1497" t="s">
        <v>43</v>
      </c>
      <c r="Q1497">
        <v>25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1</v>
      </c>
      <c r="X1497">
        <v>0</v>
      </c>
      <c r="Y1497">
        <v>0</v>
      </c>
      <c r="Z1497">
        <v>1</v>
      </c>
      <c r="AA1497">
        <v>1</v>
      </c>
      <c r="AB1497">
        <v>0</v>
      </c>
      <c r="AC1497">
        <v>0</v>
      </c>
      <c r="AD1497">
        <v>0</v>
      </c>
      <c r="AE1497">
        <v>42.389499999999998</v>
      </c>
      <c r="AF1497">
        <v>-71.1113</v>
      </c>
      <c r="AG1497">
        <v>3</v>
      </c>
      <c r="AH1497" s="1">
        <v>250000000000000</v>
      </c>
    </row>
    <row r="1498" spans="1:34" x14ac:dyDescent="0.35">
      <c r="A1498">
        <v>18019441</v>
      </c>
      <c r="B1498" s="2">
        <v>43192.61041666667</v>
      </c>
      <c r="C1498" s="2" t="str">
        <f t="shared" si="46"/>
        <v>Apr</v>
      </c>
      <c r="D1498" s="2" t="str">
        <f t="shared" si="47"/>
        <v>2018</v>
      </c>
      <c r="E1498" t="s">
        <v>44</v>
      </c>
      <c r="F1498" t="s">
        <v>1119</v>
      </c>
      <c r="G1498" t="s">
        <v>46</v>
      </c>
      <c r="H1498" t="s">
        <v>47</v>
      </c>
      <c r="I1498" t="s">
        <v>48</v>
      </c>
      <c r="J1498" t="s">
        <v>37</v>
      </c>
      <c r="K1498" t="s">
        <v>323</v>
      </c>
      <c r="L1498" t="s">
        <v>71</v>
      </c>
      <c r="M1498" t="s">
        <v>93</v>
      </c>
      <c r="N1498" t="s">
        <v>41</v>
      </c>
      <c r="O1498" t="s">
        <v>56</v>
      </c>
      <c r="P1498" t="s">
        <v>43</v>
      </c>
      <c r="Q1498">
        <v>25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42.389099999999999</v>
      </c>
      <c r="AF1498">
        <v>-71.1113</v>
      </c>
      <c r="AG1498">
        <v>3</v>
      </c>
      <c r="AH1498" s="1">
        <v>250000000000000</v>
      </c>
    </row>
    <row r="1499" spans="1:34" x14ac:dyDescent="0.35">
      <c r="A1499">
        <v>1800000006</v>
      </c>
      <c r="B1499" s="2">
        <v>43182.460416666669</v>
      </c>
      <c r="C1499" s="2" t="str">
        <f t="shared" si="46"/>
        <v>Mar</v>
      </c>
      <c r="D1499" s="2" t="str">
        <f t="shared" si="47"/>
        <v>2018</v>
      </c>
      <c r="E1499" t="s">
        <v>44</v>
      </c>
      <c r="F1499" t="s">
        <v>1120</v>
      </c>
      <c r="G1499" t="s">
        <v>46</v>
      </c>
      <c r="H1499" t="s">
        <v>47</v>
      </c>
      <c r="I1499" t="s">
        <v>48</v>
      </c>
      <c r="J1499" t="s">
        <v>37</v>
      </c>
      <c r="K1499" t="s">
        <v>53</v>
      </c>
      <c r="L1499" t="s">
        <v>71</v>
      </c>
      <c r="M1499" t="s">
        <v>40</v>
      </c>
      <c r="N1499" t="s">
        <v>41</v>
      </c>
      <c r="O1499" t="s">
        <v>86</v>
      </c>
      <c r="P1499" t="s">
        <v>43</v>
      </c>
      <c r="Q1499">
        <v>35</v>
      </c>
      <c r="R1499">
        <v>0</v>
      </c>
      <c r="S1499">
        <v>0</v>
      </c>
      <c r="T1499">
        <v>0</v>
      </c>
      <c r="U1499">
        <v>2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42.389200000000002</v>
      </c>
      <c r="AF1499">
        <v>-71.111599999999996</v>
      </c>
      <c r="AG1499">
        <v>3</v>
      </c>
      <c r="AH1499" s="1">
        <v>250000000000000</v>
      </c>
    </row>
    <row r="1500" spans="1:34" x14ac:dyDescent="0.35">
      <c r="A1500">
        <v>20032801</v>
      </c>
      <c r="B1500" s="2">
        <v>44013.837500000001</v>
      </c>
      <c r="C1500" s="2" t="str">
        <f t="shared" si="46"/>
        <v>Jul</v>
      </c>
      <c r="D1500" s="2" t="str">
        <f t="shared" si="47"/>
        <v>2020</v>
      </c>
      <c r="E1500" t="s">
        <v>32</v>
      </c>
      <c r="F1500" t="s">
        <v>1121</v>
      </c>
      <c r="G1500" t="s">
        <v>107</v>
      </c>
      <c r="H1500" t="s">
        <v>47</v>
      </c>
      <c r="I1500" t="s">
        <v>48</v>
      </c>
      <c r="J1500" t="s">
        <v>37</v>
      </c>
      <c r="K1500" t="s">
        <v>53</v>
      </c>
      <c r="L1500" t="s">
        <v>71</v>
      </c>
      <c r="M1500" t="s">
        <v>40</v>
      </c>
      <c r="N1500" t="s">
        <v>41</v>
      </c>
      <c r="O1500" t="s">
        <v>96</v>
      </c>
      <c r="P1500" t="s">
        <v>43</v>
      </c>
      <c r="Q1500">
        <v>25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2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42.389200000000002</v>
      </c>
      <c r="AF1500">
        <v>-71.111599999999996</v>
      </c>
      <c r="AG1500">
        <v>3</v>
      </c>
      <c r="AH1500" s="1">
        <v>250000000000000</v>
      </c>
    </row>
    <row r="1501" spans="1:34" x14ac:dyDescent="0.35">
      <c r="A1501">
        <v>19067108</v>
      </c>
      <c r="B1501" s="2">
        <v>43793.692361111112</v>
      </c>
      <c r="C1501" s="2" t="str">
        <f t="shared" si="46"/>
        <v>Nov</v>
      </c>
      <c r="D1501" s="2" t="str">
        <f t="shared" si="47"/>
        <v>2019</v>
      </c>
      <c r="E1501" t="s">
        <v>32</v>
      </c>
      <c r="F1501" t="s">
        <v>1122</v>
      </c>
      <c r="G1501" t="s">
        <v>34</v>
      </c>
      <c r="H1501" t="s">
        <v>35</v>
      </c>
      <c r="I1501" t="s">
        <v>36</v>
      </c>
      <c r="J1501" t="s">
        <v>63</v>
      </c>
      <c r="K1501" t="s">
        <v>66</v>
      </c>
      <c r="L1501" t="s">
        <v>54</v>
      </c>
      <c r="M1501" t="s">
        <v>93</v>
      </c>
      <c r="N1501" t="s">
        <v>63</v>
      </c>
      <c r="O1501" t="s">
        <v>56</v>
      </c>
      <c r="P1501" t="s">
        <v>63</v>
      </c>
      <c r="Q1501">
        <v>20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42.390500000000003</v>
      </c>
      <c r="AF1501">
        <v>-71.113600000000005</v>
      </c>
      <c r="AG1501">
        <v>5</v>
      </c>
      <c r="AH1501" s="1">
        <v>250000000000000</v>
      </c>
    </row>
    <row r="1502" spans="1:34" x14ac:dyDescent="0.35">
      <c r="A1502">
        <v>23038139</v>
      </c>
      <c r="B1502" s="2">
        <v>45115.377083333333</v>
      </c>
      <c r="C1502" s="2" t="str">
        <f t="shared" si="46"/>
        <v>Jul</v>
      </c>
      <c r="D1502" s="2" t="str">
        <f t="shared" si="47"/>
        <v>2023</v>
      </c>
      <c r="E1502" t="s">
        <v>44</v>
      </c>
      <c r="F1502" t="s">
        <v>1122</v>
      </c>
      <c r="G1502" t="s">
        <v>46</v>
      </c>
      <c r="H1502" t="s">
        <v>47</v>
      </c>
      <c r="I1502" t="s">
        <v>48</v>
      </c>
      <c r="J1502" t="s">
        <v>37</v>
      </c>
      <c r="K1502" t="s">
        <v>66</v>
      </c>
      <c r="L1502" t="s">
        <v>71</v>
      </c>
      <c r="M1502" t="s">
        <v>69</v>
      </c>
      <c r="N1502" t="s">
        <v>49</v>
      </c>
      <c r="O1502" t="s">
        <v>99</v>
      </c>
      <c r="P1502" t="s">
        <v>57</v>
      </c>
      <c r="Q1502">
        <v>20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2</v>
      </c>
      <c r="X1502">
        <v>1</v>
      </c>
      <c r="Y1502">
        <v>0</v>
      </c>
      <c r="Z1502">
        <v>1</v>
      </c>
      <c r="AA1502">
        <v>0</v>
      </c>
      <c r="AB1502">
        <v>0</v>
      </c>
      <c r="AC1502">
        <v>1</v>
      </c>
      <c r="AD1502">
        <v>0</v>
      </c>
      <c r="AE1502">
        <v>42.390500000000003</v>
      </c>
      <c r="AF1502">
        <v>-71.113600000000005</v>
      </c>
      <c r="AG1502">
        <v>5</v>
      </c>
      <c r="AH1502" s="1">
        <v>250000000000000</v>
      </c>
    </row>
    <row r="1503" spans="1:34" x14ac:dyDescent="0.35">
      <c r="A1503">
        <v>21004056</v>
      </c>
      <c r="B1503" s="2">
        <v>44217.4375</v>
      </c>
      <c r="C1503" s="2" t="str">
        <f t="shared" si="46"/>
        <v>Jan</v>
      </c>
      <c r="D1503" s="2" t="str">
        <f t="shared" si="47"/>
        <v>2021</v>
      </c>
      <c r="E1503" t="s">
        <v>44</v>
      </c>
      <c r="F1503" t="s">
        <v>1122</v>
      </c>
      <c r="G1503" t="s">
        <v>46</v>
      </c>
      <c r="H1503" t="s">
        <v>52</v>
      </c>
      <c r="I1503" t="s">
        <v>48</v>
      </c>
      <c r="J1503" t="s">
        <v>37</v>
      </c>
      <c r="K1503" t="s">
        <v>66</v>
      </c>
      <c r="L1503" t="s">
        <v>71</v>
      </c>
      <c r="M1503" t="s">
        <v>40</v>
      </c>
      <c r="N1503" t="s">
        <v>41</v>
      </c>
      <c r="O1503" t="s">
        <v>42</v>
      </c>
      <c r="P1503" t="s">
        <v>43</v>
      </c>
      <c r="Q1503">
        <v>25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2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42.390500000000003</v>
      </c>
      <c r="AF1503">
        <v>-71.113600000000005</v>
      </c>
      <c r="AG1503">
        <v>5</v>
      </c>
      <c r="AH1503" s="1">
        <v>250000000000000</v>
      </c>
    </row>
    <row r="1504" spans="1:34" x14ac:dyDescent="0.35">
      <c r="A1504">
        <v>19013027</v>
      </c>
      <c r="B1504" s="2">
        <v>43533.640277777777</v>
      </c>
      <c r="C1504" s="2" t="str">
        <f t="shared" si="46"/>
        <v>Mar</v>
      </c>
      <c r="D1504" s="2" t="str">
        <f t="shared" si="47"/>
        <v>2019</v>
      </c>
      <c r="E1504" t="s">
        <v>44</v>
      </c>
      <c r="F1504" t="s">
        <v>1123</v>
      </c>
      <c r="G1504" t="s">
        <v>46</v>
      </c>
      <c r="H1504" t="s">
        <v>47</v>
      </c>
      <c r="I1504" t="s">
        <v>48</v>
      </c>
      <c r="J1504" t="s">
        <v>37</v>
      </c>
      <c r="K1504" t="s">
        <v>38</v>
      </c>
      <c r="L1504" t="s">
        <v>39</v>
      </c>
      <c r="M1504" t="s">
        <v>40</v>
      </c>
      <c r="N1504" t="s">
        <v>70</v>
      </c>
      <c r="O1504" t="s">
        <v>56</v>
      </c>
      <c r="P1504" t="s">
        <v>43</v>
      </c>
      <c r="Q1504">
        <v>20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1</v>
      </c>
      <c r="AD1504">
        <v>1</v>
      </c>
      <c r="AE1504">
        <v>42.3904</v>
      </c>
      <c r="AF1504">
        <v>-71.113200000000006</v>
      </c>
      <c r="AG1504">
        <v>5</v>
      </c>
      <c r="AH1504" s="1">
        <v>250000000000000</v>
      </c>
    </row>
    <row r="1505" spans="1:34" x14ac:dyDescent="0.35">
      <c r="A1505">
        <v>21027586</v>
      </c>
      <c r="B1505" s="2">
        <v>44348.711805555555</v>
      </c>
      <c r="C1505" s="2" t="str">
        <f t="shared" si="46"/>
        <v>Jun</v>
      </c>
      <c r="D1505" s="2" t="str">
        <f t="shared" si="47"/>
        <v>2021</v>
      </c>
      <c r="E1505" t="s">
        <v>32</v>
      </c>
      <c r="F1505" t="s">
        <v>1124</v>
      </c>
      <c r="G1505" t="s">
        <v>46</v>
      </c>
      <c r="H1505" t="s">
        <v>47</v>
      </c>
      <c r="I1505" t="s">
        <v>48</v>
      </c>
      <c r="J1505" t="s">
        <v>37</v>
      </c>
      <c r="K1505" t="s">
        <v>53</v>
      </c>
      <c r="L1505" t="s">
        <v>71</v>
      </c>
      <c r="M1505" t="s">
        <v>93</v>
      </c>
      <c r="N1505" t="s">
        <v>41</v>
      </c>
      <c r="O1505" t="s">
        <v>42</v>
      </c>
      <c r="P1505" t="s">
        <v>43</v>
      </c>
      <c r="Q1505">
        <v>25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3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42.389800000000001</v>
      </c>
      <c r="AF1505">
        <v>-71.112700000000004</v>
      </c>
      <c r="AG1505">
        <v>5</v>
      </c>
      <c r="AH1505" s="1">
        <v>250000000000000</v>
      </c>
    </row>
    <row r="1506" spans="1:34" x14ac:dyDescent="0.35">
      <c r="A1506">
        <v>23053065</v>
      </c>
      <c r="B1506" s="2">
        <v>45184.713194444441</v>
      </c>
      <c r="C1506" s="2" t="str">
        <f t="shared" si="46"/>
        <v>Sep</v>
      </c>
      <c r="D1506" s="2" t="str">
        <f t="shared" si="47"/>
        <v>2023</v>
      </c>
      <c r="E1506" t="s">
        <v>32</v>
      </c>
      <c r="F1506" t="s">
        <v>1125</v>
      </c>
      <c r="G1506" t="s">
        <v>46</v>
      </c>
      <c r="H1506" t="s">
        <v>47</v>
      </c>
      <c r="I1506" t="s">
        <v>48</v>
      </c>
      <c r="J1506" t="s">
        <v>91</v>
      </c>
      <c r="K1506" t="s">
        <v>38</v>
      </c>
      <c r="L1506" t="s">
        <v>39</v>
      </c>
      <c r="M1506" t="s">
        <v>40</v>
      </c>
      <c r="N1506" t="s">
        <v>70</v>
      </c>
      <c r="O1506" t="s">
        <v>42</v>
      </c>
      <c r="P1506" t="s">
        <v>43</v>
      </c>
      <c r="Q1506">
        <v>20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3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42.390799999999999</v>
      </c>
      <c r="AF1506">
        <v>-71.113200000000006</v>
      </c>
      <c r="AG1506">
        <v>5</v>
      </c>
      <c r="AH1506" s="1">
        <v>250000000000000</v>
      </c>
    </row>
    <row r="1507" spans="1:34" x14ac:dyDescent="0.35">
      <c r="A1507">
        <v>20007141</v>
      </c>
      <c r="B1507" s="2">
        <v>43868.797222222223</v>
      </c>
      <c r="C1507" s="2" t="str">
        <f t="shared" si="46"/>
        <v>Feb</v>
      </c>
      <c r="D1507" s="2" t="str">
        <f t="shared" si="47"/>
        <v>2020</v>
      </c>
      <c r="E1507" t="s">
        <v>32</v>
      </c>
      <c r="F1507" t="s">
        <v>1126</v>
      </c>
      <c r="G1507" t="s">
        <v>146</v>
      </c>
      <c r="H1507" t="s">
        <v>47</v>
      </c>
      <c r="I1507" t="s">
        <v>36</v>
      </c>
      <c r="J1507" t="s">
        <v>37</v>
      </c>
      <c r="K1507" t="s">
        <v>38</v>
      </c>
      <c r="L1507" t="s">
        <v>39</v>
      </c>
      <c r="M1507" t="s">
        <v>69</v>
      </c>
      <c r="N1507" t="s">
        <v>70</v>
      </c>
      <c r="O1507" t="s">
        <v>56</v>
      </c>
      <c r="P1507" t="s">
        <v>43</v>
      </c>
      <c r="Q1507">
        <v>25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4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42.391199999999998</v>
      </c>
      <c r="AF1507">
        <v>-71.106200000000001</v>
      </c>
      <c r="AG1507">
        <v>5</v>
      </c>
      <c r="AH1507" s="1">
        <v>250000000000000</v>
      </c>
    </row>
    <row r="1508" spans="1:34" x14ac:dyDescent="0.35">
      <c r="A1508">
        <v>19036914</v>
      </c>
      <c r="B1508" s="2">
        <v>43646.472222222219</v>
      </c>
      <c r="C1508" s="2" t="str">
        <f t="shared" si="46"/>
        <v>Jun</v>
      </c>
      <c r="D1508" s="2" t="str">
        <f t="shared" si="47"/>
        <v>2019</v>
      </c>
      <c r="E1508" t="s">
        <v>44</v>
      </c>
      <c r="F1508" t="s">
        <v>1127</v>
      </c>
      <c r="G1508" t="s">
        <v>46</v>
      </c>
      <c r="H1508" t="s">
        <v>35</v>
      </c>
      <c r="I1508" t="s">
        <v>36</v>
      </c>
      <c r="J1508" t="s">
        <v>37</v>
      </c>
      <c r="K1508" t="s">
        <v>38</v>
      </c>
      <c r="L1508" t="s">
        <v>39</v>
      </c>
      <c r="M1508" t="s">
        <v>40</v>
      </c>
      <c r="N1508" t="s">
        <v>70</v>
      </c>
      <c r="O1508" t="s">
        <v>56</v>
      </c>
      <c r="P1508" t="s">
        <v>43</v>
      </c>
      <c r="Q1508">
        <v>25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42.391300000000001</v>
      </c>
      <c r="AF1508">
        <v>-71.1053</v>
      </c>
      <c r="AG1508">
        <v>5</v>
      </c>
      <c r="AH1508" s="1">
        <v>250000000000000</v>
      </c>
    </row>
    <row r="1509" spans="1:34" x14ac:dyDescent="0.35">
      <c r="A1509">
        <v>19015872</v>
      </c>
      <c r="B1509" s="2">
        <v>43546.655555555553</v>
      </c>
      <c r="C1509" s="2" t="str">
        <f t="shared" si="46"/>
        <v>Mar</v>
      </c>
      <c r="D1509" s="2" t="str">
        <f t="shared" si="47"/>
        <v>2019</v>
      </c>
      <c r="E1509" t="s">
        <v>44</v>
      </c>
      <c r="F1509" t="s">
        <v>1128</v>
      </c>
      <c r="G1509" t="s">
        <v>46</v>
      </c>
      <c r="H1509" t="s">
        <v>47</v>
      </c>
      <c r="I1509" t="s">
        <v>48</v>
      </c>
      <c r="J1509" t="s">
        <v>37</v>
      </c>
      <c r="K1509" t="s">
        <v>38</v>
      </c>
      <c r="L1509" t="s">
        <v>39</v>
      </c>
      <c r="M1509" t="s">
        <v>69</v>
      </c>
      <c r="N1509" t="s">
        <v>49</v>
      </c>
      <c r="O1509" t="s">
        <v>140</v>
      </c>
      <c r="P1509" t="s">
        <v>89</v>
      </c>
      <c r="Q1509">
        <v>20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42.391199999999998</v>
      </c>
      <c r="AF1509">
        <v>-71.106399999999994</v>
      </c>
      <c r="AG1509">
        <v>5</v>
      </c>
      <c r="AH1509" s="1">
        <v>250000000000000</v>
      </c>
    </row>
    <row r="1510" spans="1:34" x14ac:dyDescent="0.35">
      <c r="A1510">
        <v>19030631</v>
      </c>
      <c r="B1510" s="2">
        <v>43617.779166666667</v>
      </c>
      <c r="C1510" s="2" t="str">
        <f t="shared" si="46"/>
        <v>Jun</v>
      </c>
      <c r="D1510" s="2" t="str">
        <f t="shared" si="47"/>
        <v>2019</v>
      </c>
      <c r="E1510" t="s">
        <v>32</v>
      </c>
      <c r="F1510" t="s">
        <v>1129</v>
      </c>
      <c r="G1510" t="s">
        <v>46</v>
      </c>
      <c r="H1510" t="s">
        <v>52</v>
      </c>
      <c r="I1510" t="s">
        <v>48</v>
      </c>
      <c r="J1510" t="s">
        <v>37</v>
      </c>
      <c r="K1510" t="s">
        <v>38</v>
      </c>
      <c r="L1510" t="s">
        <v>39</v>
      </c>
      <c r="M1510" t="s">
        <v>69</v>
      </c>
      <c r="N1510" t="s">
        <v>55</v>
      </c>
      <c r="O1510" t="s">
        <v>42</v>
      </c>
      <c r="P1510" t="s">
        <v>43</v>
      </c>
      <c r="Q1510">
        <v>25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42.390900000000002</v>
      </c>
      <c r="AF1510">
        <v>-71.105500000000006</v>
      </c>
      <c r="AG1510">
        <v>5</v>
      </c>
      <c r="AH1510" s="1">
        <v>250000000000000</v>
      </c>
    </row>
    <row r="1511" spans="1:34" x14ac:dyDescent="0.35">
      <c r="A1511">
        <v>22043362</v>
      </c>
      <c r="B1511" s="2">
        <v>44778.341666666667</v>
      </c>
      <c r="C1511" s="2" t="str">
        <f t="shared" si="46"/>
        <v>Aug</v>
      </c>
      <c r="D1511" s="2" t="str">
        <f t="shared" si="47"/>
        <v>2022</v>
      </c>
      <c r="E1511" t="s">
        <v>44</v>
      </c>
      <c r="F1511" t="s">
        <v>1129</v>
      </c>
      <c r="G1511" t="s">
        <v>46</v>
      </c>
      <c r="H1511" t="s">
        <v>47</v>
      </c>
      <c r="I1511" t="s">
        <v>48</v>
      </c>
      <c r="J1511" t="s">
        <v>37</v>
      </c>
      <c r="K1511" t="s">
        <v>38</v>
      </c>
      <c r="L1511" t="s">
        <v>39</v>
      </c>
      <c r="M1511" t="s">
        <v>69</v>
      </c>
      <c r="N1511" t="s">
        <v>70</v>
      </c>
      <c r="O1511" t="s">
        <v>56</v>
      </c>
      <c r="P1511" t="s">
        <v>57</v>
      </c>
      <c r="Q1511">
        <v>25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3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42.390900000000002</v>
      </c>
      <c r="AF1511">
        <v>-71.105500000000006</v>
      </c>
      <c r="AG1511">
        <v>5</v>
      </c>
      <c r="AH1511" s="1">
        <v>250000000000000</v>
      </c>
    </row>
    <row r="1512" spans="1:34" x14ac:dyDescent="0.35">
      <c r="A1512">
        <v>23053904</v>
      </c>
      <c r="B1512" s="2">
        <v>45188.668749999997</v>
      </c>
      <c r="C1512" s="2" t="str">
        <f t="shared" si="46"/>
        <v>Sep</v>
      </c>
      <c r="D1512" s="2" t="str">
        <f t="shared" si="47"/>
        <v>2023</v>
      </c>
      <c r="E1512" t="s">
        <v>32</v>
      </c>
      <c r="F1512" t="s">
        <v>1130</v>
      </c>
      <c r="G1512" t="s">
        <v>46</v>
      </c>
      <c r="H1512" t="s">
        <v>47</v>
      </c>
      <c r="I1512" t="s">
        <v>48</v>
      </c>
      <c r="J1512" t="s">
        <v>37</v>
      </c>
      <c r="K1512" t="s">
        <v>38</v>
      </c>
      <c r="L1512" t="s">
        <v>90</v>
      </c>
      <c r="M1512" t="s">
        <v>40</v>
      </c>
      <c r="N1512" t="s">
        <v>49</v>
      </c>
      <c r="O1512" t="s">
        <v>618</v>
      </c>
      <c r="P1512" t="s">
        <v>43</v>
      </c>
      <c r="Q1512">
        <v>25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42.390599999999999</v>
      </c>
      <c r="AF1512">
        <v>-71.1036</v>
      </c>
      <c r="AG1512">
        <v>5</v>
      </c>
      <c r="AH1512" s="1">
        <v>250000000000000</v>
      </c>
    </row>
    <row r="1513" spans="1:34" x14ac:dyDescent="0.35">
      <c r="A1513">
        <v>21016228</v>
      </c>
      <c r="B1513" s="2">
        <v>44286.57708333333</v>
      </c>
      <c r="C1513" s="2" t="str">
        <f t="shared" si="46"/>
        <v>Mar</v>
      </c>
      <c r="D1513" s="2" t="str">
        <f t="shared" si="47"/>
        <v>2021</v>
      </c>
      <c r="E1513" t="s">
        <v>44</v>
      </c>
      <c r="F1513" t="s">
        <v>1131</v>
      </c>
      <c r="G1513" t="s">
        <v>46</v>
      </c>
      <c r="H1513" t="s">
        <v>52</v>
      </c>
      <c r="I1513" t="s">
        <v>48</v>
      </c>
      <c r="J1513" t="s">
        <v>37</v>
      </c>
      <c r="K1513" t="s">
        <v>38</v>
      </c>
      <c r="L1513" t="s">
        <v>54</v>
      </c>
      <c r="M1513" t="s">
        <v>40</v>
      </c>
      <c r="N1513" t="s">
        <v>41</v>
      </c>
      <c r="O1513" t="s">
        <v>288</v>
      </c>
      <c r="P1513" t="s">
        <v>43</v>
      </c>
      <c r="Q1513">
        <v>20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3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42.389800000000001</v>
      </c>
      <c r="AF1513">
        <v>-71.102500000000006</v>
      </c>
      <c r="AG1513">
        <v>5</v>
      </c>
      <c r="AH1513" s="1">
        <v>250000000000000</v>
      </c>
    </row>
    <row r="1514" spans="1:34" x14ac:dyDescent="0.35">
      <c r="A1514">
        <v>21063128</v>
      </c>
      <c r="B1514" s="2">
        <v>44536.433333333334</v>
      </c>
      <c r="C1514" s="2" t="str">
        <f t="shared" si="46"/>
        <v>Dec</v>
      </c>
      <c r="D1514" s="2" t="str">
        <f t="shared" si="47"/>
        <v>2021</v>
      </c>
      <c r="E1514" t="s">
        <v>44</v>
      </c>
      <c r="F1514" t="s">
        <v>1132</v>
      </c>
      <c r="G1514" t="s">
        <v>46</v>
      </c>
      <c r="H1514" t="s">
        <v>52</v>
      </c>
      <c r="I1514" t="s">
        <v>48</v>
      </c>
      <c r="J1514" t="s">
        <v>37</v>
      </c>
      <c r="K1514" t="s">
        <v>38</v>
      </c>
      <c r="L1514" t="s">
        <v>54</v>
      </c>
      <c r="M1514" t="s">
        <v>40</v>
      </c>
      <c r="N1514" t="s">
        <v>41</v>
      </c>
      <c r="O1514" t="s">
        <v>42</v>
      </c>
      <c r="P1514" t="s">
        <v>43</v>
      </c>
      <c r="Q1514">
        <v>25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2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42.389800000000001</v>
      </c>
      <c r="AF1514">
        <v>-71.102400000000003</v>
      </c>
      <c r="AG1514">
        <v>5</v>
      </c>
      <c r="AH1514" s="1">
        <v>250000000000000</v>
      </c>
    </row>
    <row r="1515" spans="1:34" x14ac:dyDescent="0.35">
      <c r="A1515">
        <v>18065664</v>
      </c>
      <c r="B1515" s="2">
        <v>43408.759027777778</v>
      </c>
      <c r="C1515" s="2" t="str">
        <f t="shared" si="46"/>
        <v>Nov</v>
      </c>
      <c r="D1515" s="2" t="str">
        <f t="shared" si="47"/>
        <v>2018</v>
      </c>
      <c r="E1515" t="s">
        <v>32</v>
      </c>
      <c r="F1515" t="s">
        <v>1133</v>
      </c>
      <c r="G1515" t="s">
        <v>34</v>
      </c>
      <c r="H1515" t="s">
        <v>47</v>
      </c>
      <c r="I1515" t="s">
        <v>48</v>
      </c>
      <c r="J1515" t="s">
        <v>37</v>
      </c>
      <c r="K1515" t="s">
        <v>38</v>
      </c>
      <c r="L1515" t="s">
        <v>39</v>
      </c>
      <c r="M1515" t="s">
        <v>69</v>
      </c>
      <c r="N1515" t="s">
        <v>70</v>
      </c>
      <c r="O1515" t="s">
        <v>56</v>
      </c>
      <c r="P1515" t="s">
        <v>43</v>
      </c>
      <c r="Q1515">
        <v>25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4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42.39</v>
      </c>
      <c r="AF1515">
        <v>-71.102800000000002</v>
      </c>
      <c r="AG1515">
        <v>5</v>
      </c>
      <c r="AH1515" s="1">
        <v>250000000000000</v>
      </c>
    </row>
    <row r="1516" spans="1:34" x14ac:dyDescent="0.35">
      <c r="A1516">
        <v>18059288</v>
      </c>
      <c r="B1516" s="2">
        <v>43377.723611111112</v>
      </c>
      <c r="C1516" s="2" t="str">
        <f t="shared" si="46"/>
        <v>Oct</v>
      </c>
      <c r="D1516" s="2" t="str">
        <f t="shared" si="47"/>
        <v>2018</v>
      </c>
      <c r="E1516" t="s">
        <v>32</v>
      </c>
      <c r="F1516" t="s">
        <v>1132</v>
      </c>
      <c r="G1516" t="s">
        <v>46</v>
      </c>
      <c r="H1516" t="s">
        <v>47</v>
      </c>
      <c r="I1516" t="s">
        <v>48</v>
      </c>
      <c r="J1516" t="s">
        <v>37</v>
      </c>
      <c r="K1516" t="s">
        <v>53</v>
      </c>
      <c r="L1516" t="s">
        <v>54</v>
      </c>
      <c r="M1516" t="s">
        <v>93</v>
      </c>
      <c r="N1516" t="s">
        <v>82</v>
      </c>
      <c r="O1516" t="s">
        <v>42</v>
      </c>
      <c r="P1516" t="s">
        <v>43</v>
      </c>
      <c r="Q1516">
        <v>25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3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42.389800000000001</v>
      </c>
      <c r="AF1516">
        <v>-71.102400000000003</v>
      </c>
      <c r="AG1516">
        <v>5</v>
      </c>
      <c r="AH1516" s="1">
        <v>250000000000000</v>
      </c>
    </row>
    <row r="1517" spans="1:34" x14ac:dyDescent="0.35">
      <c r="A1517">
        <v>23053326</v>
      </c>
      <c r="B1517" s="2">
        <v>45185.868750000001</v>
      </c>
      <c r="C1517" s="2" t="str">
        <f t="shared" si="46"/>
        <v>Sep</v>
      </c>
      <c r="D1517" s="2" t="str">
        <f t="shared" si="47"/>
        <v>2023</v>
      </c>
      <c r="E1517" t="s">
        <v>32</v>
      </c>
      <c r="F1517" t="s">
        <v>1134</v>
      </c>
      <c r="G1517" t="s">
        <v>34</v>
      </c>
      <c r="H1517" t="s">
        <v>47</v>
      </c>
      <c r="I1517" t="s">
        <v>48</v>
      </c>
      <c r="J1517" t="s">
        <v>37</v>
      </c>
      <c r="K1517" t="s">
        <v>38</v>
      </c>
      <c r="L1517" t="s">
        <v>54</v>
      </c>
      <c r="M1517" t="s">
        <v>40</v>
      </c>
      <c r="N1517" t="s">
        <v>70</v>
      </c>
      <c r="O1517" t="s">
        <v>56</v>
      </c>
      <c r="P1517" t="s">
        <v>57</v>
      </c>
      <c r="Q1517">
        <v>25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3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42.389899999999997</v>
      </c>
      <c r="AF1517">
        <v>-71.104699999999994</v>
      </c>
      <c r="AG1517">
        <v>5</v>
      </c>
      <c r="AH1517" s="1">
        <v>250000000000000</v>
      </c>
    </row>
    <row r="1518" spans="1:34" x14ac:dyDescent="0.35">
      <c r="A1518">
        <v>19035778</v>
      </c>
      <c r="B1518" s="2">
        <v>43641.498611111114</v>
      </c>
      <c r="C1518" s="2" t="str">
        <f t="shared" si="46"/>
        <v>Jun</v>
      </c>
      <c r="D1518" s="2" t="str">
        <f t="shared" si="47"/>
        <v>2019</v>
      </c>
      <c r="E1518" t="s">
        <v>44</v>
      </c>
      <c r="F1518" t="s">
        <v>1135</v>
      </c>
      <c r="G1518" t="s">
        <v>46</v>
      </c>
      <c r="H1518" t="s">
        <v>52</v>
      </c>
      <c r="I1518" t="s">
        <v>36</v>
      </c>
      <c r="J1518" t="s">
        <v>37</v>
      </c>
      <c r="K1518" t="s">
        <v>38</v>
      </c>
      <c r="L1518" t="s">
        <v>39</v>
      </c>
      <c r="M1518" t="s">
        <v>69</v>
      </c>
      <c r="N1518" t="s">
        <v>70</v>
      </c>
      <c r="O1518" t="s">
        <v>56</v>
      </c>
      <c r="P1518" t="s">
        <v>43</v>
      </c>
      <c r="Q1518">
        <v>20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3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42.390300000000003</v>
      </c>
      <c r="AF1518">
        <v>-71.104600000000005</v>
      </c>
      <c r="AG1518">
        <v>5</v>
      </c>
      <c r="AH1518" s="1">
        <v>250000000000000</v>
      </c>
    </row>
    <row r="1519" spans="1:34" x14ac:dyDescent="0.35">
      <c r="A1519">
        <v>21044292</v>
      </c>
      <c r="B1519" s="2">
        <v>44433.408333333333</v>
      </c>
      <c r="C1519" s="2" t="str">
        <f t="shared" si="46"/>
        <v>Aug</v>
      </c>
      <c r="D1519" s="2" t="str">
        <f t="shared" si="47"/>
        <v>2021</v>
      </c>
      <c r="E1519" t="s">
        <v>44</v>
      </c>
      <c r="F1519" t="s">
        <v>1136</v>
      </c>
      <c r="G1519" t="s">
        <v>46</v>
      </c>
      <c r="H1519" t="s">
        <v>47</v>
      </c>
      <c r="I1519" t="s">
        <v>48</v>
      </c>
      <c r="J1519" t="s">
        <v>37</v>
      </c>
      <c r="K1519" t="s">
        <v>53</v>
      </c>
      <c r="L1519" t="s">
        <v>54</v>
      </c>
      <c r="M1519" t="s">
        <v>69</v>
      </c>
      <c r="N1519" t="s">
        <v>70</v>
      </c>
      <c r="O1519" t="s">
        <v>56</v>
      </c>
      <c r="P1519" t="s">
        <v>43</v>
      </c>
      <c r="Q1519">
        <v>25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3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42.389200000000002</v>
      </c>
      <c r="AF1519">
        <v>-71.102800000000002</v>
      </c>
      <c r="AG1519">
        <v>5</v>
      </c>
      <c r="AH1519" s="1">
        <v>250000000000000</v>
      </c>
    </row>
    <row r="1520" spans="1:34" x14ac:dyDescent="0.35">
      <c r="A1520">
        <v>22061364</v>
      </c>
      <c r="B1520" s="2">
        <v>44860.356944444444</v>
      </c>
      <c r="C1520" s="2" t="str">
        <f t="shared" si="46"/>
        <v>Oct</v>
      </c>
      <c r="D1520" s="2" t="str">
        <f t="shared" si="47"/>
        <v>2022</v>
      </c>
      <c r="E1520" t="s">
        <v>44</v>
      </c>
      <c r="F1520" t="s">
        <v>1137</v>
      </c>
      <c r="G1520" t="s">
        <v>46</v>
      </c>
      <c r="H1520" t="s">
        <v>52</v>
      </c>
      <c r="I1520" t="s">
        <v>36</v>
      </c>
      <c r="J1520" t="s">
        <v>37</v>
      </c>
      <c r="K1520" t="s">
        <v>38</v>
      </c>
      <c r="L1520" t="s">
        <v>39</v>
      </c>
      <c r="M1520" t="s">
        <v>40</v>
      </c>
      <c r="N1520" t="s">
        <v>55</v>
      </c>
      <c r="O1520" t="s">
        <v>56</v>
      </c>
      <c r="P1520" t="s">
        <v>43</v>
      </c>
      <c r="Q1520">
        <v>20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3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42.390500000000003</v>
      </c>
      <c r="AF1520">
        <v>-71.107600000000005</v>
      </c>
      <c r="AG1520">
        <v>5</v>
      </c>
      <c r="AH1520" s="1">
        <v>250000000000000</v>
      </c>
    </row>
    <row r="1521" spans="1:34" x14ac:dyDescent="0.35">
      <c r="A1521">
        <v>19004644</v>
      </c>
      <c r="B1521" s="2">
        <v>43491.006944444445</v>
      </c>
      <c r="C1521" s="2" t="str">
        <f t="shared" si="46"/>
        <v>Jan</v>
      </c>
      <c r="D1521" s="2" t="str">
        <f t="shared" si="47"/>
        <v>2019</v>
      </c>
      <c r="E1521" t="s">
        <v>58</v>
      </c>
      <c r="F1521" t="s">
        <v>1138</v>
      </c>
      <c r="G1521" t="s">
        <v>34</v>
      </c>
      <c r="H1521" t="s">
        <v>47</v>
      </c>
      <c r="I1521" t="s">
        <v>48</v>
      </c>
      <c r="J1521" t="s">
        <v>37</v>
      </c>
      <c r="K1521" t="s">
        <v>118</v>
      </c>
      <c r="L1521" t="s">
        <v>54</v>
      </c>
      <c r="M1521" t="s">
        <v>93</v>
      </c>
      <c r="N1521" t="s">
        <v>82</v>
      </c>
      <c r="O1521" t="s">
        <v>42</v>
      </c>
      <c r="P1521" t="s">
        <v>43</v>
      </c>
      <c r="Q1521">
        <v>25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7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42.389899999999997</v>
      </c>
      <c r="AF1521">
        <v>-71.107299999999995</v>
      </c>
      <c r="AG1521">
        <v>5</v>
      </c>
      <c r="AH1521" s="1">
        <v>250000000000000</v>
      </c>
    </row>
    <row r="1522" spans="1:34" x14ac:dyDescent="0.35">
      <c r="A1522">
        <v>20048208</v>
      </c>
      <c r="B1522" s="2">
        <v>44110.737500000003</v>
      </c>
      <c r="C1522" s="2" t="str">
        <f t="shared" si="46"/>
        <v>Oct</v>
      </c>
      <c r="D1522" s="2" t="str">
        <f t="shared" si="47"/>
        <v>2020</v>
      </c>
      <c r="E1522" t="s">
        <v>32</v>
      </c>
      <c r="F1522" t="s">
        <v>1137</v>
      </c>
      <c r="G1522" t="s">
        <v>46</v>
      </c>
      <c r="H1522" t="s">
        <v>47</v>
      </c>
      <c r="I1522" t="s">
        <v>48</v>
      </c>
      <c r="J1522" t="s">
        <v>175</v>
      </c>
      <c r="K1522" t="s">
        <v>38</v>
      </c>
      <c r="L1522" t="s">
        <v>39</v>
      </c>
      <c r="M1522" t="s">
        <v>93</v>
      </c>
      <c r="N1522" t="s">
        <v>41</v>
      </c>
      <c r="O1522" t="s">
        <v>42</v>
      </c>
      <c r="P1522" t="s">
        <v>43</v>
      </c>
      <c r="Q1522">
        <v>25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3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42.390500000000003</v>
      </c>
      <c r="AF1522">
        <v>-71.107600000000005</v>
      </c>
      <c r="AG1522">
        <v>5</v>
      </c>
      <c r="AH1522" s="1">
        <v>250000000000000</v>
      </c>
    </row>
    <row r="1523" spans="1:34" x14ac:dyDescent="0.35">
      <c r="A1523">
        <v>19056828</v>
      </c>
      <c r="B1523" s="2">
        <v>43741.359722222223</v>
      </c>
      <c r="C1523" s="2" t="str">
        <f t="shared" si="46"/>
        <v>Oct</v>
      </c>
      <c r="D1523" s="2" t="str">
        <f t="shared" si="47"/>
        <v>2019</v>
      </c>
      <c r="E1523" t="s">
        <v>44</v>
      </c>
      <c r="F1523" t="s">
        <v>1138</v>
      </c>
      <c r="G1523" t="s">
        <v>46</v>
      </c>
      <c r="H1523" t="s">
        <v>52</v>
      </c>
      <c r="I1523" t="s">
        <v>48</v>
      </c>
      <c r="J1523" t="s">
        <v>37</v>
      </c>
      <c r="K1523" t="s">
        <v>53</v>
      </c>
      <c r="L1523" t="s">
        <v>54</v>
      </c>
      <c r="M1523" t="s">
        <v>40</v>
      </c>
      <c r="N1523" t="s">
        <v>82</v>
      </c>
      <c r="O1523" t="s">
        <v>42</v>
      </c>
      <c r="P1523" t="s">
        <v>43</v>
      </c>
      <c r="Q1523">
        <v>20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42.389899999999997</v>
      </c>
      <c r="AF1523">
        <v>-71.107299999999995</v>
      </c>
      <c r="AG1523">
        <v>5</v>
      </c>
      <c r="AH1523" s="1">
        <v>250000000000000</v>
      </c>
    </row>
    <row r="1524" spans="1:34" x14ac:dyDescent="0.35">
      <c r="A1524">
        <v>24013207</v>
      </c>
      <c r="B1524" s="2">
        <v>45359.815972222219</v>
      </c>
      <c r="C1524" s="2" t="str">
        <f t="shared" si="46"/>
        <v>Mar</v>
      </c>
      <c r="D1524" s="2" t="str">
        <f t="shared" si="47"/>
        <v>2024</v>
      </c>
      <c r="E1524" t="s">
        <v>32</v>
      </c>
      <c r="F1524" t="s">
        <v>1139</v>
      </c>
      <c r="G1524" t="s">
        <v>34</v>
      </c>
      <c r="H1524" t="s">
        <v>47</v>
      </c>
      <c r="I1524" t="s">
        <v>48</v>
      </c>
      <c r="J1524" t="s">
        <v>37</v>
      </c>
      <c r="K1524" t="s">
        <v>38</v>
      </c>
      <c r="L1524" t="s">
        <v>39</v>
      </c>
      <c r="M1524" t="s">
        <v>69</v>
      </c>
      <c r="N1524" t="s">
        <v>55</v>
      </c>
      <c r="O1524" t="s">
        <v>56</v>
      </c>
      <c r="P1524" t="s">
        <v>43</v>
      </c>
      <c r="Q1524">
        <v>25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42.389899999999997</v>
      </c>
      <c r="AF1524">
        <v>-71.105199999999996</v>
      </c>
      <c r="AG1524">
        <v>5</v>
      </c>
      <c r="AH1524" s="1">
        <v>250000000000000</v>
      </c>
    </row>
    <row r="1525" spans="1:34" x14ac:dyDescent="0.35">
      <c r="A1525">
        <v>21052048</v>
      </c>
      <c r="B1525" s="2">
        <v>44472.075694444444</v>
      </c>
      <c r="C1525" s="2" t="str">
        <f t="shared" si="46"/>
        <v>Oct</v>
      </c>
      <c r="D1525" s="2" t="str">
        <f t="shared" si="47"/>
        <v>2021</v>
      </c>
      <c r="E1525" t="s">
        <v>58</v>
      </c>
      <c r="F1525" t="s">
        <v>1140</v>
      </c>
      <c r="G1525" t="s">
        <v>34</v>
      </c>
      <c r="H1525" t="s">
        <v>47</v>
      </c>
      <c r="I1525" t="s">
        <v>48</v>
      </c>
      <c r="J1525" t="s">
        <v>37</v>
      </c>
      <c r="K1525" t="s">
        <v>38</v>
      </c>
      <c r="L1525" t="s">
        <v>39</v>
      </c>
      <c r="M1525" t="s">
        <v>40</v>
      </c>
      <c r="N1525" t="s">
        <v>55</v>
      </c>
      <c r="O1525" t="s">
        <v>56</v>
      </c>
      <c r="P1525" t="s">
        <v>43</v>
      </c>
      <c r="Q1525">
        <v>25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3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42.389899999999997</v>
      </c>
      <c r="AF1525">
        <v>-71.106399999999994</v>
      </c>
      <c r="AG1525">
        <v>5</v>
      </c>
      <c r="AH1525" s="1">
        <v>250000000000000</v>
      </c>
    </row>
    <row r="1526" spans="1:34" x14ac:dyDescent="0.35">
      <c r="A1526">
        <v>21030030</v>
      </c>
      <c r="B1526" s="2">
        <v>44361.540277777778</v>
      </c>
      <c r="C1526" s="2" t="str">
        <f t="shared" si="46"/>
        <v>Jun</v>
      </c>
      <c r="D1526" s="2" t="str">
        <f t="shared" si="47"/>
        <v>2021</v>
      </c>
      <c r="E1526" t="s">
        <v>44</v>
      </c>
      <c r="F1526" t="s">
        <v>1138</v>
      </c>
      <c r="G1526" t="s">
        <v>46</v>
      </c>
      <c r="H1526" t="s">
        <v>52</v>
      </c>
      <c r="I1526" t="s">
        <v>36</v>
      </c>
      <c r="J1526" t="s">
        <v>63</v>
      </c>
      <c r="K1526" t="s">
        <v>53</v>
      </c>
      <c r="L1526" t="s">
        <v>54</v>
      </c>
      <c r="M1526" t="s">
        <v>40</v>
      </c>
      <c r="N1526" t="s">
        <v>41</v>
      </c>
      <c r="O1526" t="s">
        <v>42</v>
      </c>
      <c r="P1526" t="s">
        <v>43</v>
      </c>
      <c r="Q1526">
        <v>25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42.389899999999997</v>
      </c>
      <c r="AF1526">
        <v>-71.107299999999995</v>
      </c>
      <c r="AG1526">
        <v>5</v>
      </c>
      <c r="AH1526" s="1">
        <v>250000000000000</v>
      </c>
    </row>
    <row r="1527" spans="1:34" x14ac:dyDescent="0.35">
      <c r="A1527">
        <v>23027836</v>
      </c>
      <c r="B1527" s="2">
        <v>45066.538194444445</v>
      </c>
      <c r="C1527" s="2" t="str">
        <f t="shared" si="46"/>
        <v>May</v>
      </c>
      <c r="D1527" s="2" t="str">
        <f t="shared" si="47"/>
        <v>2023</v>
      </c>
      <c r="E1527" t="s">
        <v>44</v>
      </c>
      <c r="F1527" t="s">
        <v>1141</v>
      </c>
      <c r="G1527" t="s">
        <v>46</v>
      </c>
      <c r="H1527" t="s">
        <v>35</v>
      </c>
      <c r="I1527" t="s">
        <v>36</v>
      </c>
      <c r="J1527" t="s">
        <v>63</v>
      </c>
      <c r="K1527" t="s">
        <v>38</v>
      </c>
      <c r="L1527" t="s">
        <v>39</v>
      </c>
      <c r="M1527" t="s">
        <v>40</v>
      </c>
      <c r="N1527" t="s">
        <v>70</v>
      </c>
      <c r="O1527" t="s">
        <v>42</v>
      </c>
      <c r="P1527" t="s">
        <v>43</v>
      </c>
      <c r="Q1527">
        <v>25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3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42.389699999999998</v>
      </c>
      <c r="AF1527">
        <v>-71.105999999999995</v>
      </c>
      <c r="AG1527">
        <v>5</v>
      </c>
      <c r="AH1527" s="1">
        <v>250000000000000</v>
      </c>
    </row>
    <row r="1528" spans="1:34" x14ac:dyDescent="0.35">
      <c r="A1528">
        <v>19010285</v>
      </c>
      <c r="B1528" s="2">
        <v>43520.763888888891</v>
      </c>
      <c r="C1528" s="2" t="str">
        <f t="shared" si="46"/>
        <v>Feb</v>
      </c>
      <c r="D1528" s="2" t="str">
        <f t="shared" si="47"/>
        <v>2019</v>
      </c>
      <c r="E1528" t="s">
        <v>32</v>
      </c>
      <c r="F1528" t="s">
        <v>1141</v>
      </c>
      <c r="G1528" t="s">
        <v>34</v>
      </c>
      <c r="H1528" t="s">
        <v>35</v>
      </c>
      <c r="I1528" t="s">
        <v>36</v>
      </c>
      <c r="J1528" t="s">
        <v>37</v>
      </c>
      <c r="K1528" t="s">
        <v>38</v>
      </c>
      <c r="L1528" t="s">
        <v>39</v>
      </c>
      <c r="M1528" t="s">
        <v>40</v>
      </c>
      <c r="N1528" t="s">
        <v>41</v>
      </c>
      <c r="O1528" t="s">
        <v>86</v>
      </c>
      <c r="P1528" t="s">
        <v>43</v>
      </c>
      <c r="Q1528">
        <v>30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1</v>
      </c>
      <c r="X1528">
        <v>0</v>
      </c>
      <c r="Y1528">
        <v>0</v>
      </c>
      <c r="Z1528">
        <v>1</v>
      </c>
      <c r="AA1528">
        <v>1</v>
      </c>
      <c r="AB1528">
        <v>0</v>
      </c>
      <c r="AC1528">
        <v>0</v>
      </c>
      <c r="AD1528">
        <v>0</v>
      </c>
      <c r="AE1528">
        <v>42.389699999999998</v>
      </c>
      <c r="AF1528">
        <v>-71.105999999999995</v>
      </c>
      <c r="AG1528">
        <v>5</v>
      </c>
      <c r="AH1528" s="1">
        <v>250000000000000</v>
      </c>
    </row>
    <row r="1529" spans="1:34" x14ac:dyDescent="0.35">
      <c r="A1529">
        <v>23011993</v>
      </c>
      <c r="B1529" s="2">
        <v>44992.737500000003</v>
      </c>
      <c r="C1529" s="2" t="str">
        <f t="shared" si="46"/>
        <v>Mar</v>
      </c>
      <c r="D1529" s="2" t="str">
        <f t="shared" si="47"/>
        <v>2023</v>
      </c>
      <c r="E1529" t="s">
        <v>32</v>
      </c>
      <c r="F1529" t="s">
        <v>1141</v>
      </c>
      <c r="G1529" t="s">
        <v>46</v>
      </c>
      <c r="H1529" t="s">
        <v>47</v>
      </c>
      <c r="I1529" t="s">
        <v>48</v>
      </c>
      <c r="J1529" t="s">
        <v>37</v>
      </c>
      <c r="K1529" t="s">
        <v>38</v>
      </c>
      <c r="L1529" t="s">
        <v>39</v>
      </c>
      <c r="M1529" t="s">
        <v>93</v>
      </c>
      <c r="N1529" t="s">
        <v>49</v>
      </c>
      <c r="O1529" t="s">
        <v>86</v>
      </c>
      <c r="P1529" t="s">
        <v>43</v>
      </c>
      <c r="Q1529">
        <v>25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2</v>
      </c>
      <c r="X1529">
        <v>0</v>
      </c>
      <c r="Y1529">
        <v>0</v>
      </c>
      <c r="Z1529">
        <v>1</v>
      </c>
      <c r="AA1529">
        <v>1</v>
      </c>
      <c r="AB1529">
        <v>0</v>
      </c>
      <c r="AC1529">
        <v>0</v>
      </c>
      <c r="AD1529">
        <v>0</v>
      </c>
      <c r="AE1529">
        <v>42.389699999999998</v>
      </c>
      <c r="AF1529">
        <v>-71.105999999999995</v>
      </c>
      <c r="AG1529">
        <v>5</v>
      </c>
      <c r="AH1529" s="1">
        <v>250000000000000</v>
      </c>
    </row>
    <row r="1530" spans="1:34" x14ac:dyDescent="0.35">
      <c r="A1530">
        <v>22051862</v>
      </c>
      <c r="B1530" s="2">
        <v>44817.402083333334</v>
      </c>
      <c r="C1530" s="2" t="str">
        <f t="shared" si="46"/>
        <v>Sep</v>
      </c>
      <c r="D1530" s="2" t="str">
        <f t="shared" si="47"/>
        <v>2022</v>
      </c>
      <c r="E1530" t="s">
        <v>44</v>
      </c>
      <c r="F1530" t="s">
        <v>1142</v>
      </c>
      <c r="G1530" t="s">
        <v>46</v>
      </c>
      <c r="H1530" t="s">
        <v>52</v>
      </c>
      <c r="I1530" t="s">
        <v>36</v>
      </c>
      <c r="J1530" t="s">
        <v>37</v>
      </c>
      <c r="K1530" t="s">
        <v>38</v>
      </c>
      <c r="L1530" t="s">
        <v>39</v>
      </c>
      <c r="M1530" t="s">
        <v>40</v>
      </c>
      <c r="N1530" t="s">
        <v>82</v>
      </c>
      <c r="O1530" t="s">
        <v>42</v>
      </c>
      <c r="P1530" t="s">
        <v>43</v>
      </c>
      <c r="Q1530">
        <v>25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2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1</v>
      </c>
      <c r="AD1530">
        <v>0</v>
      </c>
      <c r="AE1530">
        <v>42.39</v>
      </c>
      <c r="AF1530">
        <v>-71.106999999999999</v>
      </c>
      <c r="AG1530">
        <v>5</v>
      </c>
      <c r="AH1530" s="1">
        <v>250000000000000</v>
      </c>
    </row>
    <row r="1531" spans="1:34" x14ac:dyDescent="0.35">
      <c r="A1531">
        <v>24003761</v>
      </c>
      <c r="B1531" s="2">
        <v>45312.904861111114</v>
      </c>
      <c r="C1531" s="2" t="str">
        <f t="shared" si="46"/>
        <v>Jan</v>
      </c>
      <c r="D1531" s="2" t="str">
        <f t="shared" si="47"/>
        <v>2024</v>
      </c>
      <c r="E1531" t="s">
        <v>32</v>
      </c>
      <c r="F1531" t="s">
        <v>1143</v>
      </c>
      <c r="G1531" t="s">
        <v>34</v>
      </c>
      <c r="H1531" t="s">
        <v>47</v>
      </c>
      <c r="I1531" t="s">
        <v>48</v>
      </c>
      <c r="J1531" t="s">
        <v>37</v>
      </c>
      <c r="K1531" t="s">
        <v>38</v>
      </c>
      <c r="L1531" t="s">
        <v>39</v>
      </c>
      <c r="M1531" t="s">
        <v>40</v>
      </c>
      <c r="N1531" t="s">
        <v>55</v>
      </c>
      <c r="O1531" t="s">
        <v>56</v>
      </c>
      <c r="P1531" t="s">
        <v>57</v>
      </c>
      <c r="Q1531">
        <v>35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3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42.389800000000001</v>
      </c>
      <c r="AF1531">
        <v>-71.106499999999997</v>
      </c>
      <c r="AG1531">
        <v>5</v>
      </c>
      <c r="AH1531" s="1">
        <v>250000000000000</v>
      </c>
    </row>
    <row r="1532" spans="1:34" x14ac:dyDescent="0.35">
      <c r="A1532">
        <v>21013159</v>
      </c>
      <c r="B1532" s="2">
        <v>44269.34652777778</v>
      </c>
      <c r="C1532" s="2" t="str">
        <f t="shared" si="46"/>
        <v>Mar</v>
      </c>
      <c r="D1532" s="2" t="str">
        <f t="shared" si="47"/>
        <v>2021</v>
      </c>
      <c r="E1532" t="s">
        <v>44</v>
      </c>
      <c r="F1532" t="s">
        <v>1144</v>
      </c>
      <c r="G1532" t="s">
        <v>46</v>
      </c>
      <c r="H1532" t="s">
        <v>47</v>
      </c>
      <c r="I1532" t="s">
        <v>48</v>
      </c>
      <c r="J1532" t="s">
        <v>37</v>
      </c>
      <c r="K1532" t="s">
        <v>38</v>
      </c>
      <c r="L1532" t="s">
        <v>39</v>
      </c>
      <c r="M1532" t="s">
        <v>40</v>
      </c>
      <c r="N1532" t="s">
        <v>70</v>
      </c>
      <c r="O1532" t="s">
        <v>56</v>
      </c>
      <c r="P1532" t="s">
        <v>43</v>
      </c>
      <c r="Q1532">
        <v>20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3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42.389400000000002</v>
      </c>
      <c r="AF1532">
        <v>-71.105699999999999</v>
      </c>
      <c r="AG1532">
        <v>5</v>
      </c>
      <c r="AH1532" s="1">
        <v>250000000000000</v>
      </c>
    </row>
    <row r="1533" spans="1:34" x14ac:dyDescent="0.35">
      <c r="A1533">
        <v>19063228</v>
      </c>
      <c r="B1533" s="2">
        <v>43773.423611111109</v>
      </c>
      <c r="C1533" s="2" t="str">
        <f t="shared" si="46"/>
        <v>Nov</v>
      </c>
      <c r="D1533" s="2" t="str">
        <f t="shared" si="47"/>
        <v>2019</v>
      </c>
      <c r="E1533" t="s">
        <v>44</v>
      </c>
      <c r="F1533" t="s">
        <v>1145</v>
      </c>
      <c r="G1533" t="s">
        <v>46</v>
      </c>
      <c r="H1533" t="s">
        <v>47</v>
      </c>
      <c r="I1533" t="s">
        <v>48</v>
      </c>
      <c r="J1533" t="s">
        <v>37</v>
      </c>
      <c r="K1533" t="s">
        <v>118</v>
      </c>
      <c r="L1533" t="s">
        <v>71</v>
      </c>
      <c r="M1533" t="s">
        <v>93</v>
      </c>
      <c r="N1533" t="s">
        <v>49</v>
      </c>
      <c r="O1533" t="s">
        <v>86</v>
      </c>
      <c r="P1533" t="s">
        <v>43</v>
      </c>
      <c r="Q1533">
        <v>30</v>
      </c>
      <c r="R1533">
        <v>0</v>
      </c>
      <c r="S1533">
        <v>0</v>
      </c>
      <c r="T1533">
        <v>0</v>
      </c>
      <c r="U1533">
        <v>2</v>
      </c>
      <c r="V1533">
        <v>0</v>
      </c>
      <c r="W1533">
        <v>2</v>
      </c>
      <c r="X1533">
        <v>0</v>
      </c>
      <c r="Y1533">
        <v>0</v>
      </c>
      <c r="Z1533">
        <v>2</v>
      </c>
      <c r="AA1533">
        <v>2</v>
      </c>
      <c r="AB1533">
        <v>0</v>
      </c>
      <c r="AC1533">
        <v>0</v>
      </c>
      <c r="AD1533">
        <v>0</v>
      </c>
      <c r="AE1533">
        <v>42.389000000000003</v>
      </c>
      <c r="AF1533">
        <v>-71.105199999999996</v>
      </c>
      <c r="AG1533">
        <v>5</v>
      </c>
      <c r="AH1533" s="1">
        <v>250000000000000</v>
      </c>
    </row>
    <row r="1534" spans="1:34" x14ac:dyDescent="0.35">
      <c r="A1534">
        <v>19033356</v>
      </c>
      <c r="B1534" s="2">
        <v>43630.432638888888</v>
      </c>
      <c r="C1534" s="2" t="str">
        <f t="shared" si="46"/>
        <v>Jun</v>
      </c>
      <c r="D1534" s="2" t="str">
        <f t="shared" si="47"/>
        <v>2019</v>
      </c>
      <c r="E1534" t="s">
        <v>44</v>
      </c>
      <c r="F1534" t="s">
        <v>1146</v>
      </c>
      <c r="G1534" t="s">
        <v>46</v>
      </c>
      <c r="H1534" t="s">
        <v>47</v>
      </c>
      <c r="I1534" t="s">
        <v>48</v>
      </c>
      <c r="J1534" t="s">
        <v>37</v>
      </c>
      <c r="K1534" t="s">
        <v>38</v>
      </c>
      <c r="L1534" t="s">
        <v>39</v>
      </c>
      <c r="M1534" t="s">
        <v>40</v>
      </c>
      <c r="N1534" t="s">
        <v>70</v>
      </c>
      <c r="O1534" t="s">
        <v>42</v>
      </c>
      <c r="P1534" t="s">
        <v>43</v>
      </c>
      <c r="Q1534">
        <v>30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3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42.389000000000003</v>
      </c>
      <c r="AF1534">
        <v>-71.104299999999995</v>
      </c>
      <c r="AG1534">
        <v>5</v>
      </c>
      <c r="AH1534" s="1">
        <v>250000000000000</v>
      </c>
    </row>
    <row r="1535" spans="1:34" x14ac:dyDescent="0.35">
      <c r="A1535">
        <v>23042317</v>
      </c>
      <c r="B1535" s="2">
        <v>45134.52847222222</v>
      </c>
      <c r="C1535" s="2" t="str">
        <f t="shared" si="46"/>
        <v>Jul</v>
      </c>
      <c r="D1535" s="2" t="str">
        <f t="shared" si="47"/>
        <v>2023</v>
      </c>
      <c r="E1535" t="s">
        <v>44</v>
      </c>
      <c r="F1535" t="s">
        <v>1147</v>
      </c>
      <c r="G1535" t="s">
        <v>46</v>
      </c>
      <c r="H1535" t="s">
        <v>47</v>
      </c>
      <c r="I1535" t="s">
        <v>48</v>
      </c>
      <c r="J1535" t="s">
        <v>37</v>
      </c>
      <c r="K1535" t="s">
        <v>53</v>
      </c>
      <c r="L1535" t="s">
        <v>71</v>
      </c>
      <c r="M1535" t="s">
        <v>93</v>
      </c>
      <c r="N1535" t="s">
        <v>49</v>
      </c>
      <c r="O1535" t="s">
        <v>86</v>
      </c>
      <c r="P1535" t="s">
        <v>43</v>
      </c>
      <c r="Q1535">
        <v>25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2</v>
      </c>
      <c r="X1535">
        <v>0</v>
      </c>
      <c r="Y1535">
        <v>0</v>
      </c>
      <c r="Z1535">
        <v>1</v>
      </c>
      <c r="AA1535">
        <v>1</v>
      </c>
      <c r="AB1535">
        <v>0</v>
      </c>
      <c r="AC1535">
        <v>0</v>
      </c>
      <c r="AD1535">
        <v>0</v>
      </c>
      <c r="AE1535">
        <v>42.389000000000003</v>
      </c>
      <c r="AF1535">
        <v>-71.105199999999996</v>
      </c>
      <c r="AG1535">
        <v>5</v>
      </c>
      <c r="AH1535" s="1">
        <v>250000000000000</v>
      </c>
    </row>
    <row r="1536" spans="1:34" x14ac:dyDescent="0.35">
      <c r="A1536">
        <v>21060667</v>
      </c>
      <c r="B1536" s="2">
        <v>44519.676388888889</v>
      </c>
      <c r="C1536" s="2" t="str">
        <f t="shared" si="46"/>
        <v>Nov</v>
      </c>
      <c r="D1536" s="2" t="str">
        <f t="shared" si="47"/>
        <v>2021</v>
      </c>
      <c r="E1536" t="s">
        <v>32</v>
      </c>
      <c r="F1536" t="s">
        <v>1147</v>
      </c>
      <c r="G1536" t="s">
        <v>107</v>
      </c>
      <c r="H1536" t="s">
        <v>47</v>
      </c>
      <c r="I1536" t="s">
        <v>48</v>
      </c>
      <c r="J1536" t="s">
        <v>37</v>
      </c>
      <c r="K1536" t="s">
        <v>38</v>
      </c>
      <c r="L1536" t="s">
        <v>54</v>
      </c>
      <c r="M1536" t="s">
        <v>40</v>
      </c>
      <c r="N1536" t="s">
        <v>55</v>
      </c>
      <c r="O1536" t="s">
        <v>42</v>
      </c>
      <c r="P1536" t="s">
        <v>43</v>
      </c>
      <c r="Q1536">
        <v>25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3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42.389000000000003</v>
      </c>
      <c r="AF1536">
        <v>-71.105199999999996</v>
      </c>
      <c r="AG1536">
        <v>5</v>
      </c>
      <c r="AH1536" s="1">
        <v>250000000000000</v>
      </c>
    </row>
    <row r="1537" spans="1:34" x14ac:dyDescent="0.35">
      <c r="A1537">
        <v>23062001</v>
      </c>
      <c r="B1537" s="2">
        <v>45225.413888888892</v>
      </c>
      <c r="C1537" s="2" t="str">
        <f t="shared" si="46"/>
        <v>Oct</v>
      </c>
      <c r="D1537" s="2" t="str">
        <f t="shared" si="47"/>
        <v>2023</v>
      </c>
      <c r="E1537" t="s">
        <v>44</v>
      </c>
      <c r="F1537" t="s">
        <v>1148</v>
      </c>
      <c r="G1537" t="s">
        <v>46</v>
      </c>
      <c r="H1537" t="s">
        <v>47</v>
      </c>
      <c r="I1537" t="s">
        <v>48</v>
      </c>
      <c r="J1537" t="s">
        <v>37</v>
      </c>
      <c r="K1537" t="s">
        <v>38</v>
      </c>
      <c r="L1537" t="s">
        <v>54</v>
      </c>
      <c r="M1537" t="s">
        <v>40</v>
      </c>
      <c r="N1537" t="s">
        <v>55</v>
      </c>
      <c r="O1537" t="s">
        <v>56</v>
      </c>
      <c r="P1537" t="s">
        <v>57</v>
      </c>
      <c r="Q1537">
        <v>35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3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42.388800000000003</v>
      </c>
      <c r="AF1537">
        <v>-71.103999999999999</v>
      </c>
      <c r="AG1537">
        <v>5</v>
      </c>
      <c r="AH1537" s="1">
        <v>250000000000000</v>
      </c>
    </row>
    <row r="1538" spans="1:34" x14ac:dyDescent="0.35">
      <c r="A1538">
        <v>22067807</v>
      </c>
      <c r="B1538" s="2">
        <v>44895.383333333331</v>
      </c>
      <c r="C1538" s="2" t="str">
        <f t="shared" si="46"/>
        <v>Nov</v>
      </c>
      <c r="D1538" s="2" t="str">
        <f t="shared" si="47"/>
        <v>2022</v>
      </c>
      <c r="E1538" t="s">
        <v>44</v>
      </c>
      <c r="F1538" t="s">
        <v>1149</v>
      </c>
      <c r="G1538" t="s">
        <v>46</v>
      </c>
      <c r="H1538" t="s">
        <v>52</v>
      </c>
      <c r="I1538" t="s">
        <v>48</v>
      </c>
      <c r="J1538" t="s">
        <v>37</v>
      </c>
      <c r="K1538" t="s">
        <v>53</v>
      </c>
      <c r="L1538" t="s">
        <v>54</v>
      </c>
      <c r="M1538" t="s">
        <v>40</v>
      </c>
      <c r="N1538" t="s">
        <v>82</v>
      </c>
      <c r="O1538" t="s">
        <v>42</v>
      </c>
      <c r="P1538" t="s">
        <v>43</v>
      </c>
      <c r="Q1538">
        <v>25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42.3887</v>
      </c>
      <c r="AF1538">
        <v>-71.104299999999995</v>
      </c>
      <c r="AG1538">
        <v>5</v>
      </c>
      <c r="AH1538" s="1">
        <v>250000000000000</v>
      </c>
    </row>
    <row r="1539" spans="1:34" x14ac:dyDescent="0.35">
      <c r="A1539">
        <v>22050547</v>
      </c>
      <c r="B1539" s="2">
        <v>44811.519444444442</v>
      </c>
      <c r="C1539" s="2" t="str">
        <f t="shared" ref="C1539:C1602" si="48">TEXT(B1539,"mmm")</f>
        <v>Sep</v>
      </c>
      <c r="D1539" s="2" t="str">
        <f t="shared" ref="D1539:D1602" si="49">TEXT(B1539,"yyyy")</f>
        <v>2022</v>
      </c>
      <c r="E1539" t="s">
        <v>44</v>
      </c>
      <c r="F1539" t="s">
        <v>1150</v>
      </c>
      <c r="G1539" t="s">
        <v>46</v>
      </c>
      <c r="H1539" t="s">
        <v>47</v>
      </c>
      <c r="I1539" t="s">
        <v>48</v>
      </c>
      <c r="J1539" t="s">
        <v>37</v>
      </c>
      <c r="K1539" t="s">
        <v>53</v>
      </c>
      <c r="L1539" t="s">
        <v>39</v>
      </c>
      <c r="M1539" t="s">
        <v>40</v>
      </c>
      <c r="N1539" t="s">
        <v>41</v>
      </c>
      <c r="O1539" t="s">
        <v>56</v>
      </c>
      <c r="P1539" t="s">
        <v>43</v>
      </c>
      <c r="Q1539">
        <v>25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5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42.388800000000003</v>
      </c>
      <c r="AF1539">
        <v>-71.105199999999996</v>
      </c>
      <c r="AG1539">
        <v>3</v>
      </c>
      <c r="AH1539" s="1">
        <v>250000000000000</v>
      </c>
    </row>
    <row r="1540" spans="1:34" x14ac:dyDescent="0.35">
      <c r="A1540">
        <v>22064589</v>
      </c>
      <c r="B1540" s="2">
        <v>44875.681944444441</v>
      </c>
      <c r="C1540" s="2" t="str">
        <f t="shared" si="48"/>
        <v>Nov</v>
      </c>
      <c r="D1540" s="2" t="str">
        <f t="shared" si="49"/>
        <v>2022</v>
      </c>
      <c r="E1540" t="s">
        <v>32</v>
      </c>
      <c r="F1540" t="s">
        <v>1151</v>
      </c>
      <c r="G1540" t="s">
        <v>46</v>
      </c>
      <c r="H1540" t="s">
        <v>47</v>
      </c>
      <c r="I1540" t="s">
        <v>48</v>
      </c>
      <c r="J1540" t="s">
        <v>37</v>
      </c>
      <c r="K1540" t="s">
        <v>66</v>
      </c>
      <c r="L1540" t="s">
        <v>39</v>
      </c>
      <c r="M1540" t="s">
        <v>40</v>
      </c>
      <c r="N1540" t="s">
        <v>41</v>
      </c>
      <c r="O1540" t="s">
        <v>42</v>
      </c>
      <c r="P1540" t="s">
        <v>43</v>
      </c>
      <c r="Q1540">
        <v>25</v>
      </c>
      <c r="R1540">
        <v>0</v>
      </c>
      <c r="S1540">
        <v>0</v>
      </c>
      <c r="T1540">
        <v>0</v>
      </c>
      <c r="U1540">
        <v>2</v>
      </c>
      <c r="V1540">
        <v>0</v>
      </c>
      <c r="W1540">
        <v>6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42.388399999999997</v>
      </c>
      <c r="AF1540">
        <v>-71.103999999999999</v>
      </c>
      <c r="AG1540">
        <v>3</v>
      </c>
      <c r="AH1540" s="1">
        <v>250000000000000</v>
      </c>
    </row>
    <row r="1541" spans="1:34" x14ac:dyDescent="0.35">
      <c r="A1541">
        <v>19056666</v>
      </c>
      <c r="B1541" s="2">
        <v>43740.555555555555</v>
      </c>
      <c r="C1541" s="2" t="str">
        <f t="shared" si="48"/>
        <v>Oct</v>
      </c>
      <c r="D1541" s="2" t="str">
        <f t="shared" si="49"/>
        <v>2019</v>
      </c>
      <c r="E1541" t="s">
        <v>44</v>
      </c>
      <c r="F1541" t="s">
        <v>1152</v>
      </c>
      <c r="G1541" t="s">
        <v>46</v>
      </c>
      <c r="H1541" t="s">
        <v>52</v>
      </c>
      <c r="I1541" t="s">
        <v>36</v>
      </c>
      <c r="J1541" t="s">
        <v>37</v>
      </c>
      <c r="K1541" t="s">
        <v>38</v>
      </c>
      <c r="L1541" t="s">
        <v>39</v>
      </c>
      <c r="M1541" t="s">
        <v>40</v>
      </c>
      <c r="N1541" t="s">
        <v>70</v>
      </c>
      <c r="O1541" t="s">
        <v>56</v>
      </c>
      <c r="P1541" t="s">
        <v>43</v>
      </c>
      <c r="Q1541">
        <v>20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5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42.388599999999997</v>
      </c>
      <c r="AF1541">
        <v>-71.104500000000002</v>
      </c>
      <c r="AG1541">
        <v>3</v>
      </c>
      <c r="AH1541" s="1">
        <v>250000000000000</v>
      </c>
    </row>
    <row r="1542" spans="1:34" x14ac:dyDescent="0.35">
      <c r="A1542">
        <v>22034241</v>
      </c>
      <c r="B1542" s="2">
        <v>44730.370138888888</v>
      </c>
      <c r="C1542" s="2" t="str">
        <f t="shared" si="48"/>
        <v>Jun</v>
      </c>
      <c r="D1542" s="2" t="str">
        <f t="shared" si="49"/>
        <v>2022</v>
      </c>
      <c r="E1542" t="s">
        <v>44</v>
      </c>
      <c r="F1542" t="s">
        <v>1153</v>
      </c>
      <c r="G1542" t="s">
        <v>46</v>
      </c>
      <c r="H1542" t="s">
        <v>47</v>
      </c>
      <c r="I1542" t="s">
        <v>48</v>
      </c>
      <c r="J1542" t="s">
        <v>37</v>
      </c>
      <c r="K1542" t="s">
        <v>38</v>
      </c>
      <c r="L1542" t="s">
        <v>39</v>
      </c>
      <c r="M1542" t="s">
        <v>40</v>
      </c>
      <c r="N1542" t="s">
        <v>70</v>
      </c>
      <c r="O1542" t="s">
        <v>42</v>
      </c>
      <c r="P1542" t="s">
        <v>43</v>
      </c>
      <c r="Q1542">
        <v>20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2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42.388300000000001</v>
      </c>
      <c r="AF1542">
        <v>-71.103800000000007</v>
      </c>
      <c r="AG1542">
        <v>3</v>
      </c>
      <c r="AH1542" s="1">
        <v>250000000000000</v>
      </c>
    </row>
    <row r="1543" spans="1:34" x14ac:dyDescent="0.35">
      <c r="A1543">
        <v>19011011</v>
      </c>
      <c r="B1543" s="2">
        <v>43524.39166666667</v>
      </c>
      <c r="C1543" s="2" t="str">
        <f t="shared" si="48"/>
        <v>Feb</v>
      </c>
      <c r="D1543" s="2" t="str">
        <f t="shared" si="49"/>
        <v>2019</v>
      </c>
      <c r="E1543" t="s">
        <v>44</v>
      </c>
      <c r="F1543" t="s">
        <v>1151</v>
      </c>
      <c r="G1543" t="s">
        <v>46</v>
      </c>
      <c r="H1543" t="s">
        <v>47</v>
      </c>
      <c r="I1543" t="s">
        <v>36</v>
      </c>
      <c r="J1543" t="s">
        <v>37</v>
      </c>
      <c r="K1543" t="s">
        <v>66</v>
      </c>
      <c r="L1543" t="s">
        <v>39</v>
      </c>
      <c r="M1543" t="s">
        <v>40</v>
      </c>
      <c r="N1543" t="s">
        <v>55</v>
      </c>
      <c r="O1543" t="s">
        <v>42</v>
      </c>
      <c r="P1543" t="s">
        <v>43</v>
      </c>
      <c r="Q1543">
        <v>20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2</v>
      </c>
      <c r="X1543">
        <v>3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42.388399999999997</v>
      </c>
      <c r="AF1543">
        <v>-71.103999999999999</v>
      </c>
      <c r="AG1543">
        <v>3</v>
      </c>
      <c r="AH1543" s="1">
        <v>250000000000000</v>
      </c>
    </row>
    <row r="1544" spans="1:34" x14ac:dyDescent="0.35">
      <c r="A1544">
        <v>22064492</v>
      </c>
      <c r="B1544" s="2">
        <v>44875.29791666667</v>
      </c>
      <c r="C1544" s="2" t="str">
        <f t="shared" si="48"/>
        <v>Nov</v>
      </c>
      <c r="D1544" s="2" t="str">
        <f t="shared" si="49"/>
        <v>2022</v>
      </c>
      <c r="E1544" t="s">
        <v>58</v>
      </c>
      <c r="F1544" t="s">
        <v>1154</v>
      </c>
      <c r="G1544" t="s">
        <v>46</v>
      </c>
      <c r="H1544" t="s">
        <v>47</v>
      </c>
      <c r="I1544" t="s">
        <v>48</v>
      </c>
      <c r="J1544" t="s">
        <v>37</v>
      </c>
      <c r="K1544" t="s">
        <v>38</v>
      </c>
      <c r="L1544" t="s">
        <v>39</v>
      </c>
      <c r="M1544" t="s">
        <v>40</v>
      </c>
      <c r="N1544" t="s">
        <v>55</v>
      </c>
      <c r="O1544" t="s">
        <v>56</v>
      </c>
      <c r="P1544" t="s">
        <v>43</v>
      </c>
      <c r="Q1544">
        <v>25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2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42.387</v>
      </c>
      <c r="AF1544">
        <v>-71.107100000000003</v>
      </c>
      <c r="AG1544">
        <v>3</v>
      </c>
      <c r="AH1544" s="1">
        <v>250000000000000</v>
      </c>
    </row>
    <row r="1545" spans="1:34" x14ac:dyDescent="0.35">
      <c r="A1545">
        <v>20034761</v>
      </c>
      <c r="B1545" s="2">
        <v>44026.558333333334</v>
      </c>
      <c r="C1545" s="2" t="str">
        <f t="shared" si="48"/>
        <v>Jul</v>
      </c>
      <c r="D1545" s="2" t="str">
        <f t="shared" si="49"/>
        <v>2020</v>
      </c>
      <c r="E1545" t="s">
        <v>44</v>
      </c>
      <c r="F1545" t="s">
        <v>1155</v>
      </c>
      <c r="G1545" t="s">
        <v>46</v>
      </c>
      <c r="H1545" t="s">
        <v>47</v>
      </c>
      <c r="I1545" t="s">
        <v>48</v>
      </c>
      <c r="J1545" t="s">
        <v>37</v>
      </c>
      <c r="K1545" t="s">
        <v>38</v>
      </c>
      <c r="L1545" t="s">
        <v>39</v>
      </c>
      <c r="M1545" t="s">
        <v>40</v>
      </c>
      <c r="N1545" t="s">
        <v>70</v>
      </c>
      <c r="O1545" t="s">
        <v>56</v>
      </c>
      <c r="P1545" t="s">
        <v>57</v>
      </c>
      <c r="Q1545">
        <v>25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3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42.389699999999998</v>
      </c>
      <c r="AF1545">
        <v>-71.107200000000006</v>
      </c>
      <c r="AG1545">
        <v>3</v>
      </c>
      <c r="AH1545" s="1">
        <v>250000000000000</v>
      </c>
    </row>
    <row r="1546" spans="1:34" x14ac:dyDescent="0.35">
      <c r="A1546">
        <v>18050124</v>
      </c>
      <c r="B1546" s="2">
        <v>43334.859722222223</v>
      </c>
      <c r="C1546" s="2" t="str">
        <f t="shared" si="48"/>
        <v>Aug</v>
      </c>
      <c r="D1546" s="2" t="str">
        <f t="shared" si="49"/>
        <v>2018</v>
      </c>
      <c r="E1546" t="s">
        <v>32</v>
      </c>
      <c r="F1546" t="s">
        <v>1156</v>
      </c>
      <c r="G1546" t="s">
        <v>34</v>
      </c>
      <c r="H1546" t="s">
        <v>47</v>
      </c>
      <c r="I1546" t="s">
        <v>48</v>
      </c>
      <c r="J1546" t="s">
        <v>37</v>
      </c>
      <c r="K1546" t="s">
        <v>38</v>
      </c>
      <c r="L1546" t="s">
        <v>39</v>
      </c>
      <c r="M1546" t="s">
        <v>93</v>
      </c>
      <c r="N1546" t="s">
        <v>49</v>
      </c>
      <c r="O1546" t="s">
        <v>86</v>
      </c>
      <c r="P1546" t="s">
        <v>43</v>
      </c>
      <c r="Q1546">
        <v>25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1</v>
      </c>
      <c r="X1546">
        <v>0</v>
      </c>
      <c r="Y1546">
        <v>0</v>
      </c>
      <c r="Z1546">
        <v>1</v>
      </c>
      <c r="AA1546">
        <v>1</v>
      </c>
      <c r="AB1546">
        <v>0</v>
      </c>
      <c r="AC1546">
        <v>0</v>
      </c>
      <c r="AD1546">
        <v>0</v>
      </c>
      <c r="AE1546">
        <v>42.389600000000002</v>
      </c>
      <c r="AF1546">
        <v>-71.107100000000003</v>
      </c>
      <c r="AG1546">
        <v>3</v>
      </c>
      <c r="AH1546" s="1">
        <v>250000000000000</v>
      </c>
    </row>
    <row r="1547" spans="1:34" x14ac:dyDescent="0.35">
      <c r="A1547">
        <v>20041778</v>
      </c>
      <c r="B1547" s="2">
        <v>44072.590277777781</v>
      </c>
      <c r="C1547" s="2" t="str">
        <f t="shared" si="48"/>
        <v>Aug</v>
      </c>
      <c r="D1547" s="2" t="str">
        <f t="shared" si="49"/>
        <v>2020</v>
      </c>
      <c r="E1547" t="s">
        <v>44</v>
      </c>
      <c r="F1547" t="s">
        <v>1157</v>
      </c>
      <c r="G1547" t="s">
        <v>46</v>
      </c>
      <c r="H1547" t="s">
        <v>35</v>
      </c>
      <c r="I1547" t="s">
        <v>36</v>
      </c>
      <c r="J1547" t="s">
        <v>37</v>
      </c>
      <c r="K1547" t="s">
        <v>38</v>
      </c>
      <c r="L1547" t="s">
        <v>39</v>
      </c>
      <c r="M1547" t="s">
        <v>40</v>
      </c>
      <c r="N1547" t="s">
        <v>41</v>
      </c>
      <c r="O1547" t="s">
        <v>42</v>
      </c>
      <c r="P1547" t="s">
        <v>43</v>
      </c>
      <c r="Q1547">
        <v>30</v>
      </c>
      <c r="R1547">
        <v>0</v>
      </c>
      <c r="S1547">
        <v>0</v>
      </c>
      <c r="T1547">
        <v>0</v>
      </c>
      <c r="U1547">
        <v>3</v>
      </c>
      <c r="V1547">
        <v>0</v>
      </c>
      <c r="W1547">
        <v>2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42.389800000000001</v>
      </c>
      <c r="AF1547">
        <v>-71.107600000000005</v>
      </c>
      <c r="AG1547">
        <v>3</v>
      </c>
      <c r="AH1547" s="1">
        <v>250000000000000</v>
      </c>
    </row>
    <row r="1548" spans="1:34" x14ac:dyDescent="0.35">
      <c r="A1548">
        <v>21032288</v>
      </c>
      <c r="B1548" s="2">
        <v>44373.571527777778</v>
      </c>
      <c r="C1548" s="2" t="str">
        <f t="shared" si="48"/>
        <v>Jun</v>
      </c>
      <c r="D1548" s="2" t="str">
        <f t="shared" si="49"/>
        <v>2021</v>
      </c>
      <c r="E1548" t="s">
        <v>44</v>
      </c>
      <c r="F1548" t="s">
        <v>1158</v>
      </c>
      <c r="G1548" t="s">
        <v>46</v>
      </c>
      <c r="H1548" t="s">
        <v>47</v>
      </c>
      <c r="I1548" t="s">
        <v>48</v>
      </c>
      <c r="J1548" t="s">
        <v>157</v>
      </c>
      <c r="K1548" t="s">
        <v>118</v>
      </c>
      <c r="L1548" t="s">
        <v>39</v>
      </c>
      <c r="M1548" t="s">
        <v>69</v>
      </c>
      <c r="N1548" t="s">
        <v>41</v>
      </c>
      <c r="O1548" t="s">
        <v>42</v>
      </c>
      <c r="P1548" t="s">
        <v>43</v>
      </c>
      <c r="Q1548">
        <v>25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3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42.389299999999999</v>
      </c>
      <c r="AF1548">
        <v>-71.108900000000006</v>
      </c>
      <c r="AG1548">
        <v>3</v>
      </c>
      <c r="AH1548" s="1">
        <v>250000000000000</v>
      </c>
    </row>
    <row r="1549" spans="1:34" x14ac:dyDescent="0.35">
      <c r="A1549">
        <v>21031720</v>
      </c>
      <c r="B1549" s="2">
        <v>44370.684027777781</v>
      </c>
      <c r="C1549" s="2" t="str">
        <f t="shared" si="48"/>
        <v>Jun</v>
      </c>
      <c r="D1549" s="2" t="str">
        <f t="shared" si="49"/>
        <v>2021</v>
      </c>
      <c r="E1549" t="s">
        <v>32</v>
      </c>
      <c r="F1549" t="s">
        <v>1159</v>
      </c>
      <c r="G1549" t="s">
        <v>46</v>
      </c>
      <c r="H1549" t="s">
        <v>47</v>
      </c>
      <c r="I1549" t="s">
        <v>48</v>
      </c>
      <c r="J1549" t="s">
        <v>91</v>
      </c>
      <c r="K1549" t="s">
        <v>38</v>
      </c>
      <c r="L1549" t="s">
        <v>39</v>
      </c>
      <c r="M1549" t="s">
        <v>69</v>
      </c>
      <c r="N1549" t="s">
        <v>49</v>
      </c>
      <c r="O1549" t="s">
        <v>140</v>
      </c>
      <c r="P1549" t="s">
        <v>43</v>
      </c>
      <c r="Q1549">
        <v>25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42.3889</v>
      </c>
      <c r="AF1549">
        <v>-71.109200000000001</v>
      </c>
      <c r="AG1549">
        <v>3</v>
      </c>
      <c r="AH1549" s="1">
        <v>250000000000000</v>
      </c>
    </row>
    <row r="1550" spans="1:34" x14ac:dyDescent="0.35">
      <c r="A1550">
        <v>24007770</v>
      </c>
      <c r="B1550" s="2">
        <v>45333.019444444442</v>
      </c>
      <c r="C1550" s="2" t="str">
        <f t="shared" si="48"/>
        <v>Feb</v>
      </c>
      <c r="D1550" s="2" t="str">
        <f t="shared" si="49"/>
        <v>2024</v>
      </c>
      <c r="E1550" t="s">
        <v>58</v>
      </c>
      <c r="F1550" t="s">
        <v>1160</v>
      </c>
      <c r="G1550" t="s">
        <v>34</v>
      </c>
      <c r="H1550" t="s">
        <v>35</v>
      </c>
      <c r="I1550" t="s">
        <v>36</v>
      </c>
      <c r="J1550" t="s">
        <v>37</v>
      </c>
      <c r="K1550" t="s">
        <v>38</v>
      </c>
      <c r="L1550" t="s">
        <v>39</v>
      </c>
      <c r="M1550" t="s">
        <v>93</v>
      </c>
      <c r="N1550" t="s">
        <v>55</v>
      </c>
      <c r="O1550" t="s">
        <v>56</v>
      </c>
      <c r="P1550" t="s">
        <v>43</v>
      </c>
      <c r="Q1550">
        <v>5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2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42.39</v>
      </c>
      <c r="AF1550">
        <v>-71.1096</v>
      </c>
      <c r="AG1550">
        <v>3</v>
      </c>
      <c r="AH1550" s="1">
        <v>250000000000000</v>
      </c>
    </row>
    <row r="1551" spans="1:34" x14ac:dyDescent="0.35">
      <c r="A1551">
        <v>20054880</v>
      </c>
      <c r="B1551" s="2">
        <v>44146.582638888889</v>
      </c>
      <c r="C1551" s="2" t="str">
        <f t="shared" si="48"/>
        <v>Nov</v>
      </c>
      <c r="D1551" s="2" t="str">
        <f t="shared" si="49"/>
        <v>2020</v>
      </c>
      <c r="E1551" t="s">
        <v>44</v>
      </c>
      <c r="F1551" t="s">
        <v>1161</v>
      </c>
      <c r="G1551" t="s">
        <v>46</v>
      </c>
      <c r="H1551" t="s">
        <v>52</v>
      </c>
      <c r="I1551" t="s">
        <v>48</v>
      </c>
      <c r="J1551" t="s">
        <v>37</v>
      </c>
      <c r="K1551" t="s">
        <v>38</v>
      </c>
      <c r="L1551" t="s">
        <v>39</v>
      </c>
      <c r="M1551" t="s">
        <v>63</v>
      </c>
      <c r="N1551" t="s">
        <v>49</v>
      </c>
      <c r="O1551" t="s">
        <v>91</v>
      </c>
      <c r="P1551" t="s">
        <v>57</v>
      </c>
      <c r="Q1551">
        <v>20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42.39</v>
      </c>
      <c r="AF1551">
        <v>-71.1096</v>
      </c>
      <c r="AG1551">
        <v>3</v>
      </c>
      <c r="AH1551" s="1">
        <v>250000000000000</v>
      </c>
    </row>
    <row r="1552" spans="1:34" x14ac:dyDescent="0.35">
      <c r="A1552">
        <v>22052184</v>
      </c>
      <c r="B1552" s="2">
        <v>44818.574999999997</v>
      </c>
      <c r="C1552" s="2" t="str">
        <f t="shared" si="48"/>
        <v>Sep</v>
      </c>
      <c r="D1552" s="2" t="str">
        <f t="shared" si="49"/>
        <v>2022</v>
      </c>
      <c r="E1552" t="s">
        <v>44</v>
      </c>
      <c r="F1552" t="s">
        <v>1162</v>
      </c>
      <c r="G1552" t="s">
        <v>46</v>
      </c>
      <c r="H1552" t="s">
        <v>47</v>
      </c>
      <c r="I1552" t="s">
        <v>48</v>
      </c>
      <c r="J1552" t="s">
        <v>37</v>
      </c>
      <c r="K1552" t="s">
        <v>38</v>
      </c>
      <c r="L1552" t="s">
        <v>39</v>
      </c>
      <c r="M1552" t="s">
        <v>69</v>
      </c>
      <c r="N1552" t="s">
        <v>41</v>
      </c>
      <c r="O1552" t="s">
        <v>56</v>
      </c>
      <c r="P1552" t="s">
        <v>89</v>
      </c>
      <c r="Q1552">
        <v>20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2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42.389600000000002</v>
      </c>
      <c r="AF1552">
        <v>-71.109800000000007</v>
      </c>
      <c r="AG1552">
        <v>3</v>
      </c>
      <c r="AH1552" s="1">
        <v>250000000000000</v>
      </c>
    </row>
    <row r="1553" spans="1:34" x14ac:dyDescent="0.35">
      <c r="A1553">
        <v>24002739</v>
      </c>
      <c r="B1553" s="2">
        <v>45307.388194444444</v>
      </c>
      <c r="C1553" s="2" t="str">
        <f t="shared" si="48"/>
        <v>Jan</v>
      </c>
      <c r="D1553" s="2" t="str">
        <f t="shared" si="49"/>
        <v>2024</v>
      </c>
      <c r="E1553" t="s">
        <v>44</v>
      </c>
      <c r="F1553" t="s">
        <v>1162</v>
      </c>
      <c r="G1553" t="s">
        <v>46</v>
      </c>
      <c r="H1553" t="s">
        <v>155</v>
      </c>
      <c r="I1553" t="s">
        <v>155</v>
      </c>
      <c r="J1553" t="s">
        <v>37</v>
      </c>
      <c r="K1553" t="s">
        <v>38</v>
      </c>
      <c r="L1553" t="s">
        <v>39</v>
      </c>
      <c r="M1553" t="s">
        <v>61</v>
      </c>
      <c r="N1553" t="s">
        <v>49</v>
      </c>
      <c r="O1553" t="s">
        <v>99</v>
      </c>
      <c r="P1553" t="s">
        <v>89</v>
      </c>
      <c r="Q1553">
        <v>20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42.389600000000002</v>
      </c>
      <c r="AF1553">
        <v>-71.109800000000007</v>
      </c>
      <c r="AG1553">
        <v>3</v>
      </c>
      <c r="AH1553" s="1">
        <v>250000000000000</v>
      </c>
    </row>
    <row r="1554" spans="1:34" x14ac:dyDescent="0.35">
      <c r="A1554">
        <v>22072614</v>
      </c>
      <c r="B1554" s="2">
        <v>44922.54583333333</v>
      </c>
      <c r="C1554" s="2" t="str">
        <f t="shared" si="48"/>
        <v>Dec</v>
      </c>
      <c r="D1554" s="2" t="str">
        <f t="shared" si="49"/>
        <v>2022</v>
      </c>
      <c r="E1554" t="s">
        <v>44</v>
      </c>
      <c r="F1554" t="s">
        <v>1161</v>
      </c>
      <c r="G1554" t="s">
        <v>46</v>
      </c>
      <c r="H1554" t="s">
        <v>47</v>
      </c>
      <c r="I1554" t="s">
        <v>48</v>
      </c>
      <c r="J1554" t="s">
        <v>37</v>
      </c>
      <c r="K1554" t="s">
        <v>38</v>
      </c>
      <c r="L1554" t="s">
        <v>39</v>
      </c>
      <c r="M1554" t="s">
        <v>40</v>
      </c>
      <c r="N1554" t="s">
        <v>63</v>
      </c>
      <c r="O1554" t="s">
        <v>56</v>
      </c>
      <c r="P1554" t="s">
        <v>63</v>
      </c>
      <c r="Q1554">
        <v>25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3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42.39</v>
      </c>
      <c r="AF1554">
        <v>-71.1096</v>
      </c>
      <c r="AG1554">
        <v>3</v>
      </c>
      <c r="AH1554" s="1">
        <v>250000000000000</v>
      </c>
    </row>
    <row r="1555" spans="1:34" x14ac:dyDescent="0.35">
      <c r="A1555">
        <v>21066530</v>
      </c>
      <c r="B1555" s="2">
        <v>44559.549305555556</v>
      </c>
      <c r="C1555" s="2" t="str">
        <f t="shared" si="48"/>
        <v>Dec</v>
      </c>
      <c r="D1555" s="2" t="str">
        <f t="shared" si="49"/>
        <v>2021</v>
      </c>
      <c r="E1555" t="s">
        <v>44</v>
      </c>
      <c r="F1555" t="s">
        <v>1163</v>
      </c>
      <c r="G1555" t="s">
        <v>46</v>
      </c>
      <c r="H1555" t="s">
        <v>52</v>
      </c>
      <c r="I1555" t="s">
        <v>48</v>
      </c>
      <c r="J1555" t="s">
        <v>37</v>
      </c>
      <c r="K1555" t="s">
        <v>38</v>
      </c>
      <c r="L1555" t="s">
        <v>39</v>
      </c>
      <c r="M1555" t="s">
        <v>40</v>
      </c>
      <c r="N1555" t="s">
        <v>70</v>
      </c>
      <c r="O1555" t="s">
        <v>56</v>
      </c>
      <c r="P1555" t="s">
        <v>43</v>
      </c>
      <c r="Q1555">
        <v>25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42.386899999999997</v>
      </c>
      <c r="AF1555">
        <v>-71.106300000000005</v>
      </c>
      <c r="AG1555">
        <v>3</v>
      </c>
      <c r="AH1555" s="1">
        <v>250000000000000</v>
      </c>
    </row>
    <row r="1556" spans="1:34" x14ac:dyDescent="0.35">
      <c r="A1556">
        <v>23072828</v>
      </c>
      <c r="B1556" s="2">
        <v>45278.833333333336</v>
      </c>
      <c r="C1556" s="2" t="str">
        <f t="shared" si="48"/>
        <v>Dec</v>
      </c>
      <c r="D1556" s="2" t="str">
        <f t="shared" si="49"/>
        <v>2023</v>
      </c>
      <c r="E1556" t="s">
        <v>32</v>
      </c>
      <c r="F1556" t="s">
        <v>1164</v>
      </c>
      <c r="G1556" t="s">
        <v>34</v>
      </c>
      <c r="H1556" t="s">
        <v>47</v>
      </c>
      <c r="I1556" t="s">
        <v>36</v>
      </c>
      <c r="J1556" t="s">
        <v>37</v>
      </c>
      <c r="K1556" t="s">
        <v>38</v>
      </c>
      <c r="L1556" t="s">
        <v>39</v>
      </c>
      <c r="M1556" t="s">
        <v>93</v>
      </c>
      <c r="N1556" t="s">
        <v>70</v>
      </c>
      <c r="O1556" t="s">
        <v>56</v>
      </c>
      <c r="P1556" t="s">
        <v>43</v>
      </c>
      <c r="Q1556">
        <v>25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3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42.386600000000001</v>
      </c>
      <c r="AF1556">
        <v>-71.105500000000006</v>
      </c>
      <c r="AG1556">
        <v>3</v>
      </c>
      <c r="AH1556" s="1">
        <v>250000000000000</v>
      </c>
    </row>
    <row r="1557" spans="1:34" x14ac:dyDescent="0.35">
      <c r="A1557">
        <v>18071045</v>
      </c>
      <c r="B1557" s="2">
        <v>43435.688194444447</v>
      </c>
      <c r="C1557" s="2" t="str">
        <f t="shared" si="48"/>
        <v>Dec</v>
      </c>
      <c r="D1557" s="2" t="str">
        <f t="shared" si="49"/>
        <v>2018</v>
      </c>
      <c r="E1557" t="s">
        <v>32</v>
      </c>
      <c r="F1557" t="s">
        <v>1165</v>
      </c>
      <c r="G1557" t="s">
        <v>34</v>
      </c>
      <c r="H1557" t="s">
        <v>47</v>
      </c>
      <c r="I1557" t="s">
        <v>48</v>
      </c>
      <c r="J1557" t="s">
        <v>37</v>
      </c>
      <c r="K1557" t="s">
        <v>38</v>
      </c>
      <c r="L1557" t="s">
        <v>39</v>
      </c>
      <c r="M1557" t="s">
        <v>40</v>
      </c>
      <c r="N1557" t="s">
        <v>41</v>
      </c>
      <c r="O1557" t="s">
        <v>42</v>
      </c>
      <c r="P1557" t="s">
        <v>43</v>
      </c>
      <c r="Q1557">
        <v>20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42.389899999999997</v>
      </c>
      <c r="AF1557">
        <v>-71.102000000000004</v>
      </c>
      <c r="AG1557">
        <v>5</v>
      </c>
      <c r="AH1557" s="1">
        <v>250000000000000</v>
      </c>
    </row>
    <row r="1558" spans="1:34" x14ac:dyDescent="0.35">
      <c r="A1558">
        <v>23044511</v>
      </c>
      <c r="B1558" s="2">
        <v>45145.296527777777</v>
      </c>
      <c r="C1558" s="2" t="str">
        <f t="shared" si="48"/>
        <v>Aug</v>
      </c>
      <c r="D1558" s="2" t="str">
        <f t="shared" si="49"/>
        <v>2023</v>
      </c>
      <c r="E1558" t="s">
        <v>58</v>
      </c>
      <c r="F1558" t="s">
        <v>1166</v>
      </c>
      <c r="G1558" t="s">
        <v>46</v>
      </c>
      <c r="H1558" t="s">
        <v>52</v>
      </c>
      <c r="I1558" t="s">
        <v>48</v>
      </c>
      <c r="J1558" t="s">
        <v>37</v>
      </c>
      <c r="K1558" t="s">
        <v>38</v>
      </c>
      <c r="L1558" t="s">
        <v>39</v>
      </c>
      <c r="M1558" t="s">
        <v>69</v>
      </c>
      <c r="N1558" t="s">
        <v>119</v>
      </c>
      <c r="O1558" t="s">
        <v>56</v>
      </c>
      <c r="P1558" t="s">
        <v>57</v>
      </c>
      <c r="Q1558">
        <v>20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42.389000000000003</v>
      </c>
      <c r="AF1558">
        <v>-71.100800000000007</v>
      </c>
      <c r="AG1558">
        <v>3</v>
      </c>
      <c r="AH1558" s="1">
        <v>250000000000000</v>
      </c>
    </row>
    <row r="1559" spans="1:34" x14ac:dyDescent="0.35">
      <c r="A1559">
        <v>21012042</v>
      </c>
      <c r="B1559" s="2">
        <v>44263.871527777781</v>
      </c>
      <c r="C1559" s="2" t="str">
        <f t="shared" si="48"/>
        <v>Mar</v>
      </c>
      <c r="D1559" s="2" t="str">
        <f t="shared" si="49"/>
        <v>2021</v>
      </c>
      <c r="E1559" t="s">
        <v>32</v>
      </c>
      <c r="F1559" t="s">
        <v>1167</v>
      </c>
      <c r="G1559" t="s">
        <v>146</v>
      </c>
      <c r="H1559" t="s">
        <v>47</v>
      </c>
      <c r="I1559" t="s">
        <v>48</v>
      </c>
      <c r="J1559" t="s">
        <v>144</v>
      </c>
      <c r="K1559" t="s">
        <v>38</v>
      </c>
      <c r="L1559" t="s">
        <v>39</v>
      </c>
      <c r="M1559" t="s">
        <v>40</v>
      </c>
      <c r="N1559" t="s">
        <v>119</v>
      </c>
      <c r="O1559" t="s">
        <v>56</v>
      </c>
      <c r="P1559" t="s">
        <v>57</v>
      </c>
      <c r="Q1559">
        <v>20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3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42.387999999999998</v>
      </c>
      <c r="AF1559">
        <v>-71.097999999999999</v>
      </c>
      <c r="AG1559">
        <v>3</v>
      </c>
      <c r="AH1559" s="1">
        <v>250000000000000</v>
      </c>
    </row>
    <row r="1560" spans="1:34" x14ac:dyDescent="0.35">
      <c r="A1560">
        <v>21020187</v>
      </c>
      <c r="B1560" s="2">
        <v>44309.730555555558</v>
      </c>
      <c r="C1560" s="2" t="str">
        <f t="shared" si="48"/>
        <v>Apr</v>
      </c>
      <c r="D1560" s="2" t="str">
        <f t="shared" si="49"/>
        <v>2021</v>
      </c>
      <c r="E1560" t="s">
        <v>32</v>
      </c>
      <c r="F1560" t="s">
        <v>1168</v>
      </c>
      <c r="G1560" t="s">
        <v>46</v>
      </c>
      <c r="H1560" t="s">
        <v>47</v>
      </c>
      <c r="I1560" t="s">
        <v>48</v>
      </c>
      <c r="J1560" t="s">
        <v>63</v>
      </c>
      <c r="K1560" t="s">
        <v>38</v>
      </c>
      <c r="L1560" t="s">
        <v>39</v>
      </c>
      <c r="M1560" t="s">
        <v>69</v>
      </c>
      <c r="N1560" t="s">
        <v>49</v>
      </c>
      <c r="O1560" t="s">
        <v>140</v>
      </c>
      <c r="P1560" t="s">
        <v>63</v>
      </c>
      <c r="Q1560">
        <v>25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42.388500000000001</v>
      </c>
      <c r="AF1560">
        <v>-71.099500000000006</v>
      </c>
      <c r="AG1560">
        <v>3</v>
      </c>
      <c r="AH1560" s="1">
        <v>250000000000000</v>
      </c>
    </row>
    <row r="1561" spans="1:34" x14ac:dyDescent="0.35">
      <c r="A1561">
        <v>23009675</v>
      </c>
      <c r="B1561" s="2">
        <v>44979.302777777775</v>
      </c>
      <c r="C1561" s="2" t="str">
        <f t="shared" si="48"/>
        <v>Feb</v>
      </c>
      <c r="D1561" s="2" t="str">
        <f t="shared" si="49"/>
        <v>2023</v>
      </c>
      <c r="E1561" t="s">
        <v>58</v>
      </c>
      <c r="F1561" t="s">
        <v>1169</v>
      </c>
      <c r="G1561" t="s">
        <v>46</v>
      </c>
      <c r="H1561" t="s">
        <v>47</v>
      </c>
      <c r="I1561" t="s">
        <v>48</v>
      </c>
      <c r="J1561" t="s">
        <v>37</v>
      </c>
      <c r="K1561" t="s">
        <v>66</v>
      </c>
      <c r="L1561" t="s">
        <v>71</v>
      </c>
      <c r="M1561" t="s">
        <v>40</v>
      </c>
      <c r="N1561" t="s">
        <v>41</v>
      </c>
      <c r="O1561" t="s">
        <v>42</v>
      </c>
      <c r="P1561" t="s">
        <v>43</v>
      </c>
      <c r="Q1561">
        <v>25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3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42.388399999999997</v>
      </c>
      <c r="AF1561">
        <v>-71.103399999999993</v>
      </c>
      <c r="AG1561">
        <v>5</v>
      </c>
      <c r="AH1561" s="1">
        <v>250000000000000</v>
      </c>
    </row>
    <row r="1562" spans="1:34" x14ac:dyDescent="0.35">
      <c r="A1562">
        <v>21056170</v>
      </c>
      <c r="B1562" s="2">
        <v>44494.591666666667</v>
      </c>
      <c r="C1562" s="2" t="str">
        <f t="shared" si="48"/>
        <v>Oct</v>
      </c>
      <c r="D1562" s="2" t="str">
        <f t="shared" si="49"/>
        <v>2021</v>
      </c>
      <c r="E1562" t="s">
        <v>44</v>
      </c>
      <c r="F1562" t="s">
        <v>1170</v>
      </c>
      <c r="G1562" t="s">
        <v>46</v>
      </c>
      <c r="H1562" t="s">
        <v>35</v>
      </c>
      <c r="I1562" t="s">
        <v>36</v>
      </c>
      <c r="J1562" t="s">
        <v>37</v>
      </c>
      <c r="K1562" t="s">
        <v>38</v>
      </c>
      <c r="L1562" t="s">
        <v>39</v>
      </c>
      <c r="M1562" t="s">
        <v>40</v>
      </c>
      <c r="N1562" t="s">
        <v>55</v>
      </c>
      <c r="O1562" t="s">
        <v>42</v>
      </c>
      <c r="P1562" t="s">
        <v>43</v>
      </c>
      <c r="Q1562">
        <v>25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4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42.388100000000001</v>
      </c>
      <c r="AF1562">
        <v>-71.102000000000004</v>
      </c>
      <c r="AG1562">
        <v>5</v>
      </c>
      <c r="AH1562" s="1">
        <v>250000000000000</v>
      </c>
    </row>
    <row r="1563" spans="1:34" x14ac:dyDescent="0.35">
      <c r="A1563">
        <v>18057619</v>
      </c>
      <c r="B1563" s="2">
        <v>43369.804861111108</v>
      </c>
      <c r="C1563" s="2" t="str">
        <f t="shared" si="48"/>
        <v>Sep</v>
      </c>
      <c r="D1563" s="2" t="str">
        <f t="shared" si="49"/>
        <v>2018</v>
      </c>
      <c r="E1563" t="s">
        <v>32</v>
      </c>
      <c r="F1563" t="s">
        <v>1169</v>
      </c>
      <c r="G1563" t="s">
        <v>34</v>
      </c>
      <c r="H1563" t="s">
        <v>47</v>
      </c>
      <c r="I1563" t="s">
        <v>48</v>
      </c>
      <c r="J1563" t="s">
        <v>37</v>
      </c>
      <c r="K1563" t="s">
        <v>66</v>
      </c>
      <c r="L1563" t="s">
        <v>71</v>
      </c>
      <c r="M1563" t="s">
        <v>40</v>
      </c>
      <c r="N1563" t="s">
        <v>82</v>
      </c>
      <c r="O1563" t="s">
        <v>42</v>
      </c>
      <c r="P1563" t="s">
        <v>43</v>
      </c>
      <c r="Q1563">
        <v>25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42.388399999999997</v>
      </c>
      <c r="AF1563">
        <v>-71.103399999999993</v>
      </c>
      <c r="AG1563">
        <v>5</v>
      </c>
      <c r="AH1563" s="1">
        <v>250000000000000</v>
      </c>
    </row>
    <row r="1564" spans="1:34" x14ac:dyDescent="0.35">
      <c r="A1564">
        <v>22050205</v>
      </c>
      <c r="B1564" s="2">
        <v>44809.634722222225</v>
      </c>
      <c r="C1564" s="2" t="str">
        <f t="shared" si="48"/>
        <v>Sep</v>
      </c>
      <c r="D1564" s="2" t="str">
        <f t="shared" si="49"/>
        <v>2022</v>
      </c>
      <c r="E1564" t="s">
        <v>44</v>
      </c>
      <c r="F1564" t="s">
        <v>1169</v>
      </c>
      <c r="G1564" t="s">
        <v>46</v>
      </c>
      <c r="H1564" t="s">
        <v>35</v>
      </c>
      <c r="I1564" t="s">
        <v>36</v>
      </c>
      <c r="J1564" t="s">
        <v>63</v>
      </c>
      <c r="K1564" t="s">
        <v>66</v>
      </c>
      <c r="L1564" t="s">
        <v>71</v>
      </c>
      <c r="M1564" t="s">
        <v>93</v>
      </c>
      <c r="N1564" t="s">
        <v>49</v>
      </c>
      <c r="O1564" t="s">
        <v>86</v>
      </c>
      <c r="P1564" t="s">
        <v>43</v>
      </c>
      <c r="Q1564">
        <v>25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1</v>
      </c>
      <c r="X1564">
        <v>0</v>
      </c>
      <c r="Y1564">
        <v>0</v>
      </c>
      <c r="Z1564">
        <v>1</v>
      </c>
      <c r="AA1564">
        <v>1</v>
      </c>
      <c r="AB1564">
        <v>0</v>
      </c>
      <c r="AC1564">
        <v>0</v>
      </c>
      <c r="AD1564">
        <v>0</v>
      </c>
      <c r="AE1564">
        <v>42.388399999999997</v>
      </c>
      <c r="AF1564">
        <v>-71.103399999999993</v>
      </c>
      <c r="AG1564">
        <v>5</v>
      </c>
      <c r="AH1564" s="1">
        <v>250000000000000</v>
      </c>
    </row>
    <row r="1565" spans="1:34" x14ac:dyDescent="0.35">
      <c r="A1565">
        <v>18063854</v>
      </c>
      <c r="B1565" s="2">
        <v>43400.871527777781</v>
      </c>
      <c r="C1565" s="2" t="str">
        <f t="shared" si="48"/>
        <v>Oct</v>
      </c>
      <c r="D1565" s="2" t="str">
        <f t="shared" si="49"/>
        <v>2018</v>
      </c>
      <c r="E1565" t="s">
        <v>32</v>
      </c>
      <c r="F1565" t="s">
        <v>1171</v>
      </c>
      <c r="G1565" t="s">
        <v>34</v>
      </c>
      <c r="H1565" t="s">
        <v>35</v>
      </c>
      <c r="I1565" t="s">
        <v>36</v>
      </c>
      <c r="J1565" t="s">
        <v>37</v>
      </c>
      <c r="K1565" t="s">
        <v>38</v>
      </c>
      <c r="L1565" t="s">
        <v>39</v>
      </c>
      <c r="M1565" t="s">
        <v>40</v>
      </c>
      <c r="N1565" t="s">
        <v>119</v>
      </c>
      <c r="O1565" t="s">
        <v>56</v>
      </c>
      <c r="P1565" t="s">
        <v>43</v>
      </c>
      <c r="Q1565">
        <v>25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3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42.389499999999998</v>
      </c>
      <c r="AF1565">
        <v>-71.102099999999993</v>
      </c>
      <c r="AG1565">
        <v>5</v>
      </c>
      <c r="AH1565" s="1">
        <v>250000000000000</v>
      </c>
    </row>
    <row r="1566" spans="1:34" x14ac:dyDescent="0.35">
      <c r="A1566">
        <v>22053050</v>
      </c>
      <c r="B1566" s="2">
        <v>44822.025694444441</v>
      </c>
      <c r="C1566" s="2" t="str">
        <f t="shared" si="48"/>
        <v>Sep</v>
      </c>
      <c r="D1566" s="2" t="str">
        <f t="shared" si="49"/>
        <v>2022</v>
      </c>
      <c r="E1566" t="s">
        <v>58</v>
      </c>
      <c r="F1566" t="s">
        <v>1169</v>
      </c>
      <c r="G1566" t="s">
        <v>34</v>
      </c>
      <c r="H1566" t="s">
        <v>47</v>
      </c>
      <c r="I1566" t="s">
        <v>48</v>
      </c>
      <c r="J1566" t="s">
        <v>37</v>
      </c>
      <c r="K1566" t="s">
        <v>66</v>
      </c>
      <c r="L1566" t="s">
        <v>71</v>
      </c>
      <c r="M1566" t="s">
        <v>40</v>
      </c>
      <c r="N1566" t="s">
        <v>41</v>
      </c>
      <c r="O1566" t="s">
        <v>42</v>
      </c>
      <c r="P1566" t="s">
        <v>43</v>
      </c>
      <c r="Q1566">
        <v>25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42.388399999999997</v>
      </c>
      <c r="AF1566">
        <v>-71.103399999999993</v>
      </c>
      <c r="AG1566">
        <v>5</v>
      </c>
      <c r="AH1566" s="1">
        <v>250000000000000</v>
      </c>
    </row>
    <row r="1567" spans="1:34" x14ac:dyDescent="0.35">
      <c r="A1567">
        <v>23000347</v>
      </c>
      <c r="B1567" s="2">
        <v>44929.572916666664</v>
      </c>
      <c r="C1567" s="2" t="str">
        <f t="shared" si="48"/>
        <v>Jan</v>
      </c>
      <c r="D1567" s="2" t="str">
        <f t="shared" si="49"/>
        <v>2023</v>
      </c>
      <c r="E1567" t="s">
        <v>44</v>
      </c>
      <c r="F1567" t="s">
        <v>1170</v>
      </c>
      <c r="G1567" t="s">
        <v>46</v>
      </c>
      <c r="H1567" t="s">
        <v>35</v>
      </c>
      <c r="I1567" t="s">
        <v>36</v>
      </c>
      <c r="J1567" t="s">
        <v>37</v>
      </c>
      <c r="K1567" t="s">
        <v>38</v>
      </c>
      <c r="L1567" t="s">
        <v>39</v>
      </c>
      <c r="M1567" t="s">
        <v>40</v>
      </c>
      <c r="N1567" t="s">
        <v>49</v>
      </c>
      <c r="O1567" t="s">
        <v>140</v>
      </c>
      <c r="P1567" t="s">
        <v>57</v>
      </c>
      <c r="Q1567">
        <v>25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2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42.388100000000001</v>
      </c>
      <c r="AF1567">
        <v>-71.102000000000004</v>
      </c>
      <c r="AG1567">
        <v>5</v>
      </c>
      <c r="AH1567" s="1">
        <v>250000000000000</v>
      </c>
    </row>
    <row r="1568" spans="1:34" x14ac:dyDescent="0.35">
      <c r="A1568">
        <v>19055579</v>
      </c>
      <c r="B1568" s="2">
        <v>43735.245833333334</v>
      </c>
      <c r="C1568" s="2" t="str">
        <f t="shared" si="48"/>
        <v>Sep</v>
      </c>
      <c r="D1568" s="2" t="str">
        <f t="shared" si="49"/>
        <v>2019</v>
      </c>
      <c r="E1568" t="s">
        <v>58</v>
      </c>
      <c r="F1568" t="s">
        <v>1169</v>
      </c>
      <c r="G1568" t="s">
        <v>291</v>
      </c>
      <c r="H1568" t="s">
        <v>365</v>
      </c>
      <c r="I1568" t="s">
        <v>36</v>
      </c>
      <c r="J1568" t="s">
        <v>37</v>
      </c>
      <c r="K1568" t="s">
        <v>66</v>
      </c>
      <c r="L1568" t="s">
        <v>71</v>
      </c>
      <c r="M1568" t="s">
        <v>40</v>
      </c>
      <c r="N1568" t="s">
        <v>49</v>
      </c>
      <c r="O1568" t="s">
        <v>86</v>
      </c>
      <c r="P1568" t="s">
        <v>43</v>
      </c>
      <c r="Q1568">
        <v>25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3</v>
      </c>
      <c r="X1568">
        <v>0</v>
      </c>
      <c r="Y1568">
        <v>0</v>
      </c>
      <c r="Z1568">
        <v>1</v>
      </c>
      <c r="AA1568">
        <v>1</v>
      </c>
      <c r="AB1568">
        <v>0</v>
      </c>
      <c r="AC1568">
        <v>0</v>
      </c>
      <c r="AD1568">
        <v>0</v>
      </c>
      <c r="AE1568">
        <v>42.388399999999997</v>
      </c>
      <c r="AF1568">
        <v>-71.103399999999993</v>
      </c>
      <c r="AG1568">
        <v>5</v>
      </c>
      <c r="AH1568" s="1">
        <v>250000000000000</v>
      </c>
    </row>
    <row r="1569" spans="1:34" x14ac:dyDescent="0.35">
      <c r="A1569">
        <v>24005165</v>
      </c>
      <c r="B1569" s="2">
        <v>45320.362500000003</v>
      </c>
      <c r="C1569" s="2" t="str">
        <f t="shared" si="48"/>
        <v>Jan</v>
      </c>
      <c r="D1569" s="2" t="str">
        <f t="shared" si="49"/>
        <v>2024</v>
      </c>
      <c r="E1569" t="s">
        <v>44</v>
      </c>
      <c r="F1569" t="s">
        <v>1169</v>
      </c>
      <c r="G1569" t="s">
        <v>46</v>
      </c>
      <c r="H1569" t="s">
        <v>52</v>
      </c>
      <c r="I1569" t="s">
        <v>36</v>
      </c>
      <c r="J1569" t="s">
        <v>37</v>
      </c>
      <c r="K1569" t="s">
        <v>66</v>
      </c>
      <c r="L1569" t="s">
        <v>71</v>
      </c>
      <c r="M1569" t="s">
        <v>40</v>
      </c>
      <c r="N1569" t="s">
        <v>49</v>
      </c>
      <c r="O1569" t="s">
        <v>99</v>
      </c>
      <c r="P1569" t="s">
        <v>57</v>
      </c>
      <c r="Q1569">
        <v>25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2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42.388399999999997</v>
      </c>
      <c r="AF1569">
        <v>-71.103399999999993</v>
      </c>
      <c r="AG1569">
        <v>5</v>
      </c>
      <c r="AH1569" s="1">
        <v>250000000000000</v>
      </c>
    </row>
    <row r="1570" spans="1:34" x14ac:dyDescent="0.35">
      <c r="A1570">
        <v>21028582</v>
      </c>
      <c r="B1570" s="2">
        <v>44354.018055555556</v>
      </c>
      <c r="C1570" s="2" t="str">
        <f t="shared" si="48"/>
        <v>Jun</v>
      </c>
      <c r="D1570" s="2" t="str">
        <f t="shared" si="49"/>
        <v>2021</v>
      </c>
      <c r="E1570" t="s">
        <v>58</v>
      </c>
      <c r="F1570" t="s">
        <v>1169</v>
      </c>
      <c r="G1570" t="s">
        <v>34</v>
      </c>
      <c r="H1570" t="s">
        <v>47</v>
      </c>
      <c r="I1570" t="s">
        <v>48</v>
      </c>
      <c r="J1570" t="s">
        <v>91</v>
      </c>
      <c r="K1570" t="s">
        <v>66</v>
      </c>
      <c r="L1570" t="s">
        <v>71</v>
      </c>
      <c r="M1570" t="s">
        <v>40</v>
      </c>
      <c r="N1570" t="s">
        <v>41</v>
      </c>
      <c r="O1570" t="s">
        <v>42</v>
      </c>
      <c r="P1570" t="s">
        <v>43</v>
      </c>
      <c r="Q1570">
        <v>25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4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42.388399999999997</v>
      </c>
      <c r="AF1570">
        <v>-71.103399999999993</v>
      </c>
      <c r="AG1570">
        <v>5</v>
      </c>
      <c r="AH1570" s="1">
        <v>250000000000000</v>
      </c>
    </row>
    <row r="1571" spans="1:34" x14ac:dyDescent="0.35">
      <c r="A1571">
        <v>23054748</v>
      </c>
      <c r="B1571" s="2">
        <v>45192.776388888888</v>
      </c>
      <c r="C1571" s="2" t="str">
        <f t="shared" si="48"/>
        <v>Sep</v>
      </c>
      <c r="D1571" s="2" t="str">
        <f t="shared" si="49"/>
        <v>2023</v>
      </c>
      <c r="E1571" t="s">
        <v>32</v>
      </c>
      <c r="F1571" t="s">
        <v>1169</v>
      </c>
      <c r="G1571" t="s">
        <v>34</v>
      </c>
      <c r="H1571" t="s">
        <v>35</v>
      </c>
      <c r="I1571" t="s">
        <v>36</v>
      </c>
      <c r="J1571" t="s">
        <v>37</v>
      </c>
      <c r="K1571" t="s">
        <v>66</v>
      </c>
      <c r="L1571" t="s">
        <v>71</v>
      </c>
      <c r="M1571" t="s">
        <v>40</v>
      </c>
      <c r="N1571" t="s">
        <v>49</v>
      </c>
      <c r="O1571" t="s">
        <v>99</v>
      </c>
      <c r="P1571" t="s">
        <v>43</v>
      </c>
      <c r="Q1571">
        <v>25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42.388399999999997</v>
      </c>
      <c r="AF1571">
        <v>-71.103399999999993</v>
      </c>
      <c r="AG1571">
        <v>5</v>
      </c>
      <c r="AH1571" s="1">
        <v>250000000000000</v>
      </c>
    </row>
    <row r="1572" spans="1:34" x14ac:dyDescent="0.35">
      <c r="A1572">
        <v>23003185</v>
      </c>
      <c r="B1572" s="2">
        <v>44945.536111111112</v>
      </c>
      <c r="C1572" s="2" t="str">
        <f t="shared" si="48"/>
        <v>Jan</v>
      </c>
      <c r="D1572" s="2" t="str">
        <f t="shared" si="49"/>
        <v>2023</v>
      </c>
      <c r="E1572" t="s">
        <v>44</v>
      </c>
      <c r="F1572" t="s">
        <v>1169</v>
      </c>
      <c r="G1572" t="s">
        <v>46</v>
      </c>
      <c r="H1572" t="s">
        <v>52</v>
      </c>
      <c r="I1572" t="s">
        <v>48</v>
      </c>
      <c r="J1572" t="s">
        <v>37</v>
      </c>
      <c r="K1572" t="s">
        <v>66</v>
      </c>
      <c r="L1572" t="s">
        <v>71</v>
      </c>
      <c r="M1572" t="s">
        <v>40</v>
      </c>
      <c r="N1572" t="s">
        <v>49</v>
      </c>
      <c r="O1572" t="s">
        <v>99</v>
      </c>
      <c r="P1572" t="s">
        <v>204</v>
      </c>
      <c r="Q1572">
        <v>25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2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42.388399999999997</v>
      </c>
      <c r="AF1572">
        <v>-71.103399999999993</v>
      </c>
      <c r="AG1572">
        <v>5</v>
      </c>
      <c r="AH1572" s="1">
        <v>250000000000000</v>
      </c>
    </row>
    <row r="1573" spans="1:34" x14ac:dyDescent="0.35">
      <c r="A1573">
        <v>20038234</v>
      </c>
      <c r="B1573" s="2">
        <v>44049.490277777775</v>
      </c>
      <c r="C1573" s="2" t="str">
        <f t="shared" si="48"/>
        <v>Aug</v>
      </c>
      <c r="D1573" s="2" t="str">
        <f t="shared" si="49"/>
        <v>2020</v>
      </c>
      <c r="E1573" t="s">
        <v>44</v>
      </c>
      <c r="F1573" t="s">
        <v>1169</v>
      </c>
      <c r="G1573" t="s">
        <v>46</v>
      </c>
      <c r="H1573" t="s">
        <v>47</v>
      </c>
      <c r="I1573" t="s">
        <v>48</v>
      </c>
      <c r="J1573" t="s">
        <v>37</v>
      </c>
      <c r="K1573" t="s">
        <v>66</v>
      </c>
      <c r="L1573" t="s">
        <v>71</v>
      </c>
      <c r="M1573" t="s">
        <v>40</v>
      </c>
      <c r="N1573" t="s">
        <v>41</v>
      </c>
      <c r="O1573" t="s">
        <v>99</v>
      </c>
      <c r="P1573" t="s">
        <v>204</v>
      </c>
      <c r="Q1573">
        <v>25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2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42.388399999999997</v>
      </c>
      <c r="AF1573">
        <v>-71.103399999999993</v>
      </c>
      <c r="AG1573">
        <v>5</v>
      </c>
      <c r="AH1573" s="1">
        <v>250000000000000</v>
      </c>
    </row>
    <row r="1574" spans="1:34" x14ac:dyDescent="0.35">
      <c r="A1574">
        <v>20058951</v>
      </c>
      <c r="B1574" s="2">
        <v>44170.881944444445</v>
      </c>
      <c r="C1574" s="2" t="str">
        <f t="shared" si="48"/>
        <v>Dec</v>
      </c>
      <c r="D1574" s="2" t="str">
        <f t="shared" si="49"/>
        <v>2020</v>
      </c>
      <c r="E1574" t="s">
        <v>32</v>
      </c>
      <c r="F1574" t="s">
        <v>1169</v>
      </c>
      <c r="G1574" t="s">
        <v>34</v>
      </c>
      <c r="H1574" t="s">
        <v>35</v>
      </c>
      <c r="I1574" t="s">
        <v>74</v>
      </c>
      <c r="J1574" t="s">
        <v>139</v>
      </c>
      <c r="K1574" t="s">
        <v>38</v>
      </c>
      <c r="L1574" t="s">
        <v>71</v>
      </c>
      <c r="M1574" t="s">
        <v>40</v>
      </c>
      <c r="N1574" t="s">
        <v>49</v>
      </c>
      <c r="O1574" t="s">
        <v>105</v>
      </c>
      <c r="P1574" t="s">
        <v>43</v>
      </c>
      <c r="Q1574">
        <v>25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42.388399999999997</v>
      </c>
      <c r="AF1574">
        <v>-71.103399999999993</v>
      </c>
      <c r="AG1574">
        <v>5</v>
      </c>
      <c r="AH1574" s="1">
        <v>250000000000000</v>
      </c>
    </row>
    <row r="1575" spans="1:34" x14ac:dyDescent="0.35">
      <c r="A1575">
        <v>19042503</v>
      </c>
      <c r="B1575" s="2">
        <v>43672.736805555556</v>
      </c>
      <c r="C1575" s="2" t="str">
        <f t="shared" si="48"/>
        <v>Jul</v>
      </c>
      <c r="D1575" s="2" t="str">
        <f t="shared" si="49"/>
        <v>2019</v>
      </c>
      <c r="E1575" t="s">
        <v>32</v>
      </c>
      <c r="F1575" t="s">
        <v>1172</v>
      </c>
      <c r="G1575" t="s">
        <v>46</v>
      </c>
      <c r="H1575" t="s">
        <v>47</v>
      </c>
      <c r="I1575" t="s">
        <v>48</v>
      </c>
      <c r="J1575" t="s">
        <v>37</v>
      </c>
      <c r="K1575" t="s">
        <v>38</v>
      </c>
      <c r="L1575" t="s">
        <v>54</v>
      </c>
      <c r="M1575" t="s">
        <v>69</v>
      </c>
      <c r="N1575" t="s">
        <v>41</v>
      </c>
      <c r="O1575" t="s">
        <v>96</v>
      </c>
      <c r="P1575" t="s">
        <v>43</v>
      </c>
      <c r="Q1575">
        <v>20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2</v>
      </c>
      <c r="X1575">
        <v>1</v>
      </c>
      <c r="Y1575">
        <v>0</v>
      </c>
      <c r="Z1575">
        <v>1</v>
      </c>
      <c r="AA1575">
        <v>0</v>
      </c>
      <c r="AB1575">
        <v>1</v>
      </c>
      <c r="AC1575">
        <v>0</v>
      </c>
      <c r="AD1575">
        <v>0</v>
      </c>
      <c r="AE1575">
        <v>42.389299999999999</v>
      </c>
      <c r="AF1575">
        <v>-71.101100000000002</v>
      </c>
      <c r="AG1575">
        <v>5</v>
      </c>
      <c r="AH1575" s="1">
        <v>250000000000000</v>
      </c>
    </row>
    <row r="1576" spans="1:34" x14ac:dyDescent="0.35">
      <c r="A1576">
        <v>22043211</v>
      </c>
      <c r="B1576" s="2">
        <v>44777.567361111112</v>
      </c>
      <c r="C1576" s="2" t="str">
        <f t="shared" si="48"/>
        <v>Aug</v>
      </c>
      <c r="D1576" s="2" t="str">
        <f t="shared" si="49"/>
        <v>2022</v>
      </c>
      <c r="E1576" t="s">
        <v>44</v>
      </c>
      <c r="F1576" t="s">
        <v>1173</v>
      </c>
      <c r="G1576" t="s">
        <v>46</v>
      </c>
      <c r="H1576" t="s">
        <v>47</v>
      </c>
      <c r="I1576" t="s">
        <v>48</v>
      </c>
      <c r="J1576" t="s">
        <v>37</v>
      </c>
      <c r="K1576" t="s">
        <v>38</v>
      </c>
      <c r="L1576" t="s">
        <v>39</v>
      </c>
      <c r="M1576" t="s">
        <v>40</v>
      </c>
      <c r="N1576" t="s">
        <v>55</v>
      </c>
      <c r="O1576" t="s">
        <v>42</v>
      </c>
      <c r="P1576" t="s">
        <v>43</v>
      </c>
      <c r="Q1576">
        <v>25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3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42.387300000000003</v>
      </c>
      <c r="AF1576">
        <v>-71.099199999999996</v>
      </c>
      <c r="AG1576">
        <v>3</v>
      </c>
      <c r="AH1576" s="1">
        <v>250000000000000</v>
      </c>
    </row>
    <row r="1577" spans="1:34" x14ac:dyDescent="0.35">
      <c r="A1577">
        <v>20041434</v>
      </c>
      <c r="B1577" s="2">
        <v>44070.518750000003</v>
      </c>
      <c r="C1577" s="2" t="str">
        <f t="shared" si="48"/>
        <v>Aug</v>
      </c>
      <c r="D1577" s="2" t="str">
        <f t="shared" si="49"/>
        <v>2020</v>
      </c>
      <c r="E1577" t="s">
        <v>44</v>
      </c>
      <c r="F1577" t="s">
        <v>1174</v>
      </c>
      <c r="G1577" t="s">
        <v>46</v>
      </c>
      <c r="H1577" t="s">
        <v>52</v>
      </c>
      <c r="I1577" t="s">
        <v>48</v>
      </c>
      <c r="J1577" t="s">
        <v>37</v>
      </c>
      <c r="K1577" t="s">
        <v>38</v>
      </c>
      <c r="L1577" t="s">
        <v>39</v>
      </c>
      <c r="M1577" t="s">
        <v>69</v>
      </c>
      <c r="N1577" t="s">
        <v>119</v>
      </c>
      <c r="O1577" t="s">
        <v>56</v>
      </c>
      <c r="P1577" t="s">
        <v>43</v>
      </c>
      <c r="Q1577">
        <v>25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3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42.387300000000003</v>
      </c>
      <c r="AF1577">
        <v>-71.098699999999994</v>
      </c>
      <c r="AG1577">
        <v>3</v>
      </c>
      <c r="AH1577" s="1">
        <v>250000000000000</v>
      </c>
    </row>
    <row r="1578" spans="1:34" x14ac:dyDescent="0.35">
      <c r="A1578">
        <v>23049268</v>
      </c>
      <c r="B1578" s="2">
        <v>45167.496527777781</v>
      </c>
      <c r="C1578" s="2" t="str">
        <f t="shared" si="48"/>
        <v>Aug</v>
      </c>
      <c r="D1578" s="2" t="str">
        <f t="shared" si="49"/>
        <v>2023</v>
      </c>
      <c r="E1578" t="s">
        <v>44</v>
      </c>
      <c r="F1578" t="s">
        <v>1173</v>
      </c>
      <c r="G1578" t="s">
        <v>46</v>
      </c>
      <c r="H1578" t="s">
        <v>52</v>
      </c>
      <c r="I1578" t="s">
        <v>48</v>
      </c>
      <c r="J1578" t="s">
        <v>37</v>
      </c>
      <c r="K1578" t="s">
        <v>38</v>
      </c>
      <c r="L1578" t="s">
        <v>39</v>
      </c>
      <c r="M1578" t="s">
        <v>40</v>
      </c>
      <c r="N1578" t="s">
        <v>119</v>
      </c>
      <c r="O1578" t="s">
        <v>56</v>
      </c>
      <c r="P1578" t="s">
        <v>57</v>
      </c>
      <c r="Q1578">
        <v>25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3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42.387300000000003</v>
      </c>
      <c r="AF1578">
        <v>-71.099199999999996</v>
      </c>
      <c r="AG1578">
        <v>3</v>
      </c>
      <c r="AH1578" s="1">
        <v>250000000000000</v>
      </c>
    </row>
    <row r="1579" spans="1:34" x14ac:dyDescent="0.35">
      <c r="A1579">
        <v>24009368</v>
      </c>
      <c r="B1579" s="2">
        <v>45341.366666666669</v>
      </c>
      <c r="C1579" s="2" t="str">
        <f t="shared" si="48"/>
        <v>Feb</v>
      </c>
      <c r="D1579" s="2" t="str">
        <f t="shared" si="49"/>
        <v>2024</v>
      </c>
      <c r="E1579" t="s">
        <v>44</v>
      </c>
      <c r="F1579" t="s">
        <v>1175</v>
      </c>
      <c r="G1579" t="s">
        <v>46</v>
      </c>
      <c r="H1579" t="s">
        <v>47</v>
      </c>
      <c r="I1579" t="s">
        <v>48</v>
      </c>
      <c r="J1579" t="s">
        <v>37</v>
      </c>
      <c r="K1579" t="s">
        <v>38</v>
      </c>
      <c r="L1579" t="s">
        <v>39</v>
      </c>
      <c r="M1579" t="s">
        <v>69</v>
      </c>
      <c r="N1579" t="s">
        <v>49</v>
      </c>
      <c r="O1579" t="s">
        <v>42</v>
      </c>
      <c r="P1579" t="s">
        <v>43</v>
      </c>
      <c r="Q1579">
        <v>25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2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42.387700000000002</v>
      </c>
      <c r="AF1579">
        <v>-71.0989</v>
      </c>
      <c r="AG1579">
        <v>3</v>
      </c>
      <c r="AH1579" s="1">
        <v>250000000000000</v>
      </c>
    </row>
    <row r="1580" spans="1:34" x14ac:dyDescent="0.35">
      <c r="A1580">
        <v>18067455</v>
      </c>
      <c r="B1580" s="2">
        <v>43417.631944444445</v>
      </c>
      <c r="C1580" s="2" t="str">
        <f t="shared" si="48"/>
        <v>Nov</v>
      </c>
      <c r="D1580" s="2" t="str">
        <f t="shared" si="49"/>
        <v>2018</v>
      </c>
      <c r="E1580" t="s">
        <v>44</v>
      </c>
      <c r="F1580" t="s">
        <v>1174</v>
      </c>
      <c r="G1580" t="s">
        <v>46</v>
      </c>
      <c r="H1580" t="s">
        <v>47</v>
      </c>
      <c r="I1580" t="s">
        <v>48</v>
      </c>
      <c r="J1580" t="s">
        <v>37</v>
      </c>
      <c r="K1580" t="s">
        <v>38</v>
      </c>
      <c r="L1580" t="s">
        <v>39</v>
      </c>
      <c r="M1580" t="s">
        <v>69</v>
      </c>
      <c r="N1580" t="s">
        <v>49</v>
      </c>
      <c r="O1580" t="s">
        <v>91</v>
      </c>
      <c r="P1580" t="s">
        <v>43</v>
      </c>
      <c r="Q1580">
        <v>20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2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42.387300000000003</v>
      </c>
      <c r="AF1580">
        <v>-71.098699999999994</v>
      </c>
      <c r="AG1580">
        <v>3</v>
      </c>
      <c r="AH1580" s="1">
        <v>250000000000000</v>
      </c>
    </row>
    <row r="1581" spans="1:34" x14ac:dyDescent="0.35">
      <c r="A1581">
        <v>22052257</v>
      </c>
      <c r="B1581" s="2">
        <v>44818.886111111111</v>
      </c>
      <c r="C1581" s="2" t="str">
        <f t="shared" si="48"/>
        <v>Sep</v>
      </c>
      <c r="D1581" s="2" t="str">
        <f t="shared" si="49"/>
        <v>2022</v>
      </c>
      <c r="E1581" t="s">
        <v>32</v>
      </c>
      <c r="F1581" t="s">
        <v>1176</v>
      </c>
      <c r="G1581" t="s">
        <v>146</v>
      </c>
      <c r="H1581" t="s">
        <v>47</v>
      </c>
      <c r="I1581" t="s">
        <v>48</v>
      </c>
      <c r="J1581" t="s">
        <v>37</v>
      </c>
      <c r="K1581" t="s">
        <v>121</v>
      </c>
      <c r="L1581" t="s">
        <v>39</v>
      </c>
      <c r="M1581" t="s">
        <v>93</v>
      </c>
      <c r="N1581" t="s">
        <v>49</v>
      </c>
      <c r="O1581" t="s">
        <v>86</v>
      </c>
      <c r="P1581" t="s">
        <v>43</v>
      </c>
      <c r="Q1581">
        <v>25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4</v>
      </c>
      <c r="X1581">
        <v>0</v>
      </c>
      <c r="Y1581">
        <v>0</v>
      </c>
      <c r="Z1581">
        <v>1</v>
      </c>
      <c r="AA1581">
        <v>1</v>
      </c>
      <c r="AB1581">
        <v>0</v>
      </c>
      <c r="AC1581">
        <v>0</v>
      </c>
      <c r="AD1581">
        <v>0</v>
      </c>
      <c r="AE1581">
        <v>42.387700000000002</v>
      </c>
      <c r="AF1581">
        <v>-71.100499999999997</v>
      </c>
      <c r="AG1581">
        <v>3</v>
      </c>
      <c r="AH1581" s="1">
        <v>250000000000000</v>
      </c>
    </row>
    <row r="1582" spans="1:34" x14ac:dyDescent="0.35">
      <c r="A1582">
        <v>21057078</v>
      </c>
      <c r="B1582" s="2">
        <v>44499.452777777777</v>
      </c>
      <c r="C1582" s="2" t="str">
        <f t="shared" si="48"/>
        <v>Oct</v>
      </c>
      <c r="D1582" s="2" t="str">
        <f t="shared" si="49"/>
        <v>2021</v>
      </c>
      <c r="E1582" t="s">
        <v>44</v>
      </c>
      <c r="F1582" t="s">
        <v>1173</v>
      </c>
      <c r="G1582" t="s">
        <v>46</v>
      </c>
      <c r="H1582" t="s">
        <v>35</v>
      </c>
      <c r="I1582" t="s">
        <v>36</v>
      </c>
      <c r="J1582" t="s">
        <v>37</v>
      </c>
      <c r="K1582" t="s">
        <v>38</v>
      </c>
      <c r="L1582" t="s">
        <v>39</v>
      </c>
      <c r="M1582" t="s">
        <v>40</v>
      </c>
      <c r="N1582" t="s">
        <v>70</v>
      </c>
      <c r="O1582" t="s">
        <v>56</v>
      </c>
      <c r="P1582" t="s">
        <v>43</v>
      </c>
      <c r="Q1582">
        <v>25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3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42.387300000000003</v>
      </c>
      <c r="AF1582">
        <v>-71.099199999999996</v>
      </c>
      <c r="AG1582">
        <v>3</v>
      </c>
      <c r="AH1582" s="1">
        <v>250000000000000</v>
      </c>
    </row>
    <row r="1583" spans="1:34" x14ac:dyDescent="0.35">
      <c r="A1583">
        <v>22007602</v>
      </c>
      <c r="B1583" s="2">
        <v>44606.962500000001</v>
      </c>
      <c r="C1583" s="2" t="str">
        <f t="shared" si="48"/>
        <v>Feb</v>
      </c>
      <c r="D1583" s="2" t="str">
        <f t="shared" si="49"/>
        <v>2022</v>
      </c>
      <c r="E1583" t="s">
        <v>32</v>
      </c>
      <c r="F1583" t="s">
        <v>1177</v>
      </c>
      <c r="G1583" t="s">
        <v>34</v>
      </c>
      <c r="H1583" t="s">
        <v>47</v>
      </c>
      <c r="I1583" t="s">
        <v>48</v>
      </c>
      <c r="J1583" t="s">
        <v>37</v>
      </c>
      <c r="K1583" t="s">
        <v>38</v>
      </c>
      <c r="L1583" t="s">
        <v>39</v>
      </c>
      <c r="M1583" t="s">
        <v>40</v>
      </c>
      <c r="N1583" t="s">
        <v>55</v>
      </c>
      <c r="O1583" t="s">
        <v>56</v>
      </c>
      <c r="P1583" t="s">
        <v>43</v>
      </c>
      <c r="Q1583">
        <v>25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5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42.388199999999998</v>
      </c>
      <c r="AF1583">
        <v>-71.103200000000001</v>
      </c>
      <c r="AG1583">
        <v>3</v>
      </c>
      <c r="AH1583" s="1">
        <v>250000000000000</v>
      </c>
    </row>
    <row r="1584" spans="1:34" x14ac:dyDescent="0.35">
      <c r="A1584">
        <v>22032084</v>
      </c>
      <c r="B1584" s="2">
        <v>44720.320833333331</v>
      </c>
      <c r="C1584" s="2" t="str">
        <f t="shared" si="48"/>
        <v>Jun</v>
      </c>
      <c r="D1584" s="2" t="str">
        <f t="shared" si="49"/>
        <v>2022</v>
      </c>
      <c r="E1584" t="s">
        <v>58</v>
      </c>
      <c r="F1584" t="s">
        <v>1178</v>
      </c>
      <c r="G1584" t="s">
        <v>46</v>
      </c>
      <c r="H1584" t="s">
        <v>52</v>
      </c>
      <c r="I1584" t="s">
        <v>36</v>
      </c>
      <c r="J1584" t="s">
        <v>37</v>
      </c>
      <c r="K1584" t="s">
        <v>38</v>
      </c>
      <c r="L1584" t="s">
        <v>39</v>
      </c>
      <c r="M1584" t="s">
        <v>40</v>
      </c>
      <c r="N1584" t="s">
        <v>55</v>
      </c>
      <c r="O1584" t="s">
        <v>42</v>
      </c>
      <c r="P1584" t="s">
        <v>43</v>
      </c>
      <c r="Q1584">
        <v>25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2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42.387900000000002</v>
      </c>
      <c r="AF1584">
        <v>-71.102500000000006</v>
      </c>
      <c r="AG1584">
        <v>3</v>
      </c>
      <c r="AH1584" s="1">
        <v>250000000000000</v>
      </c>
    </row>
    <row r="1585" spans="1:34" x14ac:dyDescent="0.35">
      <c r="A1585">
        <v>19012281</v>
      </c>
      <c r="B1585" s="2">
        <v>43530.320833333331</v>
      </c>
      <c r="C1585" s="2" t="str">
        <f t="shared" si="48"/>
        <v>Mar</v>
      </c>
      <c r="D1585" s="2" t="str">
        <f t="shared" si="49"/>
        <v>2019</v>
      </c>
      <c r="E1585" t="s">
        <v>58</v>
      </c>
      <c r="F1585" t="s">
        <v>1179</v>
      </c>
      <c r="G1585" t="s">
        <v>46</v>
      </c>
      <c r="H1585" t="s">
        <v>47</v>
      </c>
      <c r="I1585" t="s">
        <v>171</v>
      </c>
      <c r="J1585" t="s">
        <v>37</v>
      </c>
      <c r="K1585" t="s">
        <v>38</v>
      </c>
      <c r="L1585" t="s">
        <v>39</v>
      </c>
      <c r="M1585" t="s">
        <v>93</v>
      </c>
      <c r="N1585" t="s">
        <v>70</v>
      </c>
      <c r="O1585" t="s">
        <v>56</v>
      </c>
      <c r="P1585" t="s">
        <v>43</v>
      </c>
      <c r="Q1585">
        <v>25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4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42.388100000000001</v>
      </c>
      <c r="AF1585">
        <v>-71.102999999999994</v>
      </c>
      <c r="AG1585">
        <v>3</v>
      </c>
      <c r="AH1585" s="1">
        <v>250000000000000</v>
      </c>
    </row>
    <row r="1586" spans="1:34" x14ac:dyDescent="0.35">
      <c r="A1586">
        <v>21046912</v>
      </c>
      <c r="B1586" s="2">
        <v>44446.932638888888</v>
      </c>
      <c r="C1586" s="2" t="str">
        <f t="shared" si="48"/>
        <v>Sep</v>
      </c>
      <c r="D1586" s="2" t="str">
        <f t="shared" si="49"/>
        <v>2021</v>
      </c>
      <c r="E1586" t="s">
        <v>32</v>
      </c>
      <c r="F1586" t="s">
        <v>1180</v>
      </c>
      <c r="G1586" t="s">
        <v>34</v>
      </c>
      <c r="H1586" t="s">
        <v>47</v>
      </c>
      <c r="I1586" t="s">
        <v>48</v>
      </c>
      <c r="J1586" t="s">
        <v>37</v>
      </c>
      <c r="K1586" t="s">
        <v>38</v>
      </c>
      <c r="L1586" t="s">
        <v>54</v>
      </c>
      <c r="M1586" t="s">
        <v>69</v>
      </c>
      <c r="N1586" t="s">
        <v>82</v>
      </c>
      <c r="O1586" t="s">
        <v>56</v>
      </c>
      <c r="P1586" t="s">
        <v>63</v>
      </c>
      <c r="Q1586">
        <v>25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42.387900000000002</v>
      </c>
      <c r="AF1586">
        <v>-71.103800000000007</v>
      </c>
      <c r="AG1586">
        <v>3</v>
      </c>
      <c r="AH1586" s="1">
        <v>250000000000000</v>
      </c>
    </row>
    <row r="1587" spans="1:34" x14ac:dyDescent="0.35">
      <c r="A1587">
        <v>21049391</v>
      </c>
      <c r="B1587" s="2">
        <v>44459.344444444447</v>
      </c>
      <c r="C1587" s="2" t="str">
        <f t="shared" si="48"/>
        <v>Sep</v>
      </c>
      <c r="D1587" s="2" t="str">
        <f t="shared" si="49"/>
        <v>2021</v>
      </c>
      <c r="E1587" t="s">
        <v>44</v>
      </c>
      <c r="F1587" t="s">
        <v>1178</v>
      </c>
      <c r="G1587" t="s">
        <v>46</v>
      </c>
      <c r="H1587" t="s">
        <v>47</v>
      </c>
      <c r="I1587" t="s">
        <v>36</v>
      </c>
      <c r="J1587" t="s">
        <v>37</v>
      </c>
      <c r="K1587" t="s">
        <v>38</v>
      </c>
      <c r="L1587" t="s">
        <v>39</v>
      </c>
      <c r="M1587" t="s">
        <v>40</v>
      </c>
      <c r="N1587" t="s">
        <v>82</v>
      </c>
      <c r="O1587" t="s">
        <v>56</v>
      </c>
      <c r="P1587" t="s">
        <v>43</v>
      </c>
      <c r="Q1587">
        <v>25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4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42.387900000000002</v>
      </c>
      <c r="AF1587">
        <v>-71.102500000000006</v>
      </c>
      <c r="AG1587">
        <v>3</v>
      </c>
      <c r="AH1587" s="1">
        <v>250000000000000</v>
      </c>
    </row>
    <row r="1588" spans="1:34" x14ac:dyDescent="0.35">
      <c r="A1588">
        <v>21008952</v>
      </c>
      <c r="B1588" s="2">
        <v>44247.451388888891</v>
      </c>
      <c r="C1588" s="2" t="str">
        <f t="shared" si="48"/>
        <v>Feb</v>
      </c>
      <c r="D1588" s="2" t="str">
        <f t="shared" si="49"/>
        <v>2021</v>
      </c>
      <c r="E1588" t="s">
        <v>44</v>
      </c>
      <c r="F1588" t="s">
        <v>1181</v>
      </c>
      <c r="G1588" t="s">
        <v>46</v>
      </c>
      <c r="H1588" t="s">
        <v>47</v>
      </c>
      <c r="I1588" t="s">
        <v>36</v>
      </c>
      <c r="J1588" t="s">
        <v>37</v>
      </c>
      <c r="K1588" t="s">
        <v>38</v>
      </c>
      <c r="L1588" t="s">
        <v>39</v>
      </c>
      <c r="M1588" t="s">
        <v>40</v>
      </c>
      <c r="N1588" t="s">
        <v>55</v>
      </c>
      <c r="O1588" t="s">
        <v>42</v>
      </c>
      <c r="P1588" t="s">
        <v>43</v>
      </c>
      <c r="Q1588">
        <v>25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4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42.387799999999999</v>
      </c>
      <c r="AF1588">
        <v>-71.102400000000003</v>
      </c>
      <c r="AG1588">
        <v>3</v>
      </c>
      <c r="AH1588" s="1">
        <v>250000000000000</v>
      </c>
    </row>
    <row r="1589" spans="1:34" x14ac:dyDescent="0.35">
      <c r="A1589">
        <v>19022921</v>
      </c>
      <c r="B1589" s="2">
        <v>43581.556944444441</v>
      </c>
      <c r="C1589" s="2" t="str">
        <f t="shared" si="48"/>
        <v>Apr</v>
      </c>
      <c r="D1589" s="2" t="str">
        <f t="shared" si="49"/>
        <v>2019</v>
      </c>
      <c r="E1589" t="s">
        <v>44</v>
      </c>
      <c r="F1589" t="s">
        <v>1180</v>
      </c>
      <c r="G1589" t="s">
        <v>46</v>
      </c>
      <c r="H1589" t="s">
        <v>52</v>
      </c>
      <c r="I1589" t="s">
        <v>36</v>
      </c>
      <c r="J1589" t="s">
        <v>37</v>
      </c>
      <c r="K1589" t="s">
        <v>38</v>
      </c>
      <c r="L1589" t="s">
        <v>54</v>
      </c>
      <c r="M1589" t="s">
        <v>40</v>
      </c>
      <c r="N1589" t="s">
        <v>41</v>
      </c>
      <c r="O1589" t="s">
        <v>42</v>
      </c>
      <c r="P1589" t="s">
        <v>43</v>
      </c>
      <c r="Q1589">
        <v>20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3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42.387900000000002</v>
      </c>
      <c r="AF1589">
        <v>-71.103800000000007</v>
      </c>
      <c r="AG1589">
        <v>3</v>
      </c>
      <c r="AH1589" s="1">
        <v>250000000000000</v>
      </c>
    </row>
    <row r="1590" spans="1:34" x14ac:dyDescent="0.35">
      <c r="A1590">
        <v>22034260</v>
      </c>
      <c r="B1590" s="2">
        <v>44730.416666666664</v>
      </c>
      <c r="C1590" s="2" t="str">
        <f t="shared" si="48"/>
        <v>Jun</v>
      </c>
      <c r="D1590" s="2" t="str">
        <f t="shared" si="49"/>
        <v>2022</v>
      </c>
      <c r="E1590" t="s">
        <v>44</v>
      </c>
      <c r="F1590" t="s">
        <v>1182</v>
      </c>
      <c r="G1590" t="s">
        <v>46</v>
      </c>
      <c r="H1590" t="s">
        <v>47</v>
      </c>
      <c r="I1590" t="s">
        <v>48</v>
      </c>
      <c r="J1590" t="s">
        <v>37</v>
      </c>
      <c r="K1590" t="s">
        <v>38</v>
      </c>
      <c r="L1590" t="s">
        <v>39</v>
      </c>
      <c r="M1590" t="s">
        <v>40</v>
      </c>
      <c r="N1590" t="s">
        <v>88</v>
      </c>
      <c r="O1590" t="s">
        <v>56</v>
      </c>
      <c r="P1590" t="s">
        <v>43</v>
      </c>
      <c r="Q1590">
        <v>20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42.387999999999998</v>
      </c>
      <c r="AF1590">
        <v>-71.103499999999997</v>
      </c>
      <c r="AG1590">
        <v>3</v>
      </c>
      <c r="AH1590" s="1">
        <v>250000000000000</v>
      </c>
    </row>
    <row r="1591" spans="1:34" x14ac:dyDescent="0.35">
      <c r="A1591">
        <v>19000775</v>
      </c>
      <c r="B1591" s="2">
        <v>43470.554166666669</v>
      </c>
      <c r="C1591" s="2" t="str">
        <f t="shared" si="48"/>
        <v>Jan</v>
      </c>
      <c r="D1591" s="2" t="str">
        <f t="shared" si="49"/>
        <v>2019</v>
      </c>
      <c r="E1591" t="s">
        <v>44</v>
      </c>
      <c r="F1591" t="s">
        <v>1183</v>
      </c>
      <c r="G1591" t="s">
        <v>46</v>
      </c>
      <c r="H1591" t="s">
        <v>47</v>
      </c>
      <c r="I1591" t="s">
        <v>48</v>
      </c>
      <c r="J1591" t="s">
        <v>37</v>
      </c>
      <c r="K1591" t="s">
        <v>38</v>
      </c>
      <c r="L1591" t="s">
        <v>54</v>
      </c>
      <c r="M1591" t="s">
        <v>40</v>
      </c>
      <c r="N1591" t="s">
        <v>49</v>
      </c>
      <c r="O1591" t="s">
        <v>42</v>
      </c>
      <c r="P1591" t="s">
        <v>43</v>
      </c>
      <c r="Q1591">
        <v>25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42.387900000000002</v>
      </c>
      <c r="AF1591">
        <v>-71.103800000000007</v>
      </c>
      <c r="AG1591">
        <v>3</v>
      </c>
      <c r="AH1591" s="1">
        <v>250000000000000</v>
      </c>
    </row>
    <row r="1592" spans="1:34" x14ac:dyDescent="0.35">
      <c r="A1592">
        <v>21026251</v>
      </c>
      <c r="B1592" s="2">
        <v>44341.640277777777</v>
      </c>
      <c r="C1592" s="2" t="str">
        <f t="shared" si="48"/>
        <v>May</v>
      </c>
      <c r="D1592" s="2" t="str">
        <f t="shared" si="49"/>
        <v>2021</v>
      </c>
      <c r="E1592" t="s">
        <v>44</v>
      </c>
      <c r="F1592" t="s">
        <v>1184</v>
      </c>
      <c r="G1592" t="s">
        <v>46</v>
      </c>
      <c r="H1592" t="s">
        <v>47</v>
      </c>
      <c r="I1592" t="s">
        <v>48</v>
      </c>
      <c r="J1592" t="s">
        <v>37</v>
      </c>
      <c r="K1592" t="s">
        <v>38</v>
      </c>
      <c r="L1592" t="s">
        <v>39</v>
      </c>
      <c r="M1592" t="s">
        <v>40</v>
      </c>
      <c r="N1592" t="s">
        <v>82</v>
      </c>
      <c r="O1592" t="s">
        <v>42</v>
      </c>
      <c r="P1592" t="s">
        <v>43</v>
      </c>
      <c r="Q1592">
        <v>25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3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42.386600000000001</v>
      </c>
      <c r="AF1592">
        <v>-71.101699999999994</v>
      </c>
      <c r="AG1592">
        <v>3</v>
      </c>
      <c r="AH1592" s="1">
        <v>250000000000000</v>
      </c>
    </row>
    <row r="1593" spans="1:34" x14ac:dyDescent="0.35">
      <c r="A1593">
        <v>19003586</v>
      </c>
      <c r="B1593" s="2">
        <v>43485.527777777781</v>
      </c>
      <c r="C1593" s="2" t="str">
        <f t="shared" si="48"/>
        <v>Jan</v>
      </c>
      <c r="D1593" s="2" t="str">
        <f t="shared" si="49"/>
        <v>2019</v>
      </c>
      <c r="E1593" t="s">
        <v>44</v>
      </c>
      <c r="F1593" t="s">
        <v>1185</v>
      </c>
      <c r="G1593" t="s">
        <v>46</v>
      </c>
      <c r="H1593" t="s">
        <v>138</v>
      </c>
      <c r="I1593" t="s">
        <v>155</v>
      </c>
      <c r="J1593" t="s">
        <v>139</v>
      </c>
      <c r="K1593" t="s">
        <v>38</v>
      </c>
      <c r="L1593" t="s">
        <v>71</v>
      </c>
      <c r="M1593" t="s">
        <v>93</v>
      </c>
      <c r="N1593" t="s">
        <v>70</v>
      </c>
      <c r="O1593" t="s">
        <v>42</v>
      </c>
      <c r="P1593" t="s">
        <v>43</v>
      </c>
      <c r="Q1593">
        <v>25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3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42.386600000000001</v>
      </c>
      <c r="AF1593">
        <v>-71.106800000000007</v>
      </c>
      <c r="AG1593">
        <v>3</v>
      </c>
      <c r="AH1593" s="1">
        <v>250000000000000</v>
      </c>
    </row>
    <row r="1594" spans="1:34" x14ac:dyDescent="0.35">
      <c r="A1594">
        <v>21057227</v>
      </c>
      <c r="B1594" s="2">
        <v>44499.977083333331</v>
      </c>
      <c r="C1594" s="2" t="str">
        <f t="shared" si="48"/>
        <v>Oct</v>
      </c>
      <c r="D1594" s="2" t="str">
        <f t="shared" si="49"/>
        <v>2021</v>
      </c>
      <c r="E1594" t="s">
        <v>32</v>
      </c>
      <c r="F1594" t="s">
        <v>1185</v>
      </c>
      <c r="G1594" t="s">
        <v>34</v>
      </c>
      <c r="H1594" t="s">
        <v>138</v>
      </c>
      <c r="I1594" t="s">
        <v>36</v>
      </c>
      <c r="J1594" t="s">
        <v>91</v>
      </c>
      <c r="K1594" t="s">
        <v>38</v>
      </c>
      <c r="L1594" t="s">
        <v>39</v>
      </c>
      <c r="M1594" t="s">
        <v>40</v>
      </c>
      <c r="N1594" t="s">
        <v>119</v>
      </c>
      <c r="O1594" t="s">
        <v>42</v>
      </c>
      <c r="P1594" t="s">
        <v>43</v>
      </c>
      <c r="Q1594">
        <v>20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5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42.386600000000001</v>
      </c>
      <c r="AF1594">
        <v>-71.106800000000007</v>
      </c>
      <c r="AG1594">
        <v>3</v>
      </c>
      <c r="AH1594" s="1">
        <v>250000000000000</v>
      </c>
    </row>
    <row r="1595" spans="1:34" x14ac:dyDescent="0.35">
      <c r="A1595">
        <v>21056048</v>
      </c>
      <c r="B1595" s="2">
        <v>44493.856944444444</v>
      </c>
      <c r="C1595" s="2" t="str">
        <f t="shared" si="48"/>
        <v>Oct</v>
      </c>
      <c r="D1595" s="2" t="str">
        <f t="shared" si="49"/>
        <v>2021</v>
      </c>
      <c r="E1595" t="s">
        <v>32</v>
      </c>
      <c r="F1595" t="s">
        <v>1186</v>
      </c>
      <c r="G1595" t="s">
        <v>34</v>
      </c>
      <c r="H1595" t="s">
        <v>47</v>
      </c>
      <c r="I1595" t="s">
        <v>48</v>
      </c>
      <c r="J1595" t="s">
        <v>37</v>
      </c>
      <c r="K1595" t="s">
        <v>38</v>
      </c>
      <c r="L1595" t="s">
        <v>54</v>
      </c>
      <c r="M1595" t="s">
        <v>93</v>
      </c>
      <c r="N1595" t="s">
        <v>70</v>
      </c>
      <c r="O1595" t="s">
        <v>56</v>
      </c>
      <c r="P1595" t="s">
        <v>43</v>
      </c>
      <c r="Q1595">
        <v>20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42.387</v>
      </c>
      <c r="AF1595">
        <v>-71.107900000000001</v>
      </c>
      <c r="AG1595">
        <v>3</v>
      </c>
      <c r="AH1595" s="1">
        <v>250000000000000</v>
      </c>
    </row>
    <row r="1596" spans="1:34" x14ac:dyDescent="0.35">
      <c r="A1596">
        <v>23004017</v>
      </c>
      <c r="B1596" s="2">
        <v>44949.9</v>
      </c>
      <c r="C1596" s="2" t="str">
        <f t="shared" si="48"/>
        <v>Jan</v>
      </c>
      <c r="D1596" s="2" t="str">
        <f t="shared" si="49"/>
        <v>2023</v>
      </c>
      <c r="E1596" t="s">
        <v>32</v>
      </c>
      <c r="F1596" t="s">
        <v>1187</v>
      </c>
      <c r="G1596" t="s">
        <v>34</v>
      </c>
      <c r="H1596" t="s">
        <v>155</v>
      </c>
      <c r="I1596" t="s">
        <v>155</v>
      </c>
      <c r="J1596" t="s">
        <v>139</v>
      </c>
      <c r="K1596" t="s">
        <v>38</v>
      </c>
      <c r="L1596" t="s">
        <v>39</v>
      </c>
      <c r="M1596" t="s">
        <v>40</v>
      </c>
      <c r="N1596" t="s">
        <v>41</v>
      </c>
      <c r="O1596" t="s">
        <v>56</v>
      </c>
      <c r="P1596" t="s">
        <v>43</v>
      </c>
      <c r="Q1596">
        <v>25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3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42.386000000000003</v>
      </c>
      <c r="AF1596">
        <v>-71.108000000000004</v>
      </c>
      <c r="AG1596">
        <v>3</v>
      </c>
      <c r="AH1596" s="1">
        <v>250000000000000</v>
      </c>
    </row>
    <row r="1597" spans="1:34" x14ac:dyDescent="0.35">
      <c r="A1597">
        <v>19012657</v>
      </c>
      <c r="B1597" s="2">
        <v>43532.044444444444</v>
      </c>
      <c r="C1597" s="2" t="str">
        <f t="shared" si="48"/>
        <v>Mar</v>
      </c>
      <c r="D1597" s="2" t="str">
        <f t="shared" si="49"/>
        <v>2019</v>
      </c>
      <c r="E1597" t="s">
        <v>58</v>
      </c>
      <c r="F1597" t="s">
        <v>1188</v>
      </c>
      <c r="G1597" t="s">
        <v>34</v>
      </c>
      <c r="H1597" t="s">
        <v>47</v>
      </c>
      <c r="I1597" t="s">
        <v>171</v>
      </c>
      <c r="J1597" t="s">
        <v>37</v>
      </c>
      <c r="K1597" t="s">
        <v>38</v>
      </c>
      <c r="L1597" t="s">
        <v>39</v>
      </c>
      <c r="M1597" t="s">
        <v>69</v>
      </c>
      <c r="N1597" t="s">
        <v>63</v>
      </c>
      <c r="O1597" t="s">
        <v>56</v>
      </c>
      <c r="P1597" t="s">
        <v>57</v>
      </c>
      <c r="Q1597">
        <v>25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3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42.384999999999998</v>
      </c>
      <c r="AF1597">
        <v>-71.108000000000004</v>
      </c>
      <c r="AG1597">
        <v>3</v>
      </c>
      <c r="AH1597" s="1">
        <v>250000000000000</v>
      </c>
    </row>
    <row r="1598" spans="1:34" x14ac:dyDescent="0.35">
      <c r="A1598">
        <v>19062838</v>
      </c>
      <c r="B1598" s="2">
        <v>43771.43472222222</v>
      </c>
      <c r="C1598" s="2" t="str">
        <f t="shared" si="48"/>
        <v>Nov</v>
      </c>
      <c r="D1598" s="2" t="str">
        <f t="shared" si="49"/>
        <v>2019</v>
      </c>
      <c r="E1598" t="s">
        <v>44</v>
      </c>
      <c r="F1598" t="s">
        <v>1189</v>
      </c>
      <c r="G1598" t="s">
        <v>46</v>
      </c>
      <c r="H1598" t="s">
        <v>47</v>
      </c>
      <c r="I1598" t="s">
        <v>48</v>
      </c>
      <c r="J1598" t="s">
        <v>37</v>
      </c>
      <c r="K1598" t="s">
        <v>38</v>
      </c>
      <c r="L1598" t="s">
        <v>39</v>
      </c>
      <c r="M1598" t="s">
        <v>69</v>
      </c>
      <c r="N1598" t="s">
        <v>55</v>
      </c>
      <c r="O1598" t="s">
        <v>42</v>
      </c>
      <c r="P1598" t="s">
        <v>43</v>
      </c>
      <c r="Q1598">
        <v>25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2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42.385399999999997</v>
      </c>
      <c r="AF1598">
        <v>-71.110299999999995</v>
      </c>
      <c r="AG1598">
        <v>3</v>
      </c>
      <c r="AH1598" s="1">
        <v>250000000000000</v>
      </c>
    </row>
    <row r="1599" spans="1:34" x14ac:dyDescent="0.35">
      <c r="A1599">
        <v>19007411</v>
      </c>
      <c r="B1599" s="2">
        <v>43506.116666666669</v>
      </c>
      <c r="C1599" s="2" t="str">
        <f t="shared" si="48"/>
        <v>Feb</v>
      </c>
      <c r="D1599" s="2" t="str">
        <f t="shared" si="49"/>
        <v>2019</v>
      </c>
      <c r="E1599" t="s">
        <v>58</v>
      </c>
      <c r="F1599" t="s">
        <v>1190</v>
      </c>
      <c r="G1599" t="s">
        <v>34</v>
      </c>
      <c r="H1599" t="s">
        <v>47</v>
      </c>
      <c r="I1599" t="s">
        <v>48</v>
      </c>
      <c r="J1599" t="s">
        <v>37</v>
      </c>
      <c r="K1599" t="s">
        <v>38</v>
      </c>
      <c r="L1599" t="s">
        <v>39</v>
      </c>
      <c r="M1599" t="s">
        <v>69</v>
      </c>
      <c r="N1599" t="s">
        <v>70</v>
      </c>
      <c r="O1599" t="s">
        <v>56</v>
      </c>
      <c r="P1599" t="s">
        <v>43</v>
      </c>
      <c r="Q1599">
        <v>25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3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42.384900000000002</v>
      </c>
      <c r="AF1599">
        <v>-71.110500000000002</v>
      </c>
      <c r="AG1599">
        <v>3</v>
      </c>
      <c r="AH1599" s="1">
        <v>250000000000000</v>
      </c>
    </row>
    <row r="1600" spans="1:34" x14ac:dyDescent="0.35">
      <c r="A1600">
        <v>21039378</v>
      </c>
      <c r="B1600" s="2">
        <v>44407.659722222219</v>
      </c>
      <c r="C1600" s="2" t="str">
        <f t="shared" si="48"/>
        <v>Jul</v>
      </c>
      <c r="D1600" s="2" t="str">
        <f t="shared" si="49"/>
        <v>2021</v>
      </c>
      <c r="E1600" t="s">
        <v>44</v>
      </c>
      <c r="F1600" t="s">
        <v>1191</v>
      </c>
      <c r="G1600" t="s">
        <v>46</v>
      </c>
      <c r="H1600" t="s">
        <v>47</v>
      </c>
      <c r="I1600" t="s">
        <v>48</v>
      </c>
      <c r="J1600" t="s">
        <v>37</v>
      </c>
      <c r="K1600" t="s">
        <v>53</v>
      </c>
      <c r="L1600" t="s">
        <v>54</v>
      </c>
      <c r="M1600" t="s">
        <v>69</v>
      </c>
      <c r="N1600" t="s">
        <v>41</v>
      </c>
      <c r="O1600" t="s">
        <v>42</v>
      </c>
      <c r="P1600" t="s">
        <v>43</v>
      </c>
      <c r="Q1600">
        <v>25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2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42.384999999999998</v>
      </c>
      <c r="AF1600">
        <v>-71.106099999999998</v>
      </c>
      <c r="AG1600">
        <v>3</v>
      </c>
      <c r="AH1600" s="1">
        <v>250000000000000</v>
      </c>
    </row>
    <row r="1601" spans="1:34" x14ac:dyDescent="0.35">
      <c r="A1601">
        <v>22001670</v>
      </c>
      <c r="B1601" s="2">
        <v>44573.406944444447</v>
      </c>
      <c r="C1601" s="2" t="str">
        <f t="shared" si="48"/>
        <v>Jan</v>
      </c>
      <c r="D1601" s="2" t="str">
        <f t="shared" si="49"/>
        <v>2022</v>
      </c>
      <c r="E1601" t="s">
        <v>44</v>
      </c>
      <c r="F1601" t="s">
        <v>1192</v>
      </c>
      <c r="G1601" t="s">
        <v>46</v>
      </c>
      <c r="H1601" t="s">
        <v>52</v>
      </c>
      <c r="I1601" t="s">
        <v>48</v>
      </c>
      <c r="J1601" t="s">
        <v>37</v>
      </c>
      <c r="K1601" t="s">
        <v>38</v>
      </c>
      <c r="L1601" t="s">
        <v>39</v>
      </c>
      <c r="M1601" t="s">
        <v>40</v>
      </c>
      <c r="N1601" t="s">
        <v>55</v>
      </c>
      <c r="O1601" t="s">
        <v>56</v>
      </c>
      <c r="P1601" t="s">
        <v>57</v>
      </c>
      <c r="Q1601">
        <v>25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3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42.386699999999998</v>
      </c>
      <c r="AF1601">
        <v>-71.104399999999998</v>
      </c>
      <c r="AG1601">
        <v>3</v>
      </c>
      <c r="AH1601" s="1">
        <v>250000000000000</v>
      </c>
    </row>
    <row r="1602" spans="1:34" x14ac:dyDescent="0.35">
      <c r="A1602">
        <v>19042995</v>
      </c>
      <c r="B1602" s="2">
        <v>43675.390277777777</v>
      </c>
      <c r="C1602" s="2" t="str">
        <f t="shared" si="48"/>
        <v>Jul</v>
      </c>
      <c r="D1602" s="2" t="str">
        <f t="shared" si="49"/>
        <v>2019</v>
      </c>
      <c r="E1602" t="s">
        <v>44</v>
      </c>
      <c r="F1602" t="s">
        <v>1193</v>
      </c>
      <c r="G1602" t="s">
        <v>46</v>
      </c>
      <c r="H1602" t="s">
        <v>47</v>
      </c>
      <c r="I1602" t="s">
        <v>48</v>
      </c>
      <c r="J1602" t="s">
        <v>37</v>
      </c>
      <c r="K1602" t="s">
        <v>38</v>
      </c>
      <c r="L1602" t="s">
        <v>54</v>
      </c>
      <c r="M1602" t="s">
        <v>40</v>
      </c>
      <c r="N1602" t="s">
        <v>49</v>
      </c>
      <c r="O1602" t="s">
        <v>96</v>
      </c>
      <c r="P1602" t="s">
        <v>43</v>
      </c>
      <c r="Q1602">
        <v>25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1</v>
      </c>
      <c r="X1602">
        <v>0</v>
      </c>
      <c r="Y1602">
        <v>0</v>
      </c>
      <c r="Z1602">
        <v>1</v>
      </c>
      <c r="AA1602">
        <v>0</v>
      </c>
      <c r="AB1602">
        <v>1</v>
      </c>
      <c r="AC1602">
        <v>0</v>
      </c>
      <c r="AD1602">
        <v>0</v>
      </c>
      <c r="AE1602">
        <v>42.386600000000001</v>
      </c>
      <c r="AF1602">
        <v>-71.104699999999994</v>
      </c>
      <c r="AG1602">
        <v>3</v>
      </c>
      <c r="AH1602" s="1">
        <v>250000000000000</v>
      </c>
    </row>
    <row r="1603" spans="1:34" x14ac:dyDescent="0.35">
      <c r="A1603">
        <v>20046275</v>
      </c>
      <c r="B1603" s="2">
        <v>44101.023611111108</v>
      </c>
      <c r="C1603" s="2" t="str">
        <f t="shared" ref="C1603:C1666" si="50">TEXT(B1603,"mmm")</f>
        <v>Sep</v>
      </c>
      <c r="D1603" s="2" t="str">
        <f t="shared" ref="D1603:D1666" si="51">TEXT(B1603,"yyyy")</f>
        <v>2020</v>
      </c>
      <c r="E1603" t="s">
        <v>58</v>
      </c>
      <c r="F1603" t="s">
        <v>1193</v>
      </c>
      <c r="G1603" t="s">
        <v>34</v>
      </c>
      <c r="H1603" t="s">
        <v>47</v>
      </c>
      <c r="I1603" t="s">
        <v>48</v>
      </c>
      <c r="J1603" t="s">
        <v>37</v>
      </c>
      <c r="K1603" t="s">
        <v>38</v>
      </c>
      <c r="L1603" t="s">
        <v>63</v>
      </c>
      <c r="M1603" t="s">
        <v>40</v>
      </c>
      <c r="N1603" t="s">
        <v>119</v>
      </c>
      <c r="O1603" t="s">
        <v>56</v>
      </c>
      <c r="P1603" t="s">
        <v>43</v>
      </c>
      <c r="Q1603">
        <v>25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3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42.386600000000001</v>
      </c>
      <c r="AF1603">
        <v>-71.104699999999994</v>
      </c>
      <c r="AG1603">
        <v>3</v>
      </c>
      <c r="AH1603" s="1">
        <v>250000000000000</v>
      </c>
    </row>
    <row r="1604" spans="1:34" x14ac:dyDescent="0.35">
      <c r="A1604">
        <v>23061919</v>
      </c>
      <c r="B1604" s="2">
        <v>45224.870138888888</v>
      </c>
      <c r="C1604" s="2" t="str">
        <f t="shared" si="50"/>
        <v>Oct</v>
      </c>
      <c r="D1604" s="2" t="str">
        <f t="shared" si="51"/>
        <v>2023</v>
      </c>
      <c r="E1604" t="s">
        <v>32</v>
      </c>
      <c r="F1604" t="s">
        <v>1194</v>
      </c>
      <c r="G1604" t="s">
        <v>34</v>
      </c>
      <c r="H1604" t="s">
        <v>47</v>
      </c>
      <c r="I1604" t="s">
        <v>48</v>
      </c>
      <c r="J1604" t="s">
        <v>37</v>
      </c>
      <c r="K1604" t="s">
        <v>38</v>
      </c>
      <c r="L1604" t="s">
        <v>39</v>
      </c>
      <c r="M1604" t="s">
        <v>40</v>
      </c>
      <c r="N1604" t="s">
        <v>70</v>
      </c>
      <c r="O1604" t="s">
        <v>56</v>
      </c>
      <c r="P1604" t="s">
        <v>57</v>
      </c>
      <c r="Q1604">
        <v>25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3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42.385599999999997</v>
      </c>
      <c r="AF1604">
        <v>-71.103399999999993</v>
      </c>
      <c r="AG1604">
        <v>3</v>
      </c>
      <c r="AH1604" s="1">
        <v>250000000000000</v>
      </c>
    </row>
    <row r="1605" spans="1:34" x14ac:dyDescent="0.35">
      <c r="A1605">
        <v>19052490</v>
      </c>
      <c r="B1605" s="2">
        <v>43720.377083333333</v>
      </c>
      <c r="C1605" s="2" t="str">
        <f t="shared" si="50"/>
        <v>Sep</v>
      </c>
      <c r="D1605" s="2" t="str">
        <f t="shared" si="51"/>
        <v>2019</v>
      </c>
      <c r="E1605" t="s">
        <v>44</v>
      </c>
      <c r="F1605" t="s">
        <v>1195</v>
      </c>
      <c r="G1605" t="s">
        <v>46</v>
      </c>
      <c r="H1605" t="s">
        <v>52</v>
      </c>
      <c r="I1605" t="s">
        <v>36</v>
      </c>
      <c r="J1605" t="s">
        <v>37</v>
      </c>
      <c r="K1605" t="s">
        <v>66</v>
      </c>
      <c r="L1605" t="s">
        <v>54</v>
      </c>
      <c r="M1605" t="s">
        <v>40</v>
      </c>
      <c r="N1605" t="s">
        <v>41</v>
      </c>
      <c r="O1605" t="s">
        <v>42</v>
      </c>
      <c r="P1605" t="s">
        <v>43</v>
      </c>
      <c r="Q1605">
        <v>20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3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42.386000000000003</v>
      </c>
      <c r="AF1605">
        <v>-71.105099999999993</v>
      </c>
      <c r="AG1605">
        <v>3</v>
      </c>
      <c r="AH1605" s="1">
        <v>250000000000000</v>
      </c>
    </row>
    <row r="1606" spans="1:34" x14ac:dyDescent="0.35">
      <c r="A1606">
        <v>20060406</v>
      </c>
      <c r="B1606" s="2">
        <v>44180.295138888891</v>
      </c>
      <c r="C1606" s="2" t="str">
        <f t="shared" si="50"/>
        <v>Dec</v>
      </c>
      <c r="D1606" s="2" t="str">
        <f t="shared" si="51"/>
        <v>2020</v>
      </c>
      <c r="E1606" t="s">
        <v>58</v>
      </c>
      <c r="F1606" t="s">
        <v>1195</v>
      </c>
      <c r="G1606" t="s">
        <v>46</v>
      </c>
      <c r="H1606" t="s">
        <v>47</v>
      </c>
      <c r="I1606" t="s">
        <v>48</v>
      </c>
      <c r="J1606" t="s">
        <v>157</v>
      </c>
      <c r="K1606" t="s">
        <v>323</v>
      </c>
      <c r="L1606" t="s">
        <v>71</v>
      </c>
      <c r="M1606" t="s">
        <v>93</v>
      </c>
      <c r="N1606" t="s">
        <v>82</v>
      </c>
      <c r="O1606" t="s">
        <v>42</v>
      </c>
      <c r="P1606" t="s">
        <v>43</v>
      </c>
      <c r="Q1606">
        <v>25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3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42.386000000000003</v>
      </c>
      <c r="AF1606">
        <v>-71.105099999999993</v>
      </c>
      <c r="AG1606">
        <v>3</v>
      </c>
      <c r="AH1606" s="1">
        <v>250000000000000</v>
      </c>
    </row>
    <row r="1607" spans="1:34" x14ac:dyDescent="0.35">
      <c r="A1607">
        <v>22062454</v>
      </c>
      <c r="B1607" s="2">
        <v>44865.611111111109</v>
      </c>
      <c r="C1607" s="2" t="str">
        <f t="shared" si="50"/>
        <v>Oct</v>
      </c>
      <c r="D1607" s="2" t="str">
        <f t="shared" si="51"/>
        <v>2022</v>
      </c>
      <c r="E1607" t="s">
        <v>44</v>
      </c>
      <c r="F1607" t="s">
        <v>1196</v>
      </c>
      <c r="G1607" t="s">
        <v>46</v>
      </c>
      <c r="H1607" t="s">
        <v>47</v>
      </c>
      <c r="I1607" t="s">
        <v>48</v>
      </c>
      <c r="J1607" t="s">
        <v>37</v>
      </c>
      <c r="K1607" t="s">
        <v>38</v>
      </c>
      <c r="L1607" t="s">
        <v>39</v>
      </c>
      <c r="M1607" t="s">
        <v>69</v>
      </c>
      <c r="N1607" t="s">
        <v>119</v>
      </c>
      <c r="O1607" t="s">
        <v>56</v>
      </c>
      <c r="P1607" t="s">
        <v>43</v>
      </c>
      <c r="Q1607">
        <v>25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3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42.385199999999998</v>
      </c>
      <c r="AF1607">
        <v>-71.101399999999998</v>
      </c>
      <c r="AG1607">
        <v>3</v>
      </c>
      <c r="AH1607" s="1">
        <v>250000000000000</v>
      </c>
    </row>
    <row r="1608" spans="1:34" x14ac:dyDescent="0.35">
      <c r="A1608">
        <v>20007505</v>
      </c>
      <c r="B1608" s="2">
        <v>43870.774305555555</v>
      </c>
      <c r="C1608" s="2" t="str">
        <f t="shared" si="50"/>
        <v>Feb</v>
      </c>
      <c r="D1608" s="2" t="str">
        <f t="shared" si="51"/>
        <v>2020</v>
      </c>
      <c r="E1608" t="s">
        <v>32</v>
      </c>
      <c r="F1608" t="s">
        <v>1197</v>
      </c>
      <c r="G1608" t="s">
        <v>34</v>
      </c>
      <c r="H1608" t="s">
        <v>47</v>
      </c>
      <c r="I1608" t="s">
        <v>48</v>
      </c>
      <c r="J1608" t="s">
        <v>37</v>
      </c>
      <c r="K1608" t="s">
        <v>38</v>
      </c>
      <c r="L1608" t="s">
        <v>39</v>
      </c>
      <c r="M1608" t="s">
        <v>40</v>
      </c>
      <c r="N1608" t="s">
        <v>70</v>
      </c>
      <c r="O1608" t="s">
        <v>56</v>
      </c>
      <c r="P1608" t="s">
        <v>43</v>
      </c>
      <c r="Q1608">
        <v>25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6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42.385199999999998</v>
      </c>
      <c r="AF1608">
        <v>-71.103300000000004</v>
      </c>
      <c r="AG1608">
        <v>2</v>
      </c>
      <c r="AH1608" s="1">
        <v>250000000000000</v>
      </c>
    </row>
    <row r="1609" spans="1:34" x14ac:dyDescent="0.35">
      <c r="A1609">
        <v>19005409</v>
      </c>
      <c r="B1609" s="2">
        <v>43495.327777777777</v>
      </c>
      <c r="C1609" s="2" t="str">
        <f t="shared" si="50"/>
        <v>Jan</v>
      </c>
      <c r="D1609" s="2" t="str">
        <f t="shared" si="51"/>
        <v>2019</v>
      </c>
      <c r="E1609" t="s">
        <v>58</v>
      </c>
      <c r="F1609" t="s">
        <v>1198</v>
      </c>
      <c r="G1609" t="s">
        <v>46</v>
      </c>
      <c r="H1609" t="s">
        <v>47</v>
      </c>
      <c r="I1609" t="s">
        <v>155</v>
      </c>
      <c r="J1609" t="s">
        <v>37</v>
      </c>
      <c r="K1609" t="s">
        <v>66</v>
      </c>
      <c r="L1609" t="s">
        <v>71</v>
      </c>
      <c r="M1609" t="s">
        <v>40</v>
      </c>
      <c r="N1609" t="s">
        <v>41</v>
      </c>
      <c r="O1609" t="s">
        <v>42</v>
      </c>
      <c r="P1609" t="s">
        <v>43</v>
      </c>
      <c r="Q1609">
        <v>30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42.383200000000002</v>
      </c>
      <c r="AF1609">
        <v>-71.106399999999994</v>
      </c>
      <c r="AG1609">
        <v>3</v>
      </c>
      <c r="AH1609" s="1">
        <v>250000000000000</v>
      </c>
    </row>
    <row r="1610" spans="1:34" x14ac:dyDescent="0.35">
      <c r="A1610">
        <v>23032722</v>
      </c>
      <c r="B1610" s="2">
        <v>45089.578472222223</v>
      </c>
      <c r="C1610" s="2" t="str">
        <f t="shared" si="50"/>
        <v>Jun</v>
      </c>
      <c r="D1610" s="2" t="str">
        <f t="shared" si="51"/>
        <v>2023</v>
      </c>
      <c r="E1610" t="s">
        <v>44</v>
      </c>
      <c r="F1610" t="s">
        <v>1199</v>
      </c>
      <c r="G1610" t="s">
        <v>46</v>
      </c>
      <c r="H1610" t="s">
        <v>52</v>
      </c>
      <c r="I1610" t="s">
        <v>48</v>
      </c>
      <c r="J1610" t="s">
        <v>37</v>
      </c>
      <c r="K1610" t="s">
        <v>38</v>
      </c>
      <c r="L1610" t="s">
        <v>39</v>
      </c>
      <c r="M1610" t="s">
        <v>40</v>
      </c>
      <c r="N1610" t="s">
        <v>41</v>
      </c>
      <c r="O1610" t="s">
        <v>42</v>
      </c>
      <c r="P1610" t="s">
        <v>43</v>
      </c>
      <c r="Q1610">
        <v>25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42.383499999999998</v>
      </c>
      <c r="AF1610">
        <v>-71.106399999999994</v>
      </c>
      <c r="AG1610">
        <v>3</v>
      </c>
      <c r="AH1610" s="1">
        <v>250000000000000</v>
      </c>
    </row>
    <row r="1611" spans="1:34" x14ac:dyDescent="0.35">
      <c r="A1611">
        <v>21031042</v>
      </c>
      <c r="B1611" s="2">
        <v>44367.01666666667</v>
      </c>
      <c r="C1611" s="2" t="str">
        <f t="shared" si="50"/>
        <v>Jun</v>
      </c>
      <c r="D1611" s="2" t="str">
        <f t="shared" si="51"/>
        <v>2021</v>
      </c>
      <c r="E1611" t="s">
        <v>58</v>
      </c>
      <c r="F1611" t="s">
        <v>1200</v>
      </c>
      <c r="G1611" t="s">
        <v>34</v>
      </c>
      <c r="H1611" t="s">
        <v>47</v>
      </c>
      <c r="I1611" t="s">
        <v>48</v>
      </c>
      <c r="J1611" t="s">
        <v>63</v>
      </c>
      <c r="K1611" t="s">
        <v>38</v>
      </c>
      <c r="L1611" t="s">
        <v>39</v>
      </c>
      <c r="M1611" t="s">
        <v>69</v>
      </c>
      <c r="N1611" t="s">
        <v>55</v>
      </c>
      <c r="O1611" t="s">
        <v>56</v>
      </c>
      <c r="P1611" t="s">
        <v>43</v>
      </c>
      <c r="Q1611">
        <v>20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3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42.3855</v>
      </c>
      <c r="AF1611">
        <v>-71.1053</v>
      </c>
      <c r="AG1611">
        <v>3</v>
      </c>
      <c r="AH1611" s="1">
        <v>250000000000000</v>
      </c>
    </row>
    <row r="1612" spans="1:34" x14ac:dyDescent="0.35">
      <c r="A1612">
        <v>20052473</v>
      </c>
      <c r="B1612" s="2">
        <v>44133.404166666667</v>
      </c>
      <c r="C1612" s="2" t="str">
        <f t="shared" si="50"/>
        <v>Oct</v>
      </c>
      <c r="D1612" s="2" t="str">
        <f t="shared" si="51"/>
        <v>2020</v>
      </c>
      <c r="E1612" t="s">
        <v>44</v>
      </c>
      <c r="F1612" t="s">
        <v>1201</v>
      </c>
      <c r="G1612" t="s">
        <v>46</v>
      </c>
      <c r="H1612" t="s">
        <v>52</v>
      </c>
      <c r="I1612" t="s">
        <v>48</v>
      </c>
      <c r="J1612" t="s">
        <v>37</v>
      </c>
      <c r="K1612" t="s">
        <v>38</v>
      </c>
      <c r="L1612" t="s">
        <v>54</v>
      </c>
      <c r="M1612" t="s">
        <v>69</v>
      </c>
      <c r="N1612" t="s">
        <v>82</v>
      </c>
      <c r="O1612" t="s">
        <v>96</v>
      </c>
      <c r="P1612" t="s">
        <v>43</v>
      </c>
      <c r="Q1612">
        <v>25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1</v>
      </c>
      <c r="X1612">
        <v>0</v>
      </c>
      <c r="Y1612">
        <v>0</v>
      </c>
      <c r="Z1612">
        <v>1</v>
      </c>
      <c r="AA1612">
        <v>0</v>
      </c>
      <c r="AB1612">
        <v>1</v>
      </c>
      <c r="AC1612">
        <v>0</v>
      </c>
      <c r="AD1612">
        <v>0</v>
      </c>
      <c r="AE1612">
        <v>42.383299999999998</v>
      </c>
      <c r="AF1612">
        <v>-71.106800000000007</v>
      </c>
      <c r="AG1612">
        <v>3</v>
      </c>
      <c r="AH1612" s="1">
        <v>250000000000000</v>
      </c>
    </row>
    <row r="1613" spans="1:34" x14ac:dyDescent="0.35">
      <c r="A1613">
        <v>19006798</v>
      </c>
      <c r="B1613" s="2">
        <v>43502.924305555556</v>
      </c>
      <c r="C1613" s="2" t="str">
        <f t="shared" si="50"/>
        <v>Feb</v>
      </c>
      <c r="D1613" s="2" t="str">
        <f t="shared" si="51"/>
        <v>2019</v>
      </c>
      <c r="E1613" t="s">
        <v>32</v>
      </c>
      <c r="F1613" t="s">
        <v>1199</v>
      </c>
      <c r="G1613" t="s">
        <v>34</v>
      </c>
      <c r="H1613" t="s">
        <v>35</v>
      </c>
      <c r="I1613" t="s">
        <v>36</v>
      </c>
      <c r="J1613" t="s">
        <v>37</v>
      </c>
      <c r="K1613" t="s">
        <v>38</v>
      </c>
      <c r="L1613" t="s">
        <v>39</v>
      </c>
      <c r="M1613" t="s">
        <v>40</v>
      </c>
      <c r="N1613" t="s">
        <v>55</v>
      </c>
      <c r="O1613" t="s">
        <v>42</v>
      </c>
      <c r="P1613" t="s">
        <v>43</v>
      </c>
      <c r="Q1613">
        <v>25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3</v>
      </c>
      <c r="X1613">
        <v>0</v>
      </c>
      <c r="Y1613">
        <v>0</v>
      </c>
      <c r="Z1613">
        <v>1</v>
      </c>
      <c r="AA1613">
        <v>1</v>
      </c>
      <c r="AB1613">
        <v>0</v>
      </c>
      <c r="AC1613">
        <v>0</v>
      </c>
      <c r="AD1613">
        <v>0</v>
      </c>
      <c r="AE1613">
        <v>42.383499999999998</v>
      </c>
      <c r="AF1613">
        <v>-71.106399999999994</v>
      </c>
      <c r="AG1613">
        <v>3</v>
      </c>
      <c r="AH1613" s="1">
        <v>250000000000000</v>
      </c>
    </row>
    <row r="1614" spans="1:34" x14ac:dyDescent="0.35">
      <c r="A1614">
        <v>20030635</v>
      </c>
      <c r="B1614" s="2">
        <v>44000.59097222222</v>
      </c>
      <c r="C1614" s="2" t="str">
        <f t="shared" si="50"/>
        <v>Jun</v>
      </c>
      <c r="D1614" s="2" t="str">
        <f t="shared" si="51"/>
        <v>2020</v>
      </c>
      <c r="E1614" t="s">
        <v>44</v>
      </c>
      <c r="F1614" t="s">
        <v>1199</v>
      </c>
      <c r="G1614" t="s">
        <v>46</v>
      </c>
      <c r="H1614" t="s">
        <v>47</v>
      </c>
      <c r="I1614" t="s">
        <v>48</v>
      </c>
      <c r="J1614" t="s">
        <v>37</v>
      </c>
      <c r="K1614" t="s">
        <v>38</v>
      </c>
      <c r="L1614" t="s">
        <v>39</v>
      </c>
      <c r="M1614" t="s">
        <v>63</v>
      </c>
      <c r="N1614" t="s">
        <v>49</v>
      </c>
      <c r="O1614" t="s">
        <v>91</v>
      </c>
      <c r="P1614" t="s">
        <v>89</v>
      </c>
      <c r="Q1614">
        <v>25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2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42.383499999999998</v>
      </c>
      <c r="AF1614">
        <v>-71.106399999999994</v>
      </c>
      <c r="AG1614">
        <v>3</v>
      </c>
      <c r="AH1614" s="1">
        <v>250000000000000</v>
      </c>
    </row>
    <row r="1615" spans="1:34" x14ac:dyDescent="0.35">
      <c r="A1615">
        <v>20031245</v>
      </c>
      <c r="B1615" s="2">
        <v>44004.559027777781</v>
      </c>
      <c r="C1615" s="2" t="str">
        <f t="shared" si="50"/>
        <v>Jun</v>
      </c>
      <c r="D1615" s="2" t="str">
        <f t="shared" si="51"/>
        <v>2020</v>
      </c>
      <c r="E1615" t="s">
        <v>44</v>
      </c>
      <c r="F1615" t="s">
        <v>1198</v>
      </c>
      <c r="G1615" t="s">
        <v>46</v>
      </c>
      <c r="H1615" t="s">
        <v>47</v>
      </c>
      <c r="I1615" t="s">
        <v>48</v>
      </c>
      <c r="J1615" t="s">
        <v>37</v>
      </c>
      <c r="K1615" t="s">
        <v>66</v>
      </c>
      <c r="L1615" t="s">
        <v>54</v>
      </c>
      <c r="M1615" t="s">
        <v>40</v>
      </c>
      <c r="N1615" t="s">
        <v>70</v>
      </c>
      <c r="O1615" t="s">
        <v>42</v>
      </c>
      <c r="P1615" t="s">
        <v>43</v>
      </c>
      <c r="Q1615">
        <v>25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5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42.383200000000002</v>
      </c>
      <c r="AF1615">
        <v>-71.106399999999994</v>
      </c>
      <c r="AG1615">
        <v>3</v>
      </c>
      <c r="AH1615" s="1">
        <v>250000000000000</v>
      </c>
    </row>
    <row r="1616" spans="1:34" x14ac:dyDescent="0.35">
      <c r="A1616">
        <v>21045660</v>
      </c>
      <c r="B1616" s="2">
        <v>44440.511111111111</v>
      </c>
      <c r="C1616" s="2" t="str">
        <f t="shared" si="50"/>
        <v>Sep</v>
      </c>
      <c r="D1616" s="2" t="str">
        <f t="shared" si="51"/>
        <v>2021</v>
      </c>
      <c r="E1616" t="s">
        <v>44</v>
      </c>
      <c r="F1616" t="s">
        <v>1202</v>
      </c>
      <c r="G1616" t="s">
        <v>46</v>
      </c>
      <c r="H1616" t="s">
        <v>35</v>
      </c>
      <c r="I1616" t="s">
        <v>36</v>
      </c>
      <c r="J1616" t="s">
        <v>144</v>
      </c>
      <c r="K1616" t="s">
        <v>38</v>
      </c>
      <c r="L1616" t="s">
        <v>39</v>
      </c>
      <c r="M1616" t="s">
        <v>93</v>
      </c>
      <c r="N1616" t="s">
        <v>55</v>
      </c>
      <c r="O1616" t="s">
        <v>42</v>
      </c>
      <c r="P1616" t="s">
        <v>43</v>
      </c>
      <c r="Q1616">
        <v>25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3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42.383299999999998</v>
      </c>
      <c r="AF1616">
        <v>-71.1066</v>
      </c>
      <c r="AG1616">
        <v>3</v>
      </c>
      <c r="AH1616" s="1">
        <v>250000000000000</v>
      </c>
    </row>
    <row r="1617" spans="1:34" x14ac:dyDescent="0.35">
      <c r="A1617">
        <v>22053784</v>
      </c>
      <c r="B1617" s="2">
        <v>44825.688888888886</v>
      </c>
      <c r="C1617" s="2" t="str">
        <f t="shared" si="50"/>
        <v>Sep</v>
      </c>
      <c r="D1617" s="2" t="str">
        <f t="shared" si="51"/>
        <v>2022</v>
      </c>
      <c r="E1617" t="s">
        <v>32</v>
      </c>
      <c r="F1617" t="s">
        <v>1199</v>
      </c>
      <c r="G1617" t="s">
        <v>46</v>
      </c>
      <c r="H1617" t="s">
        <v>47</v>
      </c>
      <c r="I1617" t="s">
        <v>48</v>
      </c>
      <c r="J1617" t="s">
        <v>91</v>
      </c>
      <c r="K1617" t="s">
        <v>38</v>
      </c>
      <c r="L1617" t="s">
        <v>39</v>
      </c>
      <c r="M1617" t="s">
        <v>93</v>
      </c>
      <c r="N1617" t="s">
        <v>49</v>
      </c>
      <c r="O1617" t="s">
        <v>96</v>
      </c>
      <c r="P1617" t="s">
        <v>43</v>
      </c>
      <c r="Q1617">
        <v>25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2</v>
      </c>
      <c r="X1617">
        <v>0</v>
      </c>
      <c r="Y1617">
        <v>0</v>
      </c>
      <c r="Z1617">
        <v>1</v>
      </c>
      <c r="AA1617">
        <v>0</v>
      </c>
      <c r="AB1617">
        <v>1</v>
      </c>
      <c r="AC1617">
        <v>0</v>
      </c>
      <c r="AD1617">
        <v>0</v>
      </c>
      <c r="AE1617">
        <v>42.383499999999998</v>
      </c>
      <c r="AF1617">
        <v>-71.106399999999994</v>
      </c>
      <c r="AG1617">
        <v>3</v>
      </c>
      <c r="AH1617" s="1">
        <v>250000000000000</v>
      </c>
    </row>
    <row r="1618" spans="1:34" x14ac:dyDescent="0.35">
      <c r="A1618">
        <v>23053400</v>
      </c>
      <c r="B1618" s="2">
        <v>45186.318055555559</v>
      </c>
      <c r="C1618" s="2" t="str">
        <f t="shared" si="50"/>
        <v>Sep</v>
      </c>
      <c r="D1618" s="2" t="str">
        <f t="shared" si="51"/>
        <v>2023</v>
      </c>
      <c r="E1618" t="s">
        <v>58</v>
      </c>
      <c r="F1618" t="s">
        <v>1199</v>
      </c>
      <c r="G1618" t="s">
        <v>46</v>
      </c>
      <c r="H1618" t="s">
        <v>47</v>
      </c>
      <c r="I1618" t="s">
        <v>48</v>
      </c>
      <c r="J1618" t="s">
        <v>37</v>
      </c>
      <c r="K1618" t="s">
        <v>38</v>
      </c>
      <c r="L1618" t="s">
        <v>90</v>
      </c>
      <c r="M1618" t="s">
        <v>63</v>
      </c>
      <c r="N1618" t="s">
        <v>119</v>
      </c>
      <c r="O1618" t="s">
        <v>56</v>
      </c>
      <c r="P1618" t="s">
        <v>89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2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42.383499999999998</v>
      </c>
      <c r="AF1618">
        <v>-71.106399999999994</v>
      </c>
      <c r="AG1618">
        <v>3</v>
      </c>
      <c r="AH1618" s="1">
        <v>250000000000000</v>
      </c>
    </row>
    <row r="1619" spans="1:34" x14ac:dyDescent="0.35">
      <c r="A1619">
        <v>21000583</v>
      </c>
      <c r="B1619" s="2">
        <v>44201.377083333333</v>
      </c>
      <c r="C1619" s="2" t="str">
        <f t="shared" si="50"/>
        <v>Jan</v>
      </c>
      <c r="D1619" s="2" t="str">
        <f t="shared" si="51"/>
        <v>2021</v>
      </c>
      <c r="E1619" t="s">
        <v>44</v>
      </c>
      <c r="F1619" t="s">
        <v>1198</v>
      </c>
      <c r="G1619" t="s">
        <v>46</v>
      </c>
      <c r="H1619" t="s">
        <v>52</v>
      </c>
      <c r="I1619" t="s">
        <v>48</v>
      </c>
      <c r="J1619" t="s">
        <v>37</v>
      </c>
      <c r="K1619" t="s">
        <v>66</v>
      </c>
      <c r="L1619" t="s">
        <v>54</v>
      </c>
      <c r="M1619" t="s">
        <v>40</v>
      </c>
      <c r="N1619" t="s">
        <v>49</v>
      </c>
      <c r="O1619" t="s">
        <v>99</v>
      </c>
      <c r="P1619" t="s">
        <v>43</v>
      </c>
      <c r="Q1619">
        <v>20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42.383200000000002</v>
      </c>
      <c r="AF1619">
        <v>-71.106399999999994</v>
      </c>
      <c r="AG1619">
        <v>3</v>
      </c>
      <c r="AH1619" s="1">
        <v>250000000000000</v>
      </c>
    </row>
    <row r="1620" spans="1:34" x14ac:dyDescent="0.35">
      <c r="A1620">
        <v>22042580</v>
      </c>
      <c r="B1620" s="2">
        <v>44774.461805555555</v>
      </c>
      <c r="C1620" s="2" t="str">
        <f t="shared" si="50"/>
        <v>Aug</v>
      </c>
      <c r="D1620" s="2" t="str">
        <f t="shared" si="51"/>
        <v>2022</v>
      </c>
      <c r="E1620" t="s">
        <v>44</v>
      </c>
      <c r="F1620" t="s">
        <v>1203</v>
      </c>
      <c r="G1620" t="s">
        <v>46</v>
      </c>
      <c r="H1620" t="s">
        <v>47</v>
      </c>
      <c r="I1620" t="s">
        <v>48</v>
      </c>
      <c r="J1620" t="s">
        <v>37</v>
      </c>
      <c r="K1620" t="s">
        <v>38</v>
      </c>
      <c r="L1620" t="s">
        <v>39</v>
      </c>
      <c r="M1620" t="s">
        <v>69</v>
      </c>
      <c r="N1620" t="s">
        <v>49</v>
      </c>
      <c r="O1620" t="s">
        <v>140</v>
      </c>
      <c r="P1620" t="s">
        <v>57</v>
      </c>
      <c r="Q1620">
        <v>20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2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42.3857</v>
      </c>
      <c r="AF1620">
        <v>-71.105099999999993</v>
      </c>
      <c r="AG1620">
        <v>3</v>
      </c>
      <c r="AH1620" s="1">
        <v>250000000000000</v>
      </c>
    </row>
    <row r="1621" spans="1:34" x14ac:dyDescent="0.35">
      <c r="A1621">
        <v>18050570</v>
      </c>
      <c r="B1621" s="2">
        <v>43336.768750000003</v>
      </c>
      <c r="C1621" s="2" t="str">
        <f t="shared" si="50"/>
        <v>Aug</v>
      </c>
      <c r="D1621" s="2" t="str">
        <f t="shared" si="51"/>
        <v>2018</v>
      </c>
      <c r="E1621" t="s">
        <v>32</v>
      </c>
      <c r="F1621" t="s">
        <v>1201</v>
      </c>
      <c r="G1621" t="s">
        <v>46</v>
      </c>
      <c r="H1621" t="s">
        <v>47</v>
      </c>
      <c r="I1621" t="s">
        <v>48</v>
      </c>
      <c r="J1621" t="s">
        <v>37</v>
      </c>
      <c r="K1621" t="s">
        <v>38</v>
      </c>
      <c r="L1621" t="s">
        <v>54</v>
      </c>
      <c r="M1621" t="s">
        <v>93</v>
      </c>
      <c r="N1621" t="s">
        <v>41</v>
      </c>
      <c r="O1621" t="s">
        <v>96</v>
      </c>
      <c r="P1621" t="s">
        <v>43</v>
      </c>
      <c r="Q1621">
        <v>25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1</v>
      </c>
      <c r="X1621">
        <v>0</v>
      </c>
      <c r="Y1621">
        <v>0</v>
      </c>
      <c r="Z1621">
        <v>1</v>
      </c>
      <c r="AA1621">
        <v>0</v>
      </c>
      <c r="AB1621">
        <v>1</v>
      </c>
      <c r="AC1621">
        <v>0</v>
      </c>
      <c r="AD1621">
        <v>0</v>
      </c>
      <c r="AE1621">
        <v>42.383299999999998</v>
      </c>
      <c r="AF1621">
        <v>-71.106800000000007</v>
      </c>
      <c r="AG1621">
        <v>3</v>
      </c>
      <c r="AH1621" s="1">
        <v>250000000000000</v>
      </c>
    </row>
    <row r="1622" spans="1:34" x14ac:dyDescent="0.35">
      <c r="A1622">
        <v>21057335</v>
      </c>
      <c r="B1622" s="2">
        <v>44500.412499999999</v>
      </c>
      <c r="C1622" s="2" t="str">
        <f t="shared" si="50"/>
        <v>Oct</v>
      </c>
      <c r="D1622" s="2" t="str">
        <f t="shared" si="51"/>
        <v>2021</v>
      </c>
      <c r="E1622" t="s">
        <v>44</v>
      </c>
      <c r="F1622" t="s">
        <v>1204</v>
      </c>
      <c r="G1622" t="s">
        <v>46</v>
      </c>
      <c r="H1622" t="s">
        <v>52</v>
      </c>
      <c r="I1622" t="s">
        <v>48</v>
      </c>
      <c r="J1622" t="s">
        <v>37</v>
      </c>
      <c r="K1622" t="s">
        <v>53</v>
      </c>
      <c r="L1622" t="s">
        <v>54</v>
      </c>
      <c r="M1622" t="s">
        <v>69</v>
      </c>
      <c r="N1622" t="s">
        <v>41</v>
      </c>
      <c r="O1622" t="s">
        <v>42</v>
      </c>
      <c r="P1622" t="s">
        <v>43</v>
      </c>
      <c r="Q1622">
        <v>20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2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42.384799999999998</v>
      </c>
      <c r="AF1622">
        <v>-71.105999999999995</v>
      </c>
      <c r="AG1622">
        <v>3</v>
      </c>
      <c r="AH1622" s="1">
        <v>250000000000000</v>
      </c>
    </row>
    <row r="1623" spans="1:34" x14ac:dyDescent="0.35">
      <c r="A1623">
        <v>23039982</v>
      </c>
      <c r="B1623" s="2">
        <v>45124.376388888886</v>
      </c>
      <c r="C1623" s="2" t="str">
        <f t="shared" si="50"/>
        <v>Jul</v>
      </c>
      <c r="D1623" s="2" t="str">
        <f t="shared" si="51"/>
        <v>2023</v>
      </c>
      <c r="E1623" t="s">
        <v>44</v>
      </c>
      <c r="F1623" t="s">
        <v>1205</v>
      </c>
      <c r="G1623" t="s">
        <v>46</v>
      </c>
      <c r="H1623" t="s">
        <v>47</v>
      </c>
      <c r="I1623" t="s">
        <v>48</v>
      </c>
      <c r="J1623" t="s">
        <v>37</v>
      </c>
      <c r="K1623" t="s">
        <v>323</v>
      </c>
      <c r="L1623" t="s">
        <v>54</v>
      </c>
      <c r="M1623" t="s">
        <v>93</v>
      </c>
      <c r="N1623" t="s">
        <v>49</v>
      </c>
      <c r="O1623" t="s">
        <v>96</v>
      </c>
      <c r="P1623" t="s">
        <v>43</v>
      </c>
      <c r="Q1623">
        <v>25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3</v>
      </c>
      <c r="X1623">
        <v>0</v>
      </c>
      <c r="Y1623">
        <v>0</v>
      </c>
      <c r="Z1623">
        <v>1</v>
      </c>
      <c r="AA1623">
        <v>0</v>
      </c>
      <c r="AB1623">
        <v>1</v>
      </c>
      <c r="AC1623">
        <v>0</v>
      </c>
      <c r="AD1623">
        <v>0</v>
      </c>
      <c r="AE1623">
        <v>42.383299999999998</v>
      </c>
      <c r="AF1623">
        <v>-71.105699999999999</v>
      </c>
      <c r="AG1623">
        <v>3</v>
      </c>
      <c r="AH1623" s="1">
        <v>250000000000000</v>
      </c>
    </row>
    <row r="1624" spans="1:34" x14ac:dyDescent="0.35">
      <c r="A1624">
        <v>1800000041</v>
      </c>
      <c r="B1624" s="2">
        <v>43277.781944444447</v>
      </c>
      <c r="C1624" s="2" t="str">
        <f t="shared" si="50"/>
        <v>Jun</v>
      </c>
      <c r="D1624" s="2" t="str">
        <f t="shared" si="51"/>
        <v>2018</v>
      </c>
      <c r="E1624" t="s">
        <v>32</v>
      </c>
      <c r="F1624" t="s">
        <v>1206</v>
      </c>
      <c r="G1624" t="s">
        <v>107</v>
      </c>
      <c r="H1624" t="s">
        <v>35</v>
      </c>
      <c r="I1624" t="s">
        <v>48</v>
      </c>
      <c r="J1624" t="s">
        <v>60</v>
      </c>
      <c r="K1624" t="s">
        <v>38</v>
      </c>
      <c r="L1624" t="s">
        <v>39</v>
      </c>
      <c r="M1624" t="s">
        <v>40</v>
      </c>
      <c r="N1624" t="s">
        <v>70</v>
      </c>
      <c r="O1624" t="s">
        <v>86</v>
      </c>
      <c r="P1624" t="s">
        <v>57</v>
      </c>
      <c r="Q1624">
        <v>25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42.385800000000003</v>
      </c>
      <c r="AF1624">
        <v>-71.105000000000004</v>
      </c>
      <c r="AG1624">
        <v>3</v>
      </c>
      <c r="AH1624" s="1">
        <v>250000000000000</v>
      </c>
    </row>
    <row r="1625" spans="1:34" x14ac:dyDescent="0.35">
      <c r="A1625">
        <v>19033334</v>
      </c>
      <c r="B1625" s="2">
        <v>43630.35</v>
      </c>
      <c r="C1625" s="2" t="str">
        <f t="shared" si="50"/>
        <v>Jun</v>
      </c>
      <c r="D1625" s="2" t="str">
        <f t="shared" si="51"/>
        <v>2019</v>
      </c>
      <c r="E1625" t="s">
        <v>44</v>
      </c>
      <c r="F1625" t="s">
        <v>1207</v>
      </c>
      <c r="G1625" t="s">
        <v>46</v>
      </c>
      <c r="H1625" t="s">
        <v>47</v>
      </c>
      <c r="I1625" t="s">
        <v>48</v>
      </c>
      <c r="J1625" t="s">
        <v>37</v>
      </c>
      <c r="K1625" t="s">
        <v>53</v>
      </c>
      <c r="L1625" t="s">
        <v>54</v>
      </c>
      <c r="M1625" t="s">
        <v>40</v>
      </c>
      <c r="N1625" t="s">
        <v>41</v>
      </c>
      <c r="O1625" t="s">
        <v>42</v>
      </c>
      <c r="P1625" t="s">
        <v>43</v>
      </c>
      <c r="Q1625">
        <v>25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2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42.385100000000001</v>
      </c>
      <c r="AF1625">
        <v>-71.102400000000003</v>
      </c>
      <c r="AG1625">
        <v>2</v>
      </c>
      <c r="AH1625" s="1">
        <v>250000000000000</v>
      </c>
    </row>
    <row r="1626" spans="1:34" x14ac:dyDescent="0.35">
      <c r="A1626">
        <v>19054268</v>
      </c>
      <c r="B1626" s="2">
        <v>43729.056944444441</v>
      </c>
      <c r="C1626" s="2" t="str">
        <f t="shared" si="50"/>
        <v>Sep</v>
      </c>
      <c r="D1626" s="2" t="str">
        <f t="shared" si="51"/>
        <v>2019</v>
      </c>
      <c r="E1626" t="s">
        <v>58</v>
      </c>
      <c r="F1626" t="s">
        <v>1208</v>
      </c>
      <c r="G1626" t="s">
        <v>34</v>
      </c>
      <c r="H1626" t="s">
        <v>47</v>
      </c>
      <c r="I1626" t="s">
        <v>48</v>
      </c>
      <c r="J1626" t="s">
        <v>37</v>
      </c>
      <c r="K1626" t="s">
        <v>38</v>
      </c>
      <c r="L1626" t="s">
        <v>39</v>
      </c>
      <c r="M1626" t="s">
        <v>40</v>
      </c>
      <c r="N1626" t="s">
        <v>70</v>
      </c>
      <c r="O1626" t="s">
        <v>56</v>
      </c>
      <c r="P1626" t="s">
        <v>43</v>
      </c>
      <c r="Q1626">
        <v>25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42.385100000000001</v>
      </c>
      <c r="AF1626">
        <v>-71.102900000000005</v>
      </c>
      <c r="AG1626">
        <v>2</v>
      </c>
      <c r="AH1626" s="1">
        <v>250000000000000</v>
      </c>
    </row>
    <row r="1627" spans="1:34" x14ac:dyDescent="0.35">
      <c r="A1627">
        <v>20007085</v>
      </c>
      <c r="B1627" s="2">
        <v>43868.60833333333</v>
      </c>
      <c r="C1627" s="2" t="str">
        <f t="shared" si="50"/>
        <v>Feb</v>
      </c>
      <c r="D1627" s="2" t="str">
        <f t="shared" si="51"/>
        <v>2020</v>
      </c>
      <c r="E1627" t="s">
        <v>44</v>
      </c>
      <c r="F1627" t="s">
        <v>1209</v>
      </c>
      <c r="G1627" t="s">
        <v>46</v>
      </c>
      <c r="H1627" t="s">
        <v>35</v>
      </c>
      <c r="I1627" t="s">
        <v>36</v>
      </c>
      <c r="J1627" t="s">
        <v>37</v>
      </c>
      <c r="K1627" t="s">
        <v>38</v>
      </c>
      <c r="L1627" t="s">
        <v>39</v>
      </c>
      <c r="M1627" t="s">
        <v>40</v>
      </c>
      <c r="N1627" t="s">
        <v>82</v>
      </c>
      <c r="O1627" t="s">
        <v>56</v>
      </c>
      <c r="P1627" t="s">
        <v>43</v>
      </c>
      <c r="Q1627">
        <v>25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2</v>
      </c>
      <c r="Y1627">
        <v>0</v>
      </c>
      <c r="Z1627">
        <v>1</v>
      </c>
      <c r="AA1627">
        <v>0</v>
      </c>
      <c r="AB1627">
        <v>0</v>
      </c>
      <c r="AC1627">
        <v>1</v>
      </c>
      <c r="AD1627">
        <v>1</v>
      </c>
      <c r="AE1627">
        <v>42.384599999999999</v>
      </c>
      <c r="AF1627">
        <v>-71.101699999999994</v>
      </c>
      <c r="AG1627">
        <v>2</v>
      </c>
      <c r="AH1627" s="1">
        <v>250000000000000</v>
      </c>
    </row>
    <row r="1628" spans="1:34" x14ac:dyDescent="0.35">
      <c r="A1628">
        <v>20057284</v>
      </c>
      <c r="B1628" s="2">
        <v>44160.84097222222</v>
      </c>
      <c r="C1628" s="2" t="str">
        <f t="shared" si="50"/>
        <v>Nov</v>
      </c>
      <c r="D1628" s="2" t="str">
        <f t="shared" si="51"/>
        <v>2020</v>
      </c>
      <c r="E1628" t="s">
        <v>32</v>
      </c>
      <c r="F1628" t="s">
        <v>1210</v>
      </c>
      <c r="G1628" t="s">
        <v>34</v>
      </c>
      <c r="H1628" t="s">
        <v>35</v>
      </c>
      <c r="I1628" t="s">
        <v>36</v>
      </c>
      <c r="J1628" t="s">
        <v>37</v>
      </c>
      <c r="K1628" t="s">
        <v>66</v>
      </c>
      <c r="L1628" t="s">
        <v>71</v>
      </c>
      <c r="M1628" t="s">
        <v>40</v>
      </c>
      <c r="N1628" t="s">
        <v>49</v>
      </c>
      <c r="O1628" t="s">
        <v>86</v>
      </c>
      <c r="P1628" t="s">
        <v>43</v>
      </c>
      <c r="Q1628">
        <v>20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2</v>
      </c>
      <c r="X1628">
        <v>0</v>
      </c>
      <c r="Y1628">
        <v>0</v>
      </c>
      <c r="Z1628">
        <v>1</v>
      </c>
      <c r="AA1628">
        <v>1</v>
      </c>
      <c r="AB1628">
        <v>0</v>
      </c>
      <c r="AC1628">
        <v>0</v>
      </c>
      <c r="AD1628">
        <v>0</v>
      </c>
      <c r="AE1628">
        <v>42.384399999999999</v>
      </c>
      <c r="AF1628">
        <v>-71.100399999999993</v>
      </c>
      <c r="AG1628">
        <v>2</v>
      </c>
      <c r="AH1628" s="1">
        <v>250000000000000</v>
      </c>
    </row>
    <row r="1629" spans="1:34" x14ac:dyDescent="0.35">
      <c r="A1629">
        <v>23029876</v>
      </c>
      <c r="B1629" s="2">
        <v>45076.568749999999</v>
      </c>
      <c r="C1629" s="2" t="str">
        <f t="shared" si="50"/>
        <v>May</v>
      </c>
      <c r="D1629" s="2" t="str">
        <f t="shared" si="51"/>
        <v>2023</v>
      </c>
      <c r="E1629" t="s">
        <v>44</v>
      </c>
      <c r="F1629" t="s">
        <v>1210</v>
      </c>
      <c r="G1629" t="s">
        <v>46</v>
      </c>
      <c r="H1629" t="s">
        <v>47</v>
      </c>
      <c r="I1629" t="s">
        <v>91</v>
      </c>
      <c r="J1629" t="s">
        <v>144</v>
      </c>
      <c r="K1629" t="s">
        <v>66</v>
      </c>
      <c r="L1629" t="s">
        <v>71</v>
      </c>
      <c r="M1629" t="s">
        <v>40</v>
      </c>
      <c r="N1629" t="s">
        <v>55</v>
      </c>
      <c r="O1629" t="s">
        <v>99</v>
      </c>
      <c r="P1629" t="s">
        <v>43</v>
      </c>
      <c r="Q1629">
        <v>25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42.384399999999999</v>
      </c>
      <c r="AF1629">
        <v>-71.100399999999993</v>
      </c>
      <c r="AG1629">
        <v>2</v>
      </c>
      <c r="AH1629" s="1">
        <v>250000000000000</v>
      </c>
    </row>
    <row r="1630" spans="1:34" x14ac:dyDescent="0.35">
      <c r="A1630">
        <v>22016574</v>
      </c>
      <c r="B1630" s="2">
        <v>44649.275000000001</v>
      </c>
      <c r="C1630" s="2" t="str">
        <f t="shared" si="50"/>
        <v>Mar</v>
      </c>
      <c r="D1630" s="2" t="str">
        <f t="shared" si="51"/>
        <v>2022</v>
      </c>
      <c r="E1630" t="s">
        <v>58</v>
      </c>
      <c r="F1630" t="s">
        <v>1210</v>
      </c>
      <c r="G1630" t="s">
        <v>46</v>
      </c>
      <c r="H1630" t="s">
        <v>47</v>
      </c>
      <c r="I1630" t="s">
        <v>48</v>
      </c>
      <c r="J1630" t="s">
        <v>37</v>
      </c>
      <c r="K1630" t="s">
        <v>66</v>
      </c>
      <c r="L1630" t="s">
        <v>71</v>
      </c>
      <c r="M1630" t="s">
        <v>40</v>
      </c>
      <c r="N1630" t="s">
        <v>49</v>
      </c>
      <c r="O1630" t="s">
        <v>99</v>
      </c>
      <c r="P1630" t="s">
        <v>57</v>
      </c>
      <c r="Q1630">
        <v>20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3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42.384399999999999</v>
      </c>
      <c r="AF1630">
        <v>-71.100399999999993</v>
      </c>
      <c r="AG1630">
        <v>2</v>
      </c>
      <c r="AH1630" s="1">
        <v>250000000000000</v>
      </c>
    </row>
    <row r="1631" spans="1:34" x14ac:dyDescent="0.35">
      <c r="A1631">
        <v>20030331</v>
      </c>
      <c r="B1631" s="2">
        <v>43998.609722222223</v>
      </c>
      <c r="C1631" s="2" t="str">
        <f t="shared" si="50"/>
        <v>Jun</v>
      </c>
      <c r="D1631" s="2" t="str">
        <f t="shared" si="51"/>
        <v>2020</v>
      </c>
      <c r="E1631" t="s">
        <v>44</v>
      </c>
      <c r="F1631" t="s">
        <v>1210</v>
      </c>
      <c r="G1631" t="s">
        <v>46</v>
      </c>
      <c r="H1631" t="s">
        <v>47</v>
      </c>
      <c r="I1631" t="s">
        <v>48</v>
      </c>
      <c r="J1631" t="s">
        <v>37</v>
      </c>
      <c r="K1631" t="s">
        <v>66</v>
      </c>
      <c r="L1631" t="s">
        <v>54</v>
      </c>
      <c r="M1631" t="s">
        <v>40</v>
      </c>
      <c r="N1631" t="s">
        <v>41</v>
      </c>
      <c r="O1631" t="s">
        <v>99</v>
      </c>
      <c r="P1631" t="s">
        <v>43</v>
      </c>
      <c r="Q1631">
        <v>25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2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42.384399999999999</v>
      </c>
      <c r="AF1631">
        <v>-71.100399999999993</v>
      </c>
      <c r="AG1631">
        <v>2</v>
      </c>
      <c r="AH1631" s="1">
        <v>250000000000000</v>
      </c>
    </row>
    <row r="1632" spans="1:34" x14ac:dyDescent="0.35">
      <c r="A1632">
        <v>21029829</v>
      </c>
      <c r="B1632" s="2">
        <v>44360.46597222222</v>
      </c>
      <c r="C1632" s="2" t="str">
        <f t="shared" si="50"/>
        <v>Jun</v>
      </c>
      <c r="D1632" s="2" t="str">
        <f t="shared" si="51"/>
        <v>2021</v>
      </c>
      <c r="E1632" t="s">
        <v>44</v>
      </c>
      <c r="F1632" t="s">
        <v>1210</v>
      </c>
      <c r="G1632" t="s">
        <v>46</v>
      </c>
      <c r="H1632" t="s">
        <v>47</v>
      </c>
      <c r="I1632" t="s">
        <v>48</v>
      </c>
      <c r="J1632" t="s">
        <v>37</v>
      </c>
      <c r="K1632" t="s">
        <v>66</v>
      </c>
      <c r="L1632" t="s">
        <v>71</v>
      </c>
      <c r="M1632" t="s">
        <v>69</v>
      </c>
      <c r="N1632" t="s">
        <v>55</v>
      </c>
      <c r="O1632" t="s">
        <v>42</v>
      </c>
      <c r="P1632" t="s">
        <v>43</v>
      </c>
      <c r="Q1632">
        <v>25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2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42.384399999999999</v>
      </c>
      <c r="AF1632">
        <v>-71.100399999999993</v>
      </c>
      <c r="AG1632">
        <v>2</v>
      </c>
      <c r="AH1632" s="1">
        <v>250000000000000</v>
      </c>
    </row>
    <row r="1633" spans="1:34" x14ac:dyDescent="0.35">
      <c r="A1633">
        <v>21063407</v>
      </c>
      <c r="B1633" s="2">
        <v>44537.959027777775</v>
      </c>
      <c r="C1633" s="2" t="str">
        <f t="shared" si="50"/>
        <v>Dec</v>
      </c>
      <c r="D1633" s="2" t="str">
        <f t="shared" si="51"/>
        <v>2021</v>
      </c>
      <c r="E1633" t="s">
        <v>32</v>
      </c>
      <c r="F1633" t="s">
        <v>1211</v>
      </c>
      <c r="G1633" t="s">
        <v>429</v>
      </c>
      <c r="H1633" t="s">
        <v>47</v>
      </c>
      <c r="I1633" t="s">
        <v>48</v>
      </c>
      <c r="J1633" t="s">
        <v>37</v>
      </c>
      <c r="K1633" t="s">
        <v>38</v>
      </c>
      <c r="L1633" t="s">
        <v>39</v>
      </c>
      <c r="M1633" t="s">
        <v>40</v>
      </c>
      <c r="N1633" t="s">
        <v>55</v>
      </c>
      <c r="O1633" t="s">
        <v>56</v>
      </c>
      <c r="P1633" t="s">
        <v>43</v>
      </c>
      <c r="Q1633">
        <v>25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42.384599999999999</v>
      </c>
      <c r="AF1633">
        <v>-71.101500000000001</v>
      </c>
      <c r="AG1633">
        <v>2</v>
      </c>
      <c r="AH1633" s="1">
        <v>250000000000000</v>
      </c>
    </row>
    <row r="1634" spans="1:34" x14ac:dyDescent="0.35">
      <c r="A1634">
        <v>24019713</v>
      </c>
      <c r="B1634" s="2">
        <v>45391.525694444441</v>
      </c>
      <c r="C1634" s="2" t="str">
        <f t="shared" si="50"/>
        <v>Apr</v>
      </c>
      <c r="D1634" s="2" t="str">
        <f t="shared" si="51"/>
        <v>2024</v>
      </c>
      <c r="E1634" t="s">
        <v>44</v>
      </c>
      <c r="F1634" t="s">
        <v>1212</v>
      </c>
      <c r="G1634" t="s">
        <v>46</v>
      </c>
      <c r="H1634" t="s">
        <v>47</v>
      </c>
      <c r="I1634" t="s">
        <v>48</v>
      </c>
      <c r="J1634" t="s">
        <v>37</v>
      </c>
      <c r="K1634" t="s">
        <v>66</v>
      </c>
      <c r="L1634" t="s">
        <v>54</v>
      </c>
      <c r="M1634" t="s">
        <v>40</v>
      </c>
      <c r="N1634" t="s">
        <v>41</v>
      </c>
      <c r="O1634" t="s">
        <v>91</v>
      </c>
      <c r="P1634" t="s">
        <v>89</v>
      </c>
      <c r="Q1634">
        <v>25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42.3842</v>
      </c>
      <c r="AF1634">
        <v>-71.100800000000007</v>
      </c>
      <c r="AG1634">
        <v>2</v>
      </c>
      <c r="AH1634" s="1">
        <v>250000000000000</v>
      </c>
    </row>
    <row r="1635" spans="1:34" x14ac:dyDescent="0.35">
      <c r="A1635">
        <v>19004328</v>
      </c>
      <c r="B1635" s="2">
        <v>43489.605555555558</v>
      </c>
      <c r="C1635" s="2" t="str">
        <f t="shared" si="50"/>
        <v>Jan</v>
      </c>
      <c r="D1635" s="2" t="str">
        <f t="shared" si="51"/>
        <v>2019</v>
      </c>
      <c r="E1635" t="s">
        <v>44</v>
      </c>
      <c r="F1635" t="s">
        <v>1213</v>
      </c>
      <c r="G1635" t="s">
        <v>46</v>
      </c>
      <c r="H1635" t="s">
        <v>35</v>
      </c>
      <c r="I1635" t="s">
        <v>36</v>
      </c>
      <c r="J1635" t="s">
        <v>37</v>
      </c>
      <c r="K1635" t="s">
        <v>38</v>
      </c>
      <c r="L1635" t="s">
        <v>39</v>
      </c>
      <c r="M1635" t="s">
        <v>40</v>
      </c>
      <c r="N1635" t="s">
        <v>70</v>
      </c>
      <c r="O1635" t="s">
        <v>56</v>
      </c>
      <c r="P1635" t="s">
        <v>43</v>
      </c>
      <c r="Q1635">
        <v>20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2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42.377899999999997</v>
      </c>
      <c r="AF1635">
        <v>-71.101699999999994</v>
      </c>
      <c r="AG1635">
        <v>2</v>
      </c>
      <c r="AH1635" s="1">
        <v>250000000000000</v>
      </c>
    </row>
    <row r="1636" spans="1:34" x14ac:dyDescent="0.35">
      <c r="A1636">
        <v>20058815</v>
      </c>
      <c r="B1636" s="2">
        <v>44169.906944444447</v>
      </c>
      <c r="C1636" s="2" t="str">
        <f t="shared" si="50"/>
        <v>Dec</v>
      </c>
      <c r="D1636" s="2" t="str">
        <f t="shared" si="51"/>
        <v>2020</v>
      </c>
      <c r="E1636" t="s">
        <v>32</v>
      </c>
      <c r="F1636" t="s">
        <v>1214</v>
      </c>
      <c r="G1636" t="s">
        <v>34</v>
      </c>
      <c r="H1636" t="s">
        <v>52</v>
      </c>
      <c r="I1636" t="s">
        <v>36</v>
      </c>
      <c r="J1636" t="s">
        <v>37</v>
      </c>
      <c r="K1636" t="s">
        <v>38</v>
      </c>
      <c r="L1636" t="s">
        <v>39</v>
      </c>
      <c r="M1636" t="s">
        <v>40</v>
      </c>
      <c r="N1636" t="s">
        <v>82</v>
      </c>
      <c r="O1636" t="s">
        <v>56</v>
      </c>
      <c r="P1636" t="s">
        <v>43</v>
      </c>
      <c r="Q1636">
        <v>20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4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42.379100000000001</v>
      </c>
      <c r="AF1636">
        <v>-71.102500000000006</v>
      </c>
      <c r="AG1636">
        <v>2</v>
      </c>
      <c r="AH1636" s="1">
        <v>250000000000000</v>
      </c>
    </row>
    <row r="1637" spans="1:34" x14ac:dyDescent="0.35">
      <c r="A1637">
        <v>21028151</v>
      </c>
      <c r="B1637" s="2">
        <v>44351.605555555558</v>
      </c>
      <c r="C1637" s="2" t="str">
        <f t="shared" si="50"/>
        <v>Jun</v>
      </c>
      <c r="D1637" s="2" t="str">
        <f t="shared" si="51"/>
        <v>2021</v>
      </c>
      <c r="E1637" t="s">
        <v>44</v>
      </c>
      <c r="F1637" t="s">
        <v>1215</v>
      </c>
      <c r="G1637" t="s">
        <v>46</v>
      </c>
      <c r="H1637" t="s">
        <v>47</v>
      </c>
      <c r="I1637" t="s">
        <v>48</v>
      </c>
      <c r="J1637" t="s">
        <v>37</v>
      </c>
      <c r="K1637" t="s">
        <v>38</v>
      </c>
      <c r="L1637" t="s">
        <v>39</v>
      </c>
      <c r="M1637" t="s">
        <v>69</v>
      </c>
      <c r="N1637" t="s">
        <v>70</v>
      </c>
      <c r="O1637" t="s">
        <v>42</v>
      </c>
      <c r="P1637" t="s">
        <v>43</v>
      </c>
      <c r="Q1637">
        <v>20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2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42.378100000000003</v>
      </c>
      <c r="AF1637">
        <v>-71.103300000000004</v>
      </c>
      <c r="AG1637">
        <v>2</v>
      </c>
      <c r="AH1637" s="1">
        <v>250000000000000</v>
      </c>
    </row>
    <row r="1638" spans="1:34" x14ac:dyDescent="0.35">
      <c r="A1638">
        <v>23066086</v>
      </c>
      <c r="B1638" s="2">
        <v>45244.788194444445</v>
      </c>
      <c r="C1638" s="2" t="str">
        <f t="shared" si="50"/>
        <v>Nov</v>
      </c>
      <c r="D1638" s="2" t="str">
        <f t="shared" si="51"/>
        <v>2023</v>
      </c>
      <c r="E1638" t="s">
        <v>32</v>
      </c>
      <c r="F1638" t="s">
        <v>1216</v>
      </c>
      <c r="G1638" t="s">
        <v>34</v>
      </c>
      <c r="H1638" t="s">
        <v>47</v>
      </c>
      <c r="I1638" t="s">
        <v>48</v>
      </c>
      <c r="J1638" t="s">
        <v>37</v>
      </c>
      <c r="K1638" t="s">
        <v>38</v>
      </c>
      <c r="L1638" t="s">
        <v>39</v>
      </c>
      <c r="M1638" t="s">
        <v>40</v>
      </c>
      <c r="N1638" t="s">
        <v>49</v>
      </c>
      <c r="O1638" t="s">
        <v>153</v>
      </c>
      <c r="P1638" t="s">
        <v>43</v>
      </c>
      <c r="Q1638">
        <v>25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2</v>
      </c>
      <c r="X1638">
        <v>0</v>
      </c>
      <c r="Y1638">
        <v>0</v>
      </c>
      <c r="Z1638">
        <v>1</v>
      </c>
      <c r="AA1638">
        <v>0</v>
      </c>
      <c r="AB1638">
        <v>1</v>
      </c>
      <c r="AC1638">
        <v>0</v>
      </c>
      <c r="AD1638">
        <v>0</v>
      </c>
      <c r="AE1638">
        <v>42.377400000000002</v>
      </c>
      <c r="AF1638">
        <v>-71.105000000000004</v>
      </c>
      <c r="AG1638">
        <v>2</v>
      </c>
      <c r="AH1638" s="1">
        <v>250000000000000</v>
      </c>
    </row>
    <row r="1639" spans="1:34" x14ac:dyDescent="0.35">
      <c r="A1639">
        <v>24010833</v>
      </c>
      <c r="B1639" s="2">
        <v>45348.611111111109</v>
      </c>
      <c r="C1639" s="2" t="str">
        <f t="shared" si="50"/>
        <v>Feb</v>
      </c>
      <c r="D1639" s="2" t="str">
        <f t="shared" si="51"/>
        <v>2024</v>
      </c>
      <c r="E1639" t="s">
        <v>44</v>
      </c>
      <c r="F1639" t="s">
        <v>1217</v>
      </c>
      <c r="G1639" t="s">
        <v>46</v>
      </c>
      <c r="H1639" t="s">
        <v>47</v>
      </c>
      <c r="I1639" t="s">
        <v>48</v>
      </c>
      <c r="J1639" t="s">
        <v>37</v>
      </c>
      <c r="K1639" t="s">
        <v>66</v>
      </c>
      <c r="L1639" t="s">
        <v>71</v>
      </c>
      <c r="M1639" t="s">
        <v>40</v>
      </c>
      <c r="N1639" t="s">
        <v>41</v>
      </c>
      <c r="O1639" t="s">
        <v>96</v>
      </c>
      <c r="P1639" t="s">
        <v>43</v>
      </c>
      <c r="Q1639">
        <v>25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2</v>
      </c>
      <c r="X1639">
        <v>0</v>
      </c>
      <c r="Y1639">
        <v>0</v>
      </c>
      <c r="Z1639">
        <v>1</v>
      </c>
      <c r="AA1639">
        <v>0</v>
      </c>
      <c r="AB1639">
        <v>1</v>
      </c>
      <c r="AC1639">
        <v>0</v>
      </c>
      <c r="AD1639">
        <v>0</v>
      </c>
      <c r="AE1639">
        <v>42.378300000000003</v>
      </c>
      <c r="AF1639">
        <v>-71.106399999999994</v>
      </c>
      <c r="AG1639">
        <v>2</v>
      </c>
      <c r="AH1639" s="1">
        <v>250000000000000</v>
      </c>
    </row>
    <row r="1640" spans="1:34" x14ac:dyDescent="0.35">
      <c r="A1640">
        <v>19039464</v>
      </c>
      <c r="B1640" s="2">
        <v>43658.352777777778</v>
      </c>
      <c r="C1640" s="2" t="str">
        <f t="shared" si="50"/>
        <v>Jul</v>
      </c>
      <c r="D1640" s="2" t="str">
        <f t="shared" si="51"/>
        <v>2019</v>
      </c>
      <c r="E1640" t="s">
        <v>44</v>
      </c>
      <c r="F1640" t="s">
        <v>1218</v>
      </c>
      <c r="G1640" t="s">
        <v>46</v>
      </c>
      <c r="H1640" t="s">
        <v>52</v>
      </c>
      <c r="I1640" t="s">
        <v>36</v>
      </c>
      <c r="J1640" t="s">
        <v>37</v>
      </c>
      <c r="K1640" t="s">
        <v>38</v>
      </c>
      <c r="L1640" t="s">
        <v>39</v>
      </c>
      <c r="M1640" t="s">
        <v>93</v>
      </c>
      <c r="N1640" t="s">
        <v>55</v>
      </c>
      <c r="O1640" t="s">
        <v>42</v>
      </c>
      <c r="P1640" t="s">
        <v>43</v>
      </c>
      <c r="Q1640">
        <v>25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42.378</v>
      </c>
      <c r="AF1640">
        <v>-71.105699999999999</v>
      </c>
      <c r="AG1640">
        <v>2</v>
      </c>
      <c r="AH1640" s="1">
        <v>250000000000000</v>
      </c>
    </row>
    <row r="1641" spans="1:34" x14ac:dyDescent="0.35">
      <c r="A1641">
        <v>22063157</v>
      </c>
      <c r="B1641" s="2">
        <v>44868.755555555559</v>
      </c>
      <c r="C1641" s="2" t="str">
        <f t="shared" si="50"/>
        <v>Nov</v>
      </c>
      <c r="D1641" s="2" t="str">
        <f t="shared" si="51"/>
        <v>2022</v>
      </c>
      <c r="E1641" t="s">
        <v>32</v>
      </c>
      <c r="F1641" t="s">
        <v>1216</v>
      </c>
      <c r="G1641" t="s">
        <v>34</v>
      </c>
      <c r="H1641" t="s">
        <v>47</v>
      </c>
      <c r="I1641" t="s">
        <v>48</v>
      </c>
      <c r="J1641" t="s">
        <v>37</v>
      </c>
      <c r="K1641" t="s">
        <v>38</v>
      </c>
      <c r="L1641" t="s">
        <v>39</v>
      </c>
      <c r="M1641" t="s">
        <v>93</v>
      </c>
      <c r="N1641" t="s">
        <v>49</v>
      </c>
      <c r="O1641" t="s">
        <v>96</v>
      </c>
      <c r="P1641" t="s">
        <v>43</v>
      </c>
      <c r="Q1641">
        <v>25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3</v>
      </c>
      <c r="X1641">
        <v>0</v>
      </c>
      <c r="Y1641">
        <v>0</v>
      </c>
      <c r="Z1641">
        <v>1</v>
      </c>
      <c r="AA1641">
        <v>0</v>
      </c>
      <c r="AB1641">
        <v>1</v>
      </c>
      <c r="AC1641">
        <v>0</v>
      </c>
      <c r="AD1641">
        <v>0</v>
      </c>
      <c r="AE1641">
        <v>42.377400000000002</v>
      </c>
      <c r="AF1641">
        <v>-71.105000000000004</v>
      </c>
      <c r="AG1641">
        <v>2</v>
      </c>
      <c r="AH1641" s="1">
        <v>250000000000000</v>
      </c>
    </row>
    <row r="1642" spans="1:34" x14ac:dyDescent="0.35">
      <c r="A1642">
        <v>21063383</v>
      </c>
      <c r="B1642" s="2">
        <v>44536.840277777781</v>
      </c>
      <c r="C1642" s="2" t="str">
        <f t="shared" si="50"/>
        <v>Dec</v>
      </c>
      <c r="D1642" s="2" t="str">
        <f t="shared" si="51"/>
        <v>2021</v>
      </c>
      <c r="E1642" t="s">
        <v>32</v>
      </c>
      <c r="F1642" t="s">
        <v>1217</v>
      </c>
      <c r="G1642" t="s">
        <v>107</v>
      </c>
      <c r="H1642" t="s">
        <v>47</v>
      </c>
      <c r="I1642" t="s">
        <v>48</v>
      </c>
      <c r="J1642" t="s">
        <v>37</v>
      </c>
      <c r="K1642" t="s">
        <v>66</v>
      </c>
      <c r="L1642" t="s">
        <v>71</v>
      </c>
      <c r="M1642" t="s">
        <v>40</v>
      </c>
      <c r="N1642" t="s">
        <v>70</v>
      </c>
      <c r="O1642" t="s">
        <v>96</v>
      </c>
      <c r="P1642" t="s">
        <v>43</v>
      </c>
      <c r="Q1642">
        <v>25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1</v>
      </c>
      <c r="X1642">
        <v>0</v>
      </c>
      <c r="Y1642">
        <v>0</v>
      </c>
      <c r="Z1642">
        <v>1</v>
      </c>
      <c r="AA1642">
        <v>0</v>
      </c>
      <c r="AB1642">
        <v>1</v>
      </c>
      <c r="AC1642">
        <v>0</v>
      </c>
      <c r="AD1642">
        <v>0</v>
      </c>
      <c r="AE1642">
        <v>42.378300000000003</v>
      </c>
      <c r="AF1642">
        <v>-71.106399999999994</v>
      </c>
      <c r="AG1642">
        <v>2</v>
      </c>
      <c r="AH1642" s="1">
        <v>250000000000000</v>
      </c>
    </row>
    <row r="1643" spans="1:34" x14ac:dyDescent="0.35">
      <c r="A1643">
        <v>21031535</v>
      </c>
      <c r="B1643" s="2">
        <v>44369.821527777778</v>
      </c>
      <c r="C1643" s="2" t="str">
        <f t="shared" si="50"/>
        <v>Jun</v>
      </c>
      <c r="D1643" s="2" t="str">
        <f t="shared" si="51"/>
        <v>2021</v>
      </c>
      <c r="E1643" t="s">
        <v>32</v>
      </c>
      <c r="F1643" t="s">
        <v>1217</v>
      </c>
      <c r="G1643" t="s">
        <v>46</v>
      </c>
      <c r="H1643" t="s">
        <v>35</v>
      </c>
      <c r="I1643" t="s">
        <v>36</v>
      </c>
      <c r="J1643" t="s">
        <v>37</v>
      </c>
      <c r="K1643" t="s">
        <v>66</v>
      </c>
      <c r="L1643" t="s">
        <v>71</v>
      </c>
      <c r="M1643" t="s">
        <v>93</v>
      </c>
      <c r="N1643" t="s">
        <v>55</v>
      </c>
      <c r="O1643" t="s">
        <v>42</v>
      </c>
      <c r="P1643" t="s">
        <v>63</v>
      </c>
      <c r="Q1643">
        <v>25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3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42.378300000000003</v>
      </c>
      <c r="AF1643">
        <v>-71.106399999999994</v>
      </c>
      <c r="AG1643">
        <v>2</v>
      </c>
      <c r="AH1643" s="1">
        <v>250000000000000</v>
      </c>
    </row>
    <row r="1644" spans="1:34" x14ac:dyDescent="0.35">
      <c r="A1644">
        <v>21036628</v>
      </c>
      <c r="B1644" s="2">
        <v>44394.359027777777</v>
      </c>
      <c r="C1644" s="2" t="str">
        <f t="shared" si="50"/>
        <v>Jul</v>
      </c>
      <c r="D1644" s="2" t="str">
        <f t="shared" si="51"/>
        <v>2021</v>
      </c>
      <c r="E1644" t="s">
        <v>44</v>
      </c>
      <c r="F1644" t="s">
        <v>1217</v>
      </c>
      <c r="G1644" t="s">
        <v>46</v>
      </c>
      <c r="H1644" t="s">
        <v>52</v>
      </c>
      <c r="I1644" t="s">
        <v>48</v>
      </c>
      <c r="J1644" t="s">
        <v>37</v>
      </c>
      <c r="K1644" t="s">
        <v>66</v>
      </c>
      <c r="L1644" t="s">
        <v>71</v>
      </c>
      <c r="M1644" t="s">
        <v>40</v>
      </c>
      <c r="N1644" t="s">
        <v>70</v>
      </c>
      <c r="O1644" t="s">
        <v>42</v>
      </c>
      <c r="P1644" t="s">
        <v>43</v>
      </c>
      <c r="Q1644">
        <v>20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2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42.378300000000003</v>
      </c>
      <c r="AF1644">
        <v>-71.106399999999994</v>
      </c>
      <c r="AG1644">
        <v>2</v>
      </c>
      <c r="AH1644" s="1">
        <v>250000000000000</v>
      </c>
    </row>
    <row r="1645" spans="1:34" x14ac:dyDescent="0.35">
      <c r="A1645">
        <v>21038814</v>
      </c>
      <c r="B1645" s="2">
        <v>44404.782638888886</v>
      </c>
      <c r="C1645" s="2" t="str">
        <f t="shared" si="50"/>
        <v>Jul</v>
      </c>
      <c r="D1645" s="2" t="str">
        <f t="shared" si="51"/>
        <v>2021</v>
      </c>
      <c r="E1645" t="s">
        <v>32</v>
      </c>
      <c r="F1645" t="s">
        <v>1217</v>
      </c>
      <c r="G1645" t="s">
        <v>91</v>
      </c>
      <c r="H1645" t="s">
        <v>52</v>
      </c>
      <c r="I1645" t="s">
        <v>48</v>
      </c>
      <c r="J1645" t="s">
        <v>37</v>
      </c>
      <c r="K1645" t="s">
        <v>38</v>
      </c>
      <c r="L1645" t="s">
        <v>71</v>
      </c>
      <c r="M1645" t="s">
        <v>93</v>
      </c>
      <c r="N1645" t="s">
        <v>70</v>
      </c>
      <c r="O1645" t="s">
        <v>96</v>
      </c>
      <c r="P1645" t="s">
        <v>43</v>
      </c>
      <c r="Q1645">
        <v>25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2</v>
      </c>
      <c r="X1645">
        <v>0</v>
      </c>
      <c r="Y1645">
        <v>0</v>
      </c>
      <c r="Z1645">
        <v>1</v>
      </c>
      <c r="AA1645">
        <v>0</v>
      </c>
      <c r="AB1645">
        <v>1</v>
      </c>
      <c r="AC1645">
        <v>0</v>
      </c>
      <c r="AD1645">
        <v>0</v>
      </c>
      <c r="AE1645">
        <v>42.378300000000003</v>
      </c>
      <c r="AF1645">
        <v>-71.106399999999994</v>
      </c>
      <c r="AG1645">
        <v>2</v>
      </c>
      <c r="AH1645" s="1">
        <v>250000000000000</v>
      </c>
    </row>
    <row r="1646" spans="1:34" x14ac:dyDescent="0.35">
      <c r="A1646">
        <v>23030807</v>
      </c>
      <c r="B1646" s="2">
        <v>45080.447222222225</v>
      </c>
      <c r="C1646" s="2" t="str">
        <f t="shared" si="50"/>
        <v>Jun</v>
      </c>
      <c r="D1646" s="2" t="str">
        <f t="shared" si="51"/>
        <v>2023</v>
      </c>
      <c r="E1646" t="s">
        <v>44</v>
      </c>
      <c r="F1646" t="s">
        <v>1217</v>
      </c>
      <c r="G1646" t="s">
        <v>46</v>
      </c>
      <c r="H1646" t="s">
        <v>35</v>
      </c>
      <c r="I1646" t="s">
        <v>36</v>
      </c>
      <c r="J1646" t="s">
        <v>37</v>
      </c>
      <c r="K1646" t="s">
        <v>66</v>
      </c>
      <c r="L1646" t="s">
        <v>71</v>
      </c>
      <c r="M1646" t="s">
        <v>40</v>
      </c>
      <c r="N1646" t="s">
        <v>55</v>
      </c>
      <c r="O1646" t="s">
        <v>42</v>
      </c>
      <c r="P1646" t="s">
        <v>43</v>
      </c>
      <c r="Q1646">
        <v>35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2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42.378300000000003</v>
      </c>
      <c r="AF1646">
        <v>-71.106399999999994</v>
      </c>
      <c r="AG1646">
        <v>2</v>
      </c>
      <c r="AH1646" s="1">
        <v>250000000000000</v>
      </c>
    </row>
    <row r="1647" spans="1:34" x14ac:dyDescent="0.35">
      <c r="A1647">
        <v>19053524</v>
      </c>
      <c r="B1647" s="2">
        <v>43725.613194444442</v>
      </c>
      <c r="C1647" s="2" t="str">
        <f t="shared" si="50"/>
        <v>Sep</v>
      </c>
      <c r="D1647" s="2" t="str">
        <f t="shared" si="51"/>
        <v>2019</v>
      </c>
      <c r="E1647" t="s">
        <v>44</v>
      </c>
      <c r="F1647" t="s">
        <v>1219</v>
      </c>
      <c r="G1647" t="s">
        <v>46</v>
      </c>
      <c r="H1647" t="s">
        <v>47</v>
      </c>
      <c r="I1647" t="s">
        <v>48</v>
      </c>
      <c r="J1647" t="s">
        <v>37</v>
      </c>
      <c r="K1647" t="s">
        <v>53</v>
      </c>
      <c r="L1647" t="s">
        <v>54</v>
      </c>
      <c r="M1647" t="s">
        <v>93</v>
      </c>
      <c r="N1647" t="s">
        <v>49</v>
      </c>
      <c r="O1647" t="s">
        <v>96</v>
      </c>
      <c r="P1647" t="s">
        <v>43</v>
      </c>
      <c r="Q1647">
        <v>20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3</v>
      </c>
      <c r="X1647">
        <v>0</v>
      </c>
      <c r="Y1647">
        <v>0</v>
      </c>
      <c r="Z1647">
        <v>1</v>
      </c>
      <c r="AA1647">
        <v>0</v>
      </c>
      <c r="AB1647">
        <v>1</v>
      </c>
      <c r="AC1647">
        <v>0</v>
      </c>
      <c r="AD1647">
        <v>0</v>
      </c>
      <c r="AE1647">
        <v>42.377299999999998</v>
      </c>
      <c r="AF1647">
        <v>-71.104900000000001</v>
      </c>
      <c r="AG1647">
        <v>2</v>
      </c>
      <c r="AH1647" s="1">
        <v>250000000000000</v>
      </c>
    </row>
    <row r="1648" spans="1:34" x14ac:dyDescent="0.35">
      <c r="A1648">
        <v>18057936</v>
      </c>
      <c r="B1648" s="2">
        <v>43371.263194444444</v>
      </c>
      <c r="C1648" s="2" t="str">
        <f t="shared" si="50"/>
        <v>Sep</v>
      </c>
      <c r="D1648" s="2" t="str">
        <f t="shared" si="51"/>
        <v>2018</v>
      </c>
      <c r="E1648" t="s">
        <v>58</v>
      </c>
      <c r="F1648" t="s">
        <v>1217</v>
      </c>
      <c r="G1648" t="s">
        <v>291</v>
      </c>
      <c r="H1648" t="s">
        <v>35</v>
      </c>
      <c r="I1648" t="s">
        <v>36</v>
      </c>
      <c r="J1648" t="s">
        <v>37</v>
      </c>
      <c r="K1648" t="s">
        <v>66</v>
      </c>
      <c r="L1648" t="s">
        <v>71</v>
      </c>
      <c r="M1648" t="s">
        <v>93</v>
      </c>
      <c r="N1648" t="s">
        <v>55</v>
      </c>
      <c r="O1648" t="s">
        <v>42</v>
      </c>
      <c r="P1648" t="s">
        <v>43</v>
      </c>
      <c r="Q1648">
        <v>25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3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42.378300000000003</v>
      </c>
      <c r="AF1648">
        <v>-71.106399999999994</v>
      </c>
      <c r="AG1648">
        <v>2</v>
      </c>
      <c r="AH1648" s="1">
        <v>250000000000000</v>
      </c>
    </row>
    <row r="1649" spans="1:34" x14ac:dyDescent="0.35">
      <c r="A1649">
        <v>23062603</v>
      </c>
      <c r="B1649" s="2">
        <v>45227.604861111111</v>
      </c>
      <c r="C1649" s="2" t="str">
        <f t="shared" si="50"/>
        <v>Oct</v>
      </c>
      <c r="D1649" s="2" t="str">
        <f t="shared" si="51"/>
        <v>2023</v>
      </c>
      <c r="E1649" t="s">
        <v>44</v>
      </c>
      <c r="F1649" t="s">
        <v>1217</v>
      </c>
      <c r="G1649" t="s">
        <v>46</v>
      </c>
      <c r="H1649" t="s">
        <v>47</v>
      </c>
      <c r="I1649" t="s">
        <v>48</v>
      </c>
      <c r="J1649" t="s">
        <v>37</v>
      </c>
      <c r="K1649" t="s">
        <v>66</v>
      </c>
      <c r="L1649" t="s">
        <v>71</v>
      </c>
      <c r="M1649" t="s">
        <v>93</v>
      </c>
      <c r="N1649" t="s">
        <v>55</v>
      </c>
      <c r="O1649" t="s">
        <v>63</v>
      </c>
      <c r="P1649" t="s">
        <v>63</v>
      </c>
      <c r="Q1649">
        <v>25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3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42.378300000000003</v>
      </c>
      <c r="AF1649">
        <v>-71.106399999999994</v>
      </c>
      <c r="AG1649">
        <v>2</v>
      </c>
      <c r="AH1649" s="1">
        <v>250000000000000</v>
      </c>
    </row>
    <row r="1650" spans="1:34" x14ac:dyDescent="0.35">
      <c r="A1650">
        <v>19031438</v>
      </c>
      <c r="B1650" s="2">
        <v>43621.770833333336</v>
      </c>
      <c r="C1650" s="2" t="str">
        <f t="shared" si="50"/>
        <v>Jun</v>
      </c>
      <c r="D1650" s="2" t="str">
        <f t="shared" si="51"/>
        <v>2019</v>
      </c>
      <c r="E1650" t="s">
        <v>32</v>
      </c>
      <c r="F1650" t="s">
        <v>1217</v>
      </c>
      <c r="G1650" t="s">
        <v>46</v>
      </c>
      <c r="H1650" t="s">
        <v>52</v>
      </c>
      <c r="I1650" t="s">
        <v>48</v>
      </c>
      <c r="J1650" t="s">
        <v>60</v>
      </c>
      <c r="K1650" t="s">
        <v>66</v>
      </c>
      <c r="L1650" t="s">
        <v>71</v>
      </c>
      <c r="M1650" t="s">
        <v>40</v>
      </c>
      <c r="N1650" t="s">
        <v>41</v>
      </c>
      <c r="O1650" t="s">
        <v>96</v>
      </c>
      <c r="P1650" t="s">
        <v>43</v>
      </c>
      <c r="Q1650">
        <v>30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2</v>
      </c>
      <c r="X1650">
        <v>0</v>
      </c>
      <c r="Y1650">
        <v>0</v>
      </c>
      <c r="Z1650">
        <v>1</v>
      </c>
      <c r="AA1650">
        <v>0</v>
      </c>
      <c r="AB1650">
        <v>1</v>
      </c>
      <c r="AC1650">
        <v>0</v>
      </c>
      <c r="AD1650">
        <v>0</v>
      </c>
      <c r="AE1650">
        <v>42.378300000000003</v>
      </c>
      <c r="AF1650">
        <v>-71.106399999999994</v>
      </c>
      <c r="AG1650">
        <v>2</v>
      </c>
      <c r="AH1650" s="1">
        <v>250000000000000</v>
      </c>
    </row>
    <row r="1651" spans="1:34" x14ac:dyDescent="0.35">
      <c r="A1651">
        <v>19008789</v>
      </c>
      <c r="B1651" s="2">
        <v>43513.484027777777</v>
      </c>
      <c r="C1651" s="2" t="str">
        <f t="shared" si="50"/>
        <v>Feb</v>
      </c>
      <c r="D1651" s="2" t="str">
        <f t="shared" si="51"/>
        <v>2019</v>
      </c>
      <c r="E1651" t="s">
        <v>44</v>
      </c>
      <c r="F1651" t="s">
        <v>1217</v>
      </c>
      <c r="G1651" t="s">
        <v>46</v>
      </c>
      <c r="H1651" t="s">
        <v>47</v>
      </c>
      <c r="I1651" t="s">
        <v>48</v>
      </c>
      <c r="J1651" t="s">
        <v>37</v>
      </c>
      <c r="K1651" t="s">
        <v>66</v>
      </c>
      <c r="L1651" t="s">
        <v>71</v>
      </c>
      <c r="M1651" t="s">
        <v>63</v>
      </c>
      <c r="N1651" t="s">
        <v>119</v>
      </c>
      <c r="O1651" t="s">
        <v>42</v>
      </c>
      <c r="P1651" t="s">
        <v>43</v>
      </c>
      <c r="Q1651">
        <v>20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2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42.378300000000003</v>
      </c>
      <c r="AF1651">
        <v>-71.106399999999994</v>
      </c>
      <c r="AG1651">
        <v>2</v>
      </c>
      <c r="AH1651" s="1">
        <v>250000000000000</v>
      </c>
    </row>
    <row r="1652" spans="1:34" x14ac:dyDescent="0.35">
      <c r="A1652">
        <v>19060144</v>
      </c>
      <c r="B1652" s="2">
        <v>43757.656944444447</v>
      </c>
      <c r="C1652" s="2" t="str">
        <f t="shared" si="50"/>
        <v>Oct</v>
      </c>
      <c r="D1652" s="2" t="str">
        <f t="shared" si="51"/>
        <v>2019</v>
      </c>
      <c r="E1652" t="s">
        <v>44</v>
      </c>
      <c r="F1652" t="s">
        <v>1220</v>
      </c>
      <c r="G1652" t="s">
        <v>46</v>
      </c>
      <c r="H1652" t="s">
        <v>47</v>
      </c>
      <c r="I1652" t="s">
        <v>48</v>
      </c>
      <c r="J1652" t="s">
        <v>37</v>
      </c>
      <c r="K1652" t="s">
        <v>38</v>
      </c>
      <c r="L1652" t="s">
        <v>39</v>
      </c>
      <c r="M1652" t="s">
        <v>40</v>
      </c>
      <c r="N1652" t="s">
        <v>119</v>
      </c>
      <c r="O1652" t="s">
        <v>42</v>
      </c>
      <c r="P1652" t="s">
        <v>43</v>
      </c>
      <c r="Q1652">
        <v>25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3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42.377400000000002</v>
      </c>
      <c r="AF1652">
        <v>-71.105599999999995</v>
      </c>
      <c r="AG1652">
        <v>2</v>
      </c>
      <c r="AH1652" s="1">
        <v>250000000000000</v>
      </c>
    </row>
    <row r="1653" spans="1:34" x14ac:dyDescent="0.35">
      <c r="A1653">
        <v>22015315</v>
      </c>
      <c r="B1653" s="2">
        <v>44643.348611111112</v>
      </c>
      <c r="C1653" s="2" t="str">
        <f t="shared" si="50"/>
        <v>Mar</v>
      </c>
      <c r="D1653" s="2" t="str">
        <f t="shared" si="51"/>
        <v>2022</v>
      </c>
      <c r="E1653" t="s">
        <v>44</v>
      </c>
      <c r="F1653" t="s">
        <v>1221</v>
      </c>
      <c r="G1653" t="s">
        <v>46</v>
      </c>
      <c r="H1653" t="s">
        <v>47</v>
      </c>
      <c r="I1653" t="s">
        <v>48</v>
      </c>
      <c r="J1653" t="s">
        <v>37</v>
      </c>
      <c r="K1653" t="s">
        <v>53</v>
      </c>
      <c r="L1653" t="s">
        <v>54</v>
      </c>
      <c r="M1653" t="s">
        <v>69</v>
      </c>
      <c r="N1653" t="s">
        <v>49</v>
      </c>
      <c r="O1653" t="s">
        <v>99</v>
      </c>
      <c r="P1653" t="s">
        <v>57</v>
      </c>
      <c r="Q1653">
        <v>25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2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42.378700000000002</v>
      </c>
      <c r="AF1653">
        <v>-71.096100000000007</v>
      </c>
      <c r="AG1653">
        <v>2</v>
      </c>
      <c r="AH1653" s="1">
        <v>250000000000000</v>
      </c>
    </row>
    <row r="1654" spans="1:34" x14ac:dyDescent="0.35">
      <c r="A1654">
        <v>24015156</v>
      </c>
      <c r="B1654" s="2">
        <v>45369.313888888886</v>
      </c>
      <c r="C1654" s="2" t="str">
        <f t="shared" si="50"/>
        <v>Mar</v>
      </c>
      <c r="D1654" s="2" t="str">
        <f t="shared" si="51"/>
        <v>2024</v>
      </c>
      <c r="E1654" t="s">
        <v>58</v>
      </c>
      <c r="F1654" t="s">
        <v>1222</v>
      </c>
      <c r="G1654" t="s">
        <v>46</v>
      </c>
      <c r="H1654" t="s">
        <v>47</v>
      </c>
      <c r="I1654" t="s">
        <v>48</v>
      </c>
      <c r="J1654" t="s">
        <v>37</v>
      </c>
      <c r="K1654" t="s">
        <v>38</v>
      </c>
      <c r="L1654" t="s">
        <v>39</v>
      </c>
      <c r="M1654" t="s">
        <v>40</v>
      </c>
      <c r="N1654" t="s">
        <v>49</v>
      </c>
      <c r="O1654" t="s">
        <v>86</v>
      </c>
      <c r="P1654" t="s">
        <v>43</v>
      </c>
      <c r="Q1654">
        <v>25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42.378599999999999</v>
      </c>
      <c r="AF1654">
        <v>-71.096599999999995</v>
      </c>
      <c r="AG1654">
        <v>2</v>
      </c>
      <c r="AH1654" s="1">
        <v>250000000000000</v>
      </c>
    </row>
    <row r="1655" spans="1:34" x14ac:dyDescent="0.35">
      <c r="A1655">
        <v>21029622</v>
      </c>
      <c r="B1655" s="2">
        <v>44359.429861111108</v>
      </c>
      <c r="C1655" s="2" t="str">
        <f t="shared" si="50"/>
        <v>Jun</v>
      </c>
      <c r="D1655" s="2" t="str">
        <f t="shared" si="51"/>
        <v>2021</v>
      </c>
      <c r="E1655" t="s">
        <v>44</v>
      </c>
      <c r="F1655" t="s">
        <v>1223</v>
      </c>
      <c r="G1655" t="s">
        <v>46</v>
      </c>
      <c r="H1655" t="s">
        <v>52</v>
      </c>
      <c r="I1655" t="s">
        <v>48</v>
      </c>
      <c r="J1655" t="s">
        <v>37</v>
      </c>
      <c r="K1655" t="s">
        <v>38</v>
      </c>
      <c r="L1655" t="s">
        <v>39</v>
      </c>
      <c r="M1655" t="s">
        <v>93</v>
      </c>
      <c r="N1655" t="s">
        <v>49</v>
      </c>
      <c r="O1655" t="s">
        <v>50</v>
      </c>
      <c r="P1655" t="s">
        <v>89</v>
      </c>
      <c r="Q1655">
        <v>20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42.378399999999999</v>
      </c>
      <c r="AF1655">
        <v>-71.096400000000003</v>
      </c>
      <c r="AG1655">
        <v>2</v>
      </c>
      <c r="AH1655" s="1">
        <v>250000000000000</v>
      </c>
    </row>
    <row r="1656" spans="1:34" x14ac:dyDescent="0.35">
      <c r="A1656">
        <v>23039009</v>
      </c>
      <c r="B1656" s="2">
        <v>45119.806944444441</v>
      </c>
      <c r="C1656" s="2" t="str">
        <f t="shared" si="50"/>
        <v>Jul</v>
      </c>
      <c r="D1656" s="2" t="str">
        <f t="shared" si="51"/>
        <v>2023</v>
      </c>
      <c r="E1656" t="s">
        <v>32</v>
      </c>
      <c r="F1656" t="s">
        <v>1223</v>
      </c>
      <c r="G1656" t="s">
        <v>46</v>
      </c>
      <c r="H1656" t="s">
        <v>47</v>
      </c>
      <c r="I1656" t="s">
        <v>48</v>
      </c>
      <c r="J1656" t="s">
        <v>37</v>
      </c>
      <c r="K1656" t="s">
        <v>53</v>
      </c>
      <c r="L1656" t="s">
        <v>54</v>
      </c>
      <c r="M1656" t="s">
        <v>93</v>
      </c>
      <c r="N1656" t="s">
        <v>41</v>
      </c>
      <c r="O1656" t="s">
        <v>42</v>
      </c>
      <c r="P1656" t="s">
        <v>43</v>
      </c>
      <c r="Q1656">
        <v>20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5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42.378399999999999</v>
      </c>
      <c r="AF1656">
        <v>-71.096400000000003</v>
      </c>
      <c r="AG1656">
        <v>2</v>
      </c>
      <c r="AH1656" s="1">
        <v>250000000000000</v>
      </c>
    </row>
    <row r="1657" spans="1:34" x14ac:dyDescent="0.35">
      <c r="A1657">
        <v>24002690</v>
      </c>
      <c r="B1657" s="2">
        <v>45307.07916666667</v>
      </c>
      <c r="C1657" s="2" t="str">
        <f t="shared" si="50"/>
        <v>Jan</v>
      </c>
      <c r="D1657" s="2" t="str">
        <f t="shared" si="51"/>
        <v>2024</v>
      </c>
      <c r="E1657" t="s">
        <v>58</v>
      </c>
      <c r="F1657" t="s">
        <v>1224</v>
      </c>
      <c r="G1657" t="s">
        <v>34</v>
      </c>
      <c r="H1657" t="s">
        <v>155</v>
      </c>
      <c r="I1657" t="s">
        <v>155</v>
      </c>
      <c r="J1657" t="s">
        <v>37</v>
      </c>
      <c r="K1657" t="s">
        <v>38</v>
      </c>
      <c r="L1657" t="s">
        <v>39</v>
      </c>
      <c r="M1657" t="s">
        <v>40</v>
      </c>
      <c r="N1657" t="s">
        <v>82</v>
      </c>
      <c r="O1657" t="s">
        <v>42</v>
      </c>
      <c r="P1657" t="s">
        <v>43</v>
      </c>
      <c r="Q1657">
        <v>25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42.378399999999999</v>
      </c>
      <c r="AF1657">
        <v>-71.096400000000003</v>
      </c>
      <c r="AG1657">
        <v>2</v>
      </c>
      <c r="AH1657" s="1">
        <v>250000000000000</v>
      </c>
    </row>
    <row r="1658" spans="1:34" x14ac:dyDescent="0.35">
      <c r="A1658">
        <v>21024342</v>
      </c>
      <c r="B1658" s="2">
        <v>44331.98333333333</v>
      </c>
      <c r="C1658" s="2" t="str">
        <f t="shared" si="50"/>
        <v>May</v>
      </c>
      <c r="D1658" s="2" t="str">
        <f t="shared" si="51"/>
        <v>2021</v>
      </c>
      <c r="E1658" t="s">
        <v>32</v>
      </c>
      <c r="F1658" t="s">
        <v>1225</v>
      </c>
      <c r="G1658" t="s">
        <v>34</v>
      </c>
      <c r="H1658" t="s">
        <v>47</v>
      </c>
      <c r="I1658" t="s">
        <v>48</v>
      </c>
      <c r="J1658" t="s">
        <v>37</v>
      </c>
      <c r="K1658" t="s">
        <v>66</v>
      </c>
      <c r="L1658" t="s">
        <v>298</v>
      </c>
      <c r="M1658" t="s">
        <v>61</v>
      </c>
      <c r="N1658" t="s">
        <v>119</v>
      </c>
      <c r="O1658" t="s">
        <v>42</v>
      </c>
      <c r="P1658" t="s">
        <v>43</v>
      </c>
      <c r="Q1658">
        <v>25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2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42.3795</v>
      </c>
      <c r="AF1658">
        <v>-71.096800000000002</v>
      </c>
      <c r="AG1658">
        <v>2</v>
      </c>
      <c r="AH1658" s="1">
        <v>250000000000000</v>
      </c>
    </row>
    <row r="1659" spans="1:34" x14ac:dyDescent="0.35">
      <c r="A1659">
        <v>19067371</v>
      </c>
      <c r="B1659" s="2">
        <v>43795.026388888888</v>
      </c>
      <c r="C1659" s="2" t="str">
        <f t="shared" si="50"/>
        <v>Nov</v>
      </c>
      <c r="D1659" s="2" t="str">
        <f t="shared" si="51"/>
        <v>2019</v>
      </c>
      <c r="E1659" t="s">
        <v>58</v>
      </c>
      <c r="F1659" t="s">
        <v>1226</v>
      </c>
      <c r="G1659" t="s">
        <v>34</v>
      </c>
      <c r="H1659" t="s">
        <v>47</v>
      </c>
      <c r="I1659" t="s">
        <v>48</v>
      </c>
      <c r="J1659" t="s">
        <v>37</v>
      </c>
      <c r="K1659" t="s">
        <v>66</v>
      </c>
      <c r="L1659" t="s">
        <v>54</v>
      </c>
      <c r="M1659" t="s">
        <v>40</v>
      </c>
      <c r="N1659" t="s">
        <v>70</v>
      </c>
      <c r="O1659" t="s">
        <v>99</v>
      </c>
      <c r="P1659" t="s">
        <v>57</v>
      </c>
      <c r="Q1659">
        <v>10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2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42.378999999999998</v>
      </c>
      <c r="AF1659">
        <v>-71.098699999999994</v>
      </c>
      <c r="AG1659">
        <v>2</v>
      </c>
      <c r="AH1659" s="1">
        <v>250000000000000</v>
      </c>
    </row>
    <row r="1660" spans="1:34" x14ac:dyDescent="0.35">
      <c r="A1660">
        <v>21057490</v>
      </c>
      <c r="B1660" s="2">
        <v>44501.334722222222</v>
      </c>
      <c r="C1660" s="2" t="str">
        <f t="shared" si="50"/>
        <v>Nov</v>
      </c>
      <c r="D1660" s="2" t="str">
        <f t="shared" si="51"/>
        <v>2021</v>
      </c>
      <c r="E1660" t="s">
        <v>44</v>
      </c>
      <c r="F1660" t="s">
        <v>1226</v>
      </c>
      <c r="G1660" t="s">
        <v>46</v>
      </c>
      <c r="H1660" t="s">
        <v>47</v>
      </c>
      <c r="I1660" t="s">
        <v>48</v>
      </c>
      <c r="J1660" t="s">
        <v>60</v>
      </c>
      <c r="K1660" t="s">
        <v>66</v>
      </c>
      <c r="L1660" t="s">
        <v>39</v>
      </c>
      <c r="M1660" t="s">
        <v>93</v>
      </c>
      <c r="N1660" t="s">
        <v>70</v>
      </c>
      <c r="O1660" t="s">
        <v>99</v>
      </c>
      <c r="P1660" t="s">
        <v>43</v>
      </c>
      <c r="Q1660">
        <v>20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2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42.378999999999998</v>
      </c>
      <c r="AF1660">
        <v>-71.098699999999994</v>
      </c>
      <c r="AG1660">
        <v>2</v>
      </c>
      <c r="AH1660" s="1">
        <v>250000000000000</v>
      </c>
    </row>
    <row r="1661" spans="1:34" x14ac:dyDescent="0.35">
      <c r="A1661">
        <v>20038983</v>
      </c>
      <c r="B1661" s="2">
        <v>44054.433333333334</v>
      </c>
      <c r="C1661" s="2" t="str">
        <f t="shared" si="50"/>
        <v>Aug</v>
      </c>
      <c r="D1661" s="2" t="str">
        <f t="shared" si="51"/>
        <v>2020</v>
      </c>
      <c r="E1661" t="s">
        <v>44</v>
      </c>
      <c r="F1661" t="s">
        <v>1227</v>
      </c>
      <c r="G1661" t="s">
        <v>46</v>
      </c>
      <c r="H1661" t="s">
        <v>47</v>
      </c>
      <c r="I1661" t="s">
        <v>48</v>
      </c>
      <c r="J1661" t="s">
        <v>37</v>
      </c>
      <c r="K1661" t="s">
        <v>38</v>
      </c>
      <c r="L1661" t="s">
        <v>39</v>
      </c>
      <c r="M1661" t="s">
        <v>40</v>
      </c>
      <c r="N1661" t="s">
        <v>70</v>
      </c>
      <c r="O1661" t="s">
        <v>56</v>
      </c>
      <c r="P1661" t="s">
        <v>57</v>
      </c>
      <c r="Q1661">
        <v>20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3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42.377699999999997</v>
      </c>
      <c r="AF1661">
        <v>-71.099999999999994</v>
      </c>
      <c r="AG1661">
        <v>2</v>
      </c>
      <c r="AH1661" s="1">
        <v>250000000000000</v>
      </c>
    </row>
    <row r="1662" spans="1:34" x14ac:dyDescent="0.35">
      <c r="A1662">
        <v>19005866</v>
      </c>
      <c r="B1662" s="2">
        <v>43497.640972222223</v>
      </c>
      <c r="C1662" s="2" t="str">
        <f t="shared" si="50"/>
        <v>Feb</v>
      </c>
      <c r="D1662" s="2" t="str">
        <f t="shared" si="51"/>
        <v>2019</v>
      </c>
      <c r="E1662" t="s">
        <v>44</v>
      </c>
      <c r="F1662" t="s">
        <v>1228</v>
      </c>
      <c r="G1662" t="s">
        <v>46</v>
      </c>
      <c r="H1662" t="s">
        <v>47</v>
      </c>
      <c r="I1662" t="s">
        <v>48</v>
      </c>
      <c r="J1662" t="s">
        <v>37</v>
      </c>
      <c r="K1662" t="s">
        <v>38</v>
      </c>
      <c r="L1662" t="s">
        <v>63</v>
      </c>
      <c r="M1662" t="s">
        <v>93</v>
      </c>
      <c r="N1662" t="s">
        <v>41</v>
      </c>
      <c r="O1662" t="s">
        <v>42</v>
      </c>
      <c r="P1662" t="s">
        <v>43</v>
      </c>
      <c r="Q1662">
        <v>25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3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42.378999999999998</v>
      </c>
      <c r="AF1662">
        <v>-71.098699999999994</v>
      </c>
      <c r="AG1662">
        <v>2</v>
      </c>
      <c r="AH1662" s="1">
        <v>250000000000000</v>
      </c>
    </row>
    <row r="1663" spans="1:34" x14ac:dyDescent="0.35">
      <c r="A1663">
        <v>22029228</v>
      </c>
      <c r="B1663" s="2">
        <v>44706.640972222223</v>
      </c>
      <c r="C1663" s="2" t="str">
        <f t="shared" si="50"/>
        <v>May</v>
      </c>
      <c r="D1663" s="2" t="str">
        <f t="shared" si="51"/>
        <v>2022</v>
      </c>
      <c r="E1663" t="s">
        <v>44</v>
      </c>
      <c r="F1663" t="s">
        <v>1229</v>
      </c>
      <c r="G1663" t="s">
        <v>46</v>
      </c>
      <c r="H1663" t="s">
        <v>47</v>
      </c>
      <c r="I1663" t="s">
        <v>48</v>
      </c>
      <c r="J1663" t="s">
        <v>37</v>
      </c>
      <c r="K1663" t="s">
        <v>38</v>
      </c>
      <c r="L1663" t="s">
        <v>39</v>
      </c>
      <c r="M1663" t="s">
        <v>40</v>
      </c>
      <c r="N1663" t="s">
        <v>41</v>
      </c>
      <c r="O1663" t="s">
        <v>56</v>
      </c>
      <c r="P1663" t="s">
        <v>43</v>
      </c>
      <c r="Q1663">
        <v>25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2</v>
      </c>
      <c r="X1663">
        <v>0</v>
      </c>
      <c r="Y1663">
        <v>0</v>
      </c>
      <c r="Z1663">
        <v>1</v>
      </c>
      <c r="AA1663">
        <v>0</v>
      </c>
      <c r="AB1663">
        <v>1</v>
      </c>
      <c r="AC1663">
        <v>0</v>
      </c>
      <c r="AD1663">
        <v>0</v>
      </c>
      <c r="AE1663">
        <v>42.379300000000001</v>
      </c>
      <c r="AF1663">
        <v>-71.100899999999996</v>
      </c>
      <c r="AG1663">
        <v>2</v>
      </c>
      <c r="AH1663" s="1">
        <v>250000000000000</v>
      </c>
    </row>
    <row r="1664" spans="1:34" x14ac:dyDescent="0.35">
      <c r="A1664">
        <v>23056410</v>
      </c>
      <c r="B1664" s="2">
        <v>45201.498611111114</v>
      </c>
      <c r="C1664" s="2" t="str">
        <f t="shared" si="50"/>
        <v>Oct</v>
      </c>
      <c r="D1664" s="2" t="str">
        <f t="shared" si="51"/>
        <v>2023</v>
      </c>
      <c r="E1664" t="s">
        <v>44</v>
      </c>
      <c r="F1664" t="s">
        <v>1230</v>
      </c>
      <c r="G1664" t="s">
        <v>46</v>
      </c>
      <c r="H1664" t="s">
        <v>47</v>
      </c>
      <c r="I1664" t="s">
        <v>48</v>
      </c>
      <c r="J1664" t="s">
        <v>37</v>
      </c>
      <c r="K1664" t="s">
        <v>38</v>
      </c>
      <c r="L1664" t="s">
        <v>54</v>
      </c>
      <c r="M1664" t="s">
        <v>40</v>
      </c>
      <c r="N1664" t="s">
        <v>41</v>
      </c>
      <c r="O1664" t="s">
        <v>56</v>
      </c>
      <c r="P1664" t="s">
        <v>63</v>
      </c>
      <c r="Q1664">
        <v>20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3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42.377600000000001</v>
      </c>
      <c r="AF1664">
        <v>-71.096400000000003</v>
      </c>
      <c r="AG1664">
        <v>2</v>
      </c>
      <c r="AH1664" s="1">
        <v>250000000000000</v>
      </c>
    </row>
    <row r="1665" spans="1:34" x14ac:dyDescent="0.35">
      <c r="A1665">
        <v>20002429</v>
      </c>
      <c r="B1665" s="2">
        <v>43845.292361111111</v>
      </c>
      <c r="C1665" s="2" t="str">
        <f t="shared" si="50"/>
        <v>Jan</v>
      </c>
      <c r="D1665" s="2" t="str">
        <f t="shared" si="51"/>
        <v>2020</v>
      </c>
      <c r="E1665" t="s">
        <v>58</v>
      </c>
      <c r="F1665" t="s">
        <v>1231</v>
      </c>
      <c r="G1665" t="s">
        <v>46</v>
      </c>
      <c r="H1665" t="s">
        <v>47</v>
      </c>
      <c r="I1665" t="s">
        <v>48</v>
      </c>
      <c r="J1665" t="s">
        <v>37</v>
      </c>
      <c r="K1665" t="s">
        <v>38</v>
      </c>
      <c r="L1665" t="s">
        <v>54</v>
      </c>
      <c r="M1665" t="s">
        <v>40</v>
      </c>
      <c r="N1665" t="s">
        <v>70</v>
      </c>
      <c r="O1665" t="s">
        <v>42</v>
      </c>
      <c r="P1665" t="s">
        <v>43</v>
      </c>
      <c r="Q1665">
        <v>25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4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42.377200000000002</v>
      </c>
      <c r="AF1665">
        <v>-71.097099999999998</v>
      </c>
      <c r="AG1665">
        <v>2</v>
      </c>
      <c r="AH1665" s="1">
        <v>250000000000000</v>
      </c>
    </row>
    <row r="1666" spans="1:34" x14ac:dyDescent="0.35">
      <c r="A1666">
        <v>20061809</v>
      </c>
      <c r="B1666" s="2">
        <v>44187.872916666667</v>
      </c>
      <c r="C1666" s="2" t="str">
        <f t="shared" si="50"/>
        <v>Dec</v>
      </c>
      <c r="D1666" s="2" t="str">
        <f t="shared" si="51"/>
        <v>2020</v>
      </c>
      <c r="E1666" t="s">
        <v>32</v>
      </c>
      <c r="F1666" t="s">
        <v>1232</v>
      </c>
      <c r="G1666" t="s">
        <v>34</v>
      </c>
      <c r="H1666" t="s">
        <v>52</v>
      </c>
      <c r="I1666" t="s">
        <v>155</v>
      </c>
      <c r="J1666" t="s">
        <v>91</v>
      </c>
      <c r="K1666" t="s">
        <v>38</v>
      </c>
      <c r="L1666" t="s">
        <v>39</v>
      </c>
      <c r="M1666" t="s">
        <v>69</v>
      </c>
      <c r="N1666" t="s">
        <v>70</v>
      </c>
      <c r="O1666" t="s">
        <v>56</v>
      </c>
      <c r="P1666" t="s">
        <v>43</v>
      </c>
      <c r="Q1666">
        <v>15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2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42.377099999999999</v>
      </c>
      <c r="AF1666">
        <v>-71.099400000000003</v>
      </c>
      <c r="AG1666">
        <v>2</v>
      </c>
      <c r="AH1666" s="1">
        <v>250000000000000</v>
      </c>
    </row>
    <row r="1667" spans="1:34" x14ac:dyDescent="0.35">
      <c r="A1667">
        <v>21010982</v>
      </c>
      <c r="B1667" s="2">
        <v>44258.61041666667</v>
      </c>
      <c r="C1667" s="2" t="str">
        <f t="shared" ref="C1667:C1730" si="52">TEXT(B1667,"mmm")</f>
        <v>Mar</v>
      </c>
      <c r="D1667" s="2" t="str">
        <f t="shared" ref="D1667:D1730" si="53">TEXT(B1667,"yyyy")</f>
        <v>2021</v>
      </c>
      <c r="E1667" t="s">
        <v>44</v>
      </c>
      <c r="F1667" t="s">
        <v>1233</v>
      </c>
      <c r="G1667" t="s">
        <v>46</v>
      </c>
      <c r="H1667" t="s">
        <v>47</v>
      </c>
      <c r="I1667" t="s">
        <v>48</v>
      </c>
      <c r="J1667" t="s">
        <v>37</v>
      </c>
      <c r="K1667" t="s">
        <v>38</v>
      </c>
      <c r="L1667" t="s">
        <v>71</v>
      </c>
      <c r="M1667" t="s">
        <v>93</v>
      </c>
      <c r="N1667" t="s">
        <v>49</v>
      </c>
      <c r="O1667" t="s">
        <v>99</v>
      </c>
      <c r="P1667" t="s">
        <v>63</v>
      </c>
      <c r="Q1667">
        <v>20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3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42.3765</v>
      </c>
      <c r="AF1667">
        <v>-71.099500000000006</v>
      </c>
      <c r="AG1667">
        <v>2</v>
      </c>
      <c r="AH1667" s="1">
        <v>250000000000000</v>
      </c>
    </row>
    <row r="1668" spans="1:34" x14ac:dyDescent="0.35">
      <c r="A1668">
        <v>21008797</v>
      </c>
      <c r="B1668" s="2">
        <v>44246.443055555559</v>
      </c>
      <c r="C1668" s="2" t="str">
        <f t="shared" si="52"/>
        <v>Feb</v>
      </c>
      <c r="D1668" s="2" t="str">
        <f t="shared" si="53"/>
        <v>2021</v>
      </c>
      <c r="E1668" t="s">
        <v>44</v>
      </c>
      <c r="F1668" t="s">
        <v>1234</v>
      </c>
      <c r="G1668" t="s">
        <v>46</v>
      </c>
      <c r="H1668" t="s">
        <v>155</v>
      </c>
      <c r="I1668" t="s">
        <v>36</v>
      </c>
      <c r="J1668" t="s">
        <v>37</v>
      </c>
      <c r="K1668" t="s">
        <v>53</v>
      </c>
      <c r="L1668" t="s">
        <v>54</v>
      </c>
      <c r="M1668" t="s">
        <v>69</v>
      </c>
      <c r="N1668" t="s">
        <v>88</v>
      </c>
      <c r="O1668" t="s">
        <v>42</v>
      </c>
      <c r="P1668" t="s">
        <v>43</v>
      </c>
      <c r="Q1668">
        <v>25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3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42.377099999999999</v>
      </c>
      <c r="AF1668">
        <v>-71.098200000000006</v>
      </c>
      <c r="AG1668">
        <v>2</v>
      </c>
      <c r="AH1668" s="1">
        <v>250000000000000</v>
      </c>
    </row>
    <row r="1669" spans="1:34" x14ac:dyDescent="0.35">
      <c r="A1669">
        <v>18064783</v>
      </c>
      <c r="B1669" s="2">
        <v>43405.363888888889</v>
      </c>
      <c r="C1669" s="2" t="str">
        <f t="shared" si="52"/>
        <v>Nov</v>
      </c>
      <c r="D1669" s="2" t="str">
        <f t="shared" si="53"/>
        <v>2018</v>
      </c>
      <c r="E1669" t="s">
        <v>44</v>
      </c>
      <c r="F1669" t="s">
        <v>1235</v>
      </c>
      <c r="G1669" t="s">
        <v>46</v>
      </c>
      <c r="H1669" t="s">
        <v>35</v>
      </c>
      <c r="I1669" t="s">
        <v>36</v>
      </c>
      <c r="J1669" t="s">
        <v>37</v>
      </c>
      <c r="K1669" t="s">
        <v>66</v>
      </c>
      <c r="L1669" t="s">
        <v>71</v>
      </c>
      <c r="M1669" t="s">
        <v>40</v>
      </c>
      <c r="N1669" t="s">
        <v>119</v>
      </c>
      <c r="O1669" t="s">
        <v>42</v>
      </c>
      <c r="P1669" t="s">
        <v>43</v>
      </c>
      <c r="Q1669">
        <v>25</v>
      </c>
      <c r="R1669">
        <v>0</v>
      </c>
      <c r="S1669">
        <v>0</v>
      </c>
      <c r="T1669">
        <v>0</v>
      </c>
      <c r="U1669">
        <v>0</v>
      </c>
      <c r="V1669">
        <v>3</v>
      </c>
      <c r="W1669">
        <v>4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42.377099999999999</v>
      </c>
      <c r="AF1669">
        <v>-71.0959</v>
      </c>
      <c r="AG1669">
        <v>2</v>
      </c>
      <c r="AH1669" s="1">
        <v>250000000000000</v>
      </c>
    </row>
    <row r="1670" spans="1:34" x14ac:dyDescent="0.35">
      <c r="A1670">
        <v>22008784</v>
      </c>
      <c r="B1670" s="2">
        <v>44612.600694444445</v>
      </c>
      <c r="C1670" s="2" t="str">
        <f t="shared" si="52"/>
        <v>Feb</v>
      </c>
      <c r="D1670" s="2" t="str">
        <f t="shared" si="53"/>
        <v>2022</v>
      </c>
      <c r="E1670" t="s">
        <v>44</v>
      </c>
      <c r="F1670" t="s">
        <v>1236</v>
      </c>
      <c r="G1670" t="s">
        <v>46</v>
      </c>
      <c r="H1670" t="s">
        <v>47</v>
      </c>
      <c r="I1670" t="s">
        <v>48</v>
      </c>
      <c r="J1670" t="s">
        <v>37</v>
      </c>
      <c r="K1670" t="s">
        <v>53</v>
      </c>
      <c r="L1670" t="s">
        <v>54</v>
      </c>
      <c r="M1670" t="s">
        <v>40</v>
      </c>
      <c r="N1670" t="s">
        <v>41</v>
      </c>
      <c r="O1670" t="s">
        <v>42</v>
      </c>
      <c r="P1670" t="s">
        <v>43</v>
      </c>
      <c r="Q1670">
        <v>25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4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42.376100000000001</v>
      </c>
      <c r="AF1670">
        <v>-71.101100000000002</v>
      </c>
      <c r="AG1670">
        <v>2</v>
      </c>
      <c r="AH1670" s="1">
        <v>250000000000000</v>
      </c>
    </row>
    <row r="1671" spans="1:34" x14ac:dyDescent="0.35">
      <c r="A1671">
        <v>22073315</v>
      </c>
      <c r="B1671" s="2">
        <v>44926.819444444445</v>
      </c>
      <c r="C1671" s="2" t="str">
        <f t="shared" si="52"/>
        <v>Dec</v>
      </c>
      <c r="D1671" s="2" t="str">
        <f t="shared" si="53"/>
        <v>2022</v>
      </c>
      <c r="E1671" t="s">
        <v>32</v>
      </c>
      <c r="F1671" t="s">
        <v>1237</v>
      </c>
      <c r="G1671" t="s">
        <v>34</v>
      </c>
      <c r="H1671" t="s">
        <v>35</v>
      </c>
      <c r="I1671" t="s">
        <v>36</v>
      </c>
      <c r="J1671" t="s">
        <v>139</v>
      </c>
      <c r="K1671" t="s">
        <v>38</v>
      </c>
      <c r="L1671" t="s">
        <v>39</v>
      </c>
      <c r="M1671" t="s">
        <v>93</v>
      </c>
      <c r="N1671" t="s">
        <v>55</v>
      </c>
      <c r="O1671" t="s">
        <v>42</v>
      </c>
      <c r="P1671" t="s">
        <v>43</v>
      </c>
      <c r="Q1671">
        <v>25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3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42.376300000000001</v>
      </c>
      <c r="AF1671">
        <v>-71.096400000000003</v>
      </c>
      <c r="AG1671">
        <v>2</v>
      </c>
      <c r="AH1671" s="1">
        <v>250000000000000</v>
      </c>
    </row>
    <row r="1672" spans="1:34" x14ac:dyDescent="0.35">
      <c r="A1672">
        <v>22006119</v>
      </c>
      <c r="B1672" s="2">
        <v>44599.649305555555</v>
      </c>
      <c r="C1672" s="2" t="str">
        <f t="shared" si="52"/>
        <v>Feb</v>
      </c>
      <c r="D1672" s="2" t="str">
        <f t="shared" si="53"/>
        <v>2022</v>
      </c>
      <c r="E1672" t="s">
        <v>44</v>
      </c>
      <c r="F1672" t="s">
        <v>1238</v>
      </c>
      <c r="G1672" t="s">
        <v>46</v>
      </c>
      <c r="H1672" t="s">
        <v>52</v>
      </c>
      <c r="I1672" t="s">
        <v>48</v>
      </c>
      <c r="J1672" t="s">
        <v>37</v>
      </c>
      <c r="K1672" t="s">
        <v>38</v>
      </c>
      <c r="L1672" t="s">
        <v>54</v>
      </c>
      <c r="M1672" t="s">
        <v>93</v>
      </c>
      <c r="N1672" t="s">
        <v>41</v>
      </c>
      <c r="O1672" t="s">
        <v>42</v>
      </c>
      <c r="P1672" t="s">
        <v>43</v>
      </c>
      <c r="Q1672">
        <v>25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2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42.376100000000001</v>
      </c>
      <c r="AF1672">
        <v>-71.096199999999996</v>
      </c>
      <c r="AG1672">
        <v>2</v>
      </c>
      <c r="AH1672" s="1">
        <v>250000000000000</v>
      </c>
    </row>
    <row r="1673" spans="1:34" x14ac:dyDescent="0.35">
      <c r="A1673">
        <v>18063625</v>
      </c>
      <c r="B1673" s="2">
        <v>43399.817361111112</v>
      </c>
      <c r="C1673" s="2" t="str">
        <f t="shared" si="52"/>
        <v>Oct</v>
      </c>
      <c r="D1673" s="2" t="str">
        <f t="shared" si="53"/>
        <v>2018</v>
      </c>
      <c r="E1673" t="s">
        <v>32</v>
      </c>
      <c r="F1673" t="s">
        <v>1239</v>
      </c>
      <c r="G1673" t="s">
        <v>34</v>
      </c>
      <c r="H1673" t="s">
        <v>47</v>
      </c>
      <c r="I1673" t="s">
        <v>48</v>
      </c>
      <c r="J1673" t="s">
        <v>37</v>
      </c>
      <c r="K1673" t="s">
        <v>66</v>
      </c>
      <c r="L1673" t="s">
        <v>71</v>
      </c>
      <c r="M1673" t="s">
        <v>93</v>
      </c>
      <c r="N1673" t="s">
        <v>49</v>
      </c>
      <c r="O1673" t="s">
        <v>96</v>
      </c>
      <c r="P1673" t="s">
        <v>43</v>
      </c>
      <c r="Q1673">
        <v>25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2</v>
      </c>
      <c r="X1673">
        <v>0</v>
      </c>
      <c r="Y1673">
        <v>0</v>
      </c>
      <c r="Z1673">
        <v>1</v>
      </c>
      <c r="AA1673">
        <v>0</v>
      </c>
      <c r="AB1673">
        <v>1</v>
      </c>
      <c r="AC1673">
        <v>0</v>
      </c>
      <c r="AD1673">
        <v>0</v>
      </c>
      <c r="AE1673">
        <v>42.376899999999999</v>
      </c>
      <c r="AF1673">
        <v>-71.095699999999994</v>
      </c>
      <c r="AG1673">
        <v>2</v>
      </c>
      <c r="AH1673" s="1">
        <v>250000000000000</v>
      </c>
    </row>
    <row r="1674" spans="1:34" x14ac:dyDescent="0.35">
      <c r="A1674">
        <v>18076607</v>
      </c>
      <c r="B1674" s="2">
        <v>43465.443749999999</v>
      </c>
      <c r="C1674" s="2" t="str">
        <f t="shared" si="52"/>
        <v>Dec</v>
      </c>
      <c r="D1674" s="2" t="str">
        <f t="shared" si="53"/>
        <v>2018</v>
      </c>
      <c r="E1674" t="s">
        <v>44</v>
      </c>
      <c r="F1674" t="s">
        <v>1240</v>
      </c>
      <c r="G1674" t="s">
        <v>46</v>
      </c>
      <c r="H1674" t="s">
        <v>47</v>
      </c>
      <c r="I1674" t="s">
        <v>48</v>
      </c>
      <c r="J1674" t="s">
        <v>37</v>
      </c>
      <c r="K1674" t="s">
        <v>38</v>
      </c>
      <c r="L1674" t="s">
        <v>39</v>
      </c>
      <c r="M1674" t="s">
        <v>69</v>
      </c>
      <c r="N1674" t="s">
        <v>70</v>
      </c>
      <c r="O1674" t="s">
        <v>56</v>
      </c>
      <c r="P1674" t="s">
        <v>43</v>
      </c>
      <c r="Q1674">
        <v>20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2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42.375999999999998</v>
      </c>
      <c r="AF1674">
        <v>-71.098600000000005</v>
      </c>
      <c r="AG1674">
        <v>2</v>
      </c>
      <c r="AH1674" s="1">
        <v>250000000000000</v>
      </c>
    </row>
    <row r="1675" spans="1:34" x14ac:dyDescent="0.35">
      <c r="A1675">
        <v>20055928</v>
      </c>
      <c r="B1675" s="2">
        <v>44152.954861111109</v>
      </c>
      <c r="C1675" s="2" t="str">
        <f t="shared" si="52"/>
        <v>Nov</v>
      </c>
      <c r="D1675" s="2" t="str">
        <f t="shared" si="53"/>
        <v>2020</v>
      </c>
      <c r="E1675" t="s">
        <v>32</v>
      </c>
      <c r="F1675" t="s">
        <v>1241</v>
      </c>
      <c r="G1675" t="s">
        <v>34</v>
      </c>
      <c r="H1675" t="s">
        <v>47</v>
      </c>
      <c r="I1675" t="s">
        <v>48</v>
      </c>
      <c r="J1675" t="s">
        <v>37</v>
      </c>
      <c r="K1675" t="s">
        <v>38</v>
      </c>
      <c r="L1675" t="s">
        <v>39</v>
      </c>
      <c r="M1675" t="s">
        <v>40</v>
      </c>
      <c r="N1675" t="s">
        <v>119</v>
      </c>
      <c r="O1675" t="s">
        <v>56</v>
      </c>
      <c r="P1675" t="s">
        <v>63</v>
      </c>
      <c r="Q1675">
        <v>25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3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42.375700000000002</v>
      </c>
      <c r="AF1675">
        <v>-71.099599999999995</v>
      </c>
      <c r="AG1675">
        <v>2</v>
      </c>
      <c r="AH1675" s="1">
        <v>250000000000000</v>
      </c>
    </row>
    <row r="1676" spans="1:34" x14ac:dyDescent="0.35">
      <c r="A1676">
        <v>22065470</v>
      </c>
      <c r="B1676" s="2">
        <v>44880.654166666667</v>
      </c>
      <c r="C1676" s="2" t="str">
        <f t="shared" si="52"/>
        <v>Nov</v>
      </c>
      <c r="D1676" s="2" t="str">
        <f t="shared" si="53"/>
        <v>2022</v>
      </c>
      <c r="E1676" t="s">
        <v>44</v>
      </c>
      <c r="F1676" t="s">
        <v>1242</v>
      </c>
      <c r="G1676" t="s">
        <v>46</v>
      </c>
      <c r="H1676" t="s">
        <v>47</v>
      </c>
      <c r="I1676" t="s">
        <v>48</v>
      </c>
      <c r="J1676" t="s">
        <v>37</v>
      </c>
      <c r="K1676" t="s">
        <v>53</v>
      </c>
      <c r="L1676" t="s">
        <v>54</v>
      </c>
      <c r="M1676" t="s">
        <v>93</v>
      </c>
      <c r="N1676" t="s">
        <v>49</v>
      </c>
      <c r="O1676" t="s">
        <v>96</v>
      </c>
      <c r="P1676" t="s">
        <v>43</v>
      </c>
      <c r="Q1676">
        <v>25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5</v>
      </c>
      <c r="X1676">
        <v>0</v>
      </c>
      <c r="Y1676">
        <v>0</v>
      </c>
      <c r="Z1676">
        <v>3</v>
      </c>
      <c r="AA1676">
        <v>0</v>
      </c>
      <c r="AB1676">
        <v>3</v>
      </c>
      <c r="AC1676">
        <v>0</v>
      </c>
      <c r="AD1676">
        <v>0</v>
      </c>
      <c r="AE1676">
        <v>42.375999999999998</v>
      </c>
      <c r="AF1676">
        <v>-71.101200000000006</v>
      </c>
      <c r="AG1676">
        <v>2</v>
      </c>
      <c r="AH1676" s="1">
        <v>250000000000000</v>
      </c>
    </row>
    <row r="1677" spans="1:34" x14ac:dyDescent="0.35">
      <c r="A1677">
        <v>22025617</v>
      </c>
      <c r="B1677" s="2">
        <v>44691.291666666664</v>
      </c>
      <c r="C1677" s="2" t="str">
        <f t="shared" si="52"/>
        <v>May</v>
      </c>
      <c r="D1677" s="2" t="str">
        <f t="shared" si="53"/>
        <v>2022</v>
      </c>
      <c r="E1677" t="s">
        <v>58</v>
      </c>
      <c r="F1677" t="s">
        <v>1243</v>
      </c>
      <c r="G1677" t="s">
        <v>46</v>
      </c>
      <c r="H1677" t="s">
        <v>47</v>
      </c>
      <c r="I1677" t="s">
        <v>48</v>
      </c>
      <c r="J1677" t="s">
        <v>37</v>
      </c>
      <c r="K1677" t="s">
        <v>38</v>
      </c>
      <c r="L1677" t="s">
        <v>39</v>
      </c>
      <c r="M1677" t="s">
        <v>40</v>
      </c>
      <c r="N1677" t="s">
        <v>55</v>
      </c>
      <c r="O1677" t="s">
        <v>56</v>
      </c>
      <c r="P1677" t="s">
        <v>57</v>
      </c>
      <c r="Q1677">
        <v>25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2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42.375</v>
      </c>
      <c r="AF1677">
        <v>-71.102000000000004</v>
      </c>
      <c r="AG1677">
        <v>2</v>
      </c>
      <c r="AH1677" s="1">
        <v>250000000000000</v>
      </c>
    </row>
    <row r="1678" spans="1:34" x14ac:dyDescent="0.35">
      <c r="A1678">
        <v>19027352</v>
      </c>
      <c r="B1678" s="2">
        <v>43603.617361111108</v>
      </c>
      <c r="C1678" s="2" t="str">
        <f t="shared" si="52"/>
        <v>May</v>
      </c>
      <c r="D1678" s="2" t="str">
        <f t="shared" si="53"/>
        <v>2019</v>
      </c>
      <c r="E1678" t="s">
        <v>44</v>
      </c>
      <c r="F1678" t="s">
        <v>1244</v>
      </c>
      <c r="G1678" t="s">
        <v>46</v>
      </c>
      <c r="H1678" t="s">
        <v>47</v>
      </c>
      <c r="I1678" t="s">
        <v>48</v>
      </c>
      <c r="J1678" t="s">
        <v>37</v>
      </c>
      <c r="K1678" t="s">
        <v>38</v>
      </c>
      <c r="L1678" t="s">
        <v>39</v>
      </c>
      <c r="M1678" t="s">
        <v>40</v>
      </c>
      <c r="N1678" t="s">
        <v>70</v>
      </c>
      <c r="O1678" t="s">
        <v>56</v>
      </c>
      <c r="P1678" t="s">
        <v>43</v>
      </c>
      <c r="Q1678">
        <v>25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3</v>
      </c>
      <c r="X1678">
        <v>0</v>
      </c>
      <c r="Y1678">
        <v>0</v>
      </c>
      <c r="Z1678">
        <v>1</v>
      </c>
      <c r="AA1678">
        <v>0</v>
      </c>
      <c r="AB1678">
        <v>1</v>
      </c>
      <c r="AC1678">
        <v>0</v>
      </c>
      <c r="AD1678">
        <v>0</v>
      </c>
      <c r="AE1678">
        <v>42.3748</v>
      </c>
      <c r="AF1678">
        <v>-71.101799999999997</v>
      </c>
      <c r="AG1678">
        <v>2</v>
      </c>
      <c r="AH1678" s="1">
        <v>250000000000000</v>
      </c>
    </row>
    <row r="1679" spans="1:34" x14ac:dyDescent="0.35">
      <c r="A1679">
        <v>19071224</v>
      </c>
      <c r="B1679" s="2">
        <v>43815.705555555556</v>
      </c>
      <c r="C1679" s="2" t="str">
        <f t="shared" si="52"/>
        <v>Dec</v>
      </c>
      <c r="D1679" s="2" t="str">
        <f t="shared" si="53"/>
        <v>2019</v>
      </c>
      <c r="E1679" t="s">
        <v>32</v>
      </c>
      <c r="F1679" t="s">
        <v>1245</v>
      </c>
      <c r="G1679" t="s">
        <v>34</v>
      </c>
      <c r="H1679" t="s">
        <v>52</v>
      </c>
      <c r="I1679" t="s">
        <v>48</v>
      </c>
      <c r="J1679" t="s">
        <v>37</v>
      </c>
      <c r="K1679" t="s">
        <v>38</v>
      </c>
      <c r="L1679" t="s">
        <v>39</v>
      </c>
      <c r="M1679" t="s">
        <v>40</v>
      </c>
      <c r="N1679" t="s">
        <v>55</v>
      </c>
      <c r="O1679" t="s">
        <v>42</v>
      </c>
      <c r="P1679" t="s">
        <v>43</v>
      </c>
      <c r="Q1679">
        <v>25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2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42.375500000000002</v>
      </c>
      <c r="AF1679">
        <v>-71.096900000000005</v>
      </c>
      <c r="AG1679">
        <v>2</v>
      </c>
      <c r="AH1679" s="1">
        <v>250000000000000</v>
      </c>
    </row>
    <row r="1680" spans="1:34" x14ac:dyDescent="0.35">
      <c r="A1680">
        <v>19027300</v>
      </c>
      <c r="B1680" s="2">
        <v>43603.392361111109</v>
      </c>
      <c r="C1680" s="2" t="str">
        <f t="shared" si="52"/>
        <v>May</v>
      </c>
      <c r="D1680" s="2" t="str">
        <f t="shared" si="53"/>
        <v>2019</v>
      </c>
      <c r="E1680" t="s">
        <v>44</v>
      </c>
      <c r="F1680" t="s">
        <v>1246</v>
      </c>
      <c r="G1680" t="s">
        <v>46</v>
      </c>
      <c r="H1680" t="s">
        <v>47</v>
      </c>
      <c r="I1680" t="s">
        <v>48</v>
      </c>
      <c r="J1680" t="s">
        <v>37</v>
      </c>
      <c r="K1680" t="s">
        <v>38</v>
      </c>
      <c r="L1680" t="s">
        <v>71</v>
      </c>
      <c r="M1680" t="s">
        <v>40</v>
      </c>
      <c r="N1680" t="s">
        <v>70</v>
      </c>
      <c r="O1680" t="s">
        <v>56</v>
      </c>
      <c r="P1680" t="s">
        <v>43</v>
      </c>
      <c r="Q1680">
        <v>25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2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42.377200000000002</v>
      </c>
      <c r="AF1680">
        <v>-71.103499999999997</v>
      </c>
      <c r="AG1680">
        <v>2</v>
      </c>
      <c r="AH1680" s="1">
        <v>250000000000000</v>
      </c>
    </row>
    <row r="1681" spans="1:34" x14ac:dyDescent="0.35">
      <c r="A1681">
        <v>23005801</v>
      </c>
      <c r="B1681" s="2">
        <v>44959.729166666664</v>
      </c>
      <c r="C1681" s="2" t="str">
        <f t="shared" si="52"/>
        <v>Feb</v>
      </c>
      <c r="D1681" s="2" t="str">
        <f t="shared" si="53"/>
        <v>2023</v>
      </c>
      <c r="E1681" t="s">
        <v>32</v>
      </c>
      <c r="F1681" t="s">
        <v>1247</v>
      </c>
      <c r="G1681" t="s">
        <v>34</v>
      </c>
      <c r="H1681" t="s">
        <v>47</v>
      </c>
      <c r="I1681" t="s">
        <v>48</v>
      </c>
      <c r="J1681" t="s">
        <v>37</v>
      </c>
      <c r="K1681" t="s">
        <v>38</v>
      </c>
      <c r="L1681" t="s">
        <v>39</v>
      </c>
      <c r="M1681" t="s">
        <v>93</v>
      </c>
      <c r="N1681" t="s">
        <v>41</v>
      </c>
      <c r="O1681" t="s">
        <v>96</v>
      </c>
      <c r="P1681" t="s">
        <v>43</v>
      </c>
      <c r="Q1681">
        <v>25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2</v>
      </c>
      <c r="X1681">
        <v>0</v>
      </c>
      <c r="Y1681">
        <v>0</v>
      </c>
      <c r="Z1681">
        <v>1</v>
      </c>
      <c r="AA1681">
        <v>0</v>
      </c>
      <c r="AB1681">
        <v>1</v>
      </c>
      <c r="AC1681">
        <v>0</v>
      </c>
      <c r="AD1681">
        <v>0</v>
      </c>
      <c r="AE1681">
        <v>42.376600000000003</v>
      </c>
      <c r="AF1681">
        <v>-71.104399999999998</v>
      </c>
      <c r="AG1681">
        <v>2</v>
      </c>
      <c r="AH1681" s="1">
        <v>250000000000000</v>
      </c>
    </row>
    <row r="1682" spans="1:34" x14ac:dyDescent="0.35">
      <c r="A1682">
        <v>23001811</v>
      </c>
      <c r="B1682" s="2">
        <v>44937.699305555558</v>
      </c>
      <c r="C1682" s="2" t="str">
        <f t="shared" si="52"/>
        <v>Jan</v>
      </c>
      <c r="D1682" s="2" t="str">
        <f t="shared" si="53"/>
        <v>2023</v>
      </c>
      <c r="E1682" t="s">
        <v>32</v>
      </c>
      <c r="F1682" t="s">
        <v>1247</v>
      </c>
      <c r="G1682" t="s">
        <v>34</v>
      </c>
      <c r="H1682" t="s">
        <v>47</v>
      </c>
      <c r="I1682" t="s">
        <v>48</v>
      </c>
      <c r="J1682" t="s">
        <v>37</v>
      </c>
      <c r="K1682" t="s">
        <v>38</v>
      </c>
      <c r="L1682" t="s">
        <v>54</v>
      </c>
      <c r="M1682" t="s">
        <v>93</v>
      </c>
      <c r="N1682" t="s">
        <v>49</v>
      </c>
      <c r="O1682" t="s">
        <v>86</v>
      </c>
      <c r="P1682" t="s">
        <v>43</v>
      </c>
      <c r="Q1682">
        <v>25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1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1</v>
      </c>
      <c r="AD1682">
        <v>0</v>
      </c>
      <c r="AE1682">
        <v>42.376600000000003</v>
      </c>
      <c r="AF1682">
        <v>-71.104399999999998</v>
      </c>
      <c r="AG1682">
        <v>2</v>
      </c>
      <c r="AH1682" s="1">
        <v>250000000000000</v>
      </c>
    </row>
    <row r="1683" spans="1:34" x14ac:dyDescent="0.35">
      <c r="A1683">
        <v>23063326</v>
      </c>
      <c r="B1683" s="2">
        <v>45231.499305555553</v>
      </c>
      <c r="C1683" s="2" t="str">
        <f t="shared" si="52"/>
        <v>Nov</v>
      </c>
      <c r="D1683" s="2" t="str">
        <f t="shared" si="53"/>
        <v>2023</v>
      </c>
      <c r="E1683" t="s">
        <v>44</v>
      </c>
      <c r="F1683" t="s">
        <v>1248</v>
      </c>
      <c r="G1683" t="s">
        <v>46</v>
      </c>
      <c r="H1683" t="s">
        <v>52</v>
      </c>
      <c r="I1683" t="s">
        <v>48</v>
      </c>
      <c r="J1683" t="s">
        <v>37</v>
      </c>
      <c r="K1683" t="s">
        <v>38</v>
      </c>
      <c r="L1683" t="s">
        <v>39</v>
      </c>
      <c r="M1683" t="s">
        <v>40</v>
      </c>
      <c r="N1683" t="s">
        <v>55</v>
      </c>
      <c r="O1683" t="s">
        <v>56</v>
      </c>
      <c r="P1683" t="s">
        <v>57</v>
      </c>
      <c r="Q1683">
        <v>25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2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42.376399999999997</v>
      </c>
      <c r="AF1683">
        <v>-71.103700000000003</v>
      </c>
      <c r="AG1683">
        <v>2</v>
      </c>
      <c r="AH1683" s="1">
        <v>250000000000000</v>
      </c>
    </row>
    <row r="1684" spans="1:34" x14ac:dyDescent="0.35">
      <c r="A1684">
        <v>20002333</v>
      </c>
      <c r="B1684" s="2">
        <v>43844.722916666666</v>
      </c>
      <c r="C1684" s="2" t="str">
        <f t="shared" si="52"/>
        <v>Jan</v>
      </c>
      <c r="D1684" s="2" t="str">
        <f t="shared" si="53"/>
        <v>2020</v>
      </c>
      <c r="E1684" t="s">
        <v>32</v>
      </c>
      <c r="F1684" t="s">
        <v>1247</v>
      </c>
      <c r="G1684" t="s">
        <v>34</v>
      </c>
      <c r="H1684" t="s">
        <v>52</v>
      </c>
      <c r="I1684" t="s">
        <v>48</v>
      </c>
      <c r="J1684" t="s">
        <v>37</v>
      </c>
      <c r="K1684" t="s">
        <v>38</v>
      </c>
      <c r="L1684" t="s">
        <v>54</v>
      </c>
      <c r="M1684" t="s">
        <v>40</v>
      </c>
      <c r="N1684" t="s">
        <v>41</v>
      </c>
      <c r="O1684" t="s">
        <v>96</v>
      </c>
      <c r="P1684" t="s">
        <v>43</v>
      </c>
      <c r="Q1684">
        <v>25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1</v>
      </c>
      <c r="X1684">
        <v>0</v>
      </c>
      <c r="Y1684">
        <v>0</v>
      </c>
      <c r="Z1684">
        <v>1</v>
      </c>
      <c r="AA1684">
        <v>0</v>
      </c>
      <c r="AB1684">
        <v>1</v>
      </c>
      <c r="AC1684">
        <v>0</v>
      </c>
      <c r="AD1684">
        <v>0</v>
      </c>
      <c r="AE1684">
        <v>42.376600000000003</v>
      </c>
      <c r="AF1684">
        <v>-71.104399999999998</v>
      </c>
      <c r="AG1684">
        <v>2</v>
      </c>
      <c r="AH1684" s="1">
        <v>250000000000000</v>
      </c>
    </row>
    <row r="1685" spans="1:34" x14ac:dyDescent="0.35">
      <c r="A1685">
        <v>23049697</v>
      </c>
      <c r="B1685" s="2">
        <v>45169.379861111112</v>
      </c>
      <c r="C1685" s="2" t="str">
        <f t="shared" si="52"/>
        <v>Aug</v>
      </c>
      <c r="D1685" s="2" t="str">
        <f t="shared" si="53"/>
        <v>2023</v>
      </c>
      <c r="E1685" t="s">
        <v>44</v>
      </c>
      <c r="F1685" t="s">
        <v>1249</v>
      </c>
      <c r="G1685" t="s">
        <v>46</v>
      </c>
      <c r="H1685" t="s">
        <v>47</v>
      </c>
      <c r="I1685" t="s">
        <v>48</v>
      </c>
      <c r="J1685" t="s">
        <v>37</v>
      </c>
      <c r="K1685" t="s">
        <v>38</v>
      </c>
      <c r="L1685" t="s">
        <v>39</v>
      </c>
      <c r="M1685" t="s">
        <v>40</v>
      </c>
      <c r="N1685" t="s">
        <v>41</v>
      </c>
      <c r="O1685" t="s">
        <v>56</v>
      </c>
      <c r="P1685" t="s">
        <v>57</v>
      </c>
      <c r="Q1685">
        <v>25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2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42.376800000000003</v>
      </c>
      <c r="AF1685">
        <v>-71.103899999999996</v>
      </c>
      <c r="AG1685">
        <v>2</v>
      </c>
      <c r="AH1685" s="1">
        <v>250000000000000</v>
      </c>
    </row>
    <row r="1686" spans="1:34" x14ac:dyDescent="0.35">
      <c r="A1686">
        <v>21031750</v>
      </c>
      <c r="B1686" s="2">
        <v>44370.783333333333</v>
      </c>
      <c r="C1686" s="2" t="str">
        <f t="shared" si="52"/>
        <v>Jun</v>
      </c>
      <c r="D1686" s="2" t="str">
        <f t="shared" si="53"/>
        <v>2021</v>
      </c>
      <c r="E1686" t="s">
        <v>32</v>
      </c>
      <c r="F1686" t="s">
        <v>1250</v>
      </c>
      <c r="G1686" t="s">
        <v>46</v>
      </c>
      <c r="H1686" t="s">
        <v>47</v>
      </c>
      <c r="I1686" t="s">
        <v>48</v>
      </c>
      <c r="J1686" t="s">
        <v>37</v>
      </c>
      <c r="K1686" t="s">
        <v>53</v>
      </c>
      <c r="L1686" t="s">
        <v>54</v>
      </c>
      <c r="M1686" t="s">
        <v>40</v>
      </c>
      <c r="N1686" t="s">
        <v>41</v>
      </c>
      <c r="O1686" t="s">
        <v>96</v>
      </c>
      <c r="P1686" t="s">
        <v>43</v>
      </c>
      <c r="Q1686">
        <v>25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1</v>
      </c>
      <c r="X1686">
        <v>0</v>
      </c>
      <c r="Y1686">
        <v>0</v>
      </c>
      <c r="Z1686">
        <v>1</v>
      </c>
      <c r="AA1686">
        <v>0</v>
      </c>
      <c r="AB1686">
        <v>1</v>
      </c>
      <c r="AC1686">
        <v>0</v>
      </c>
      <c r="AD1686">
        <v>0</v>
      </c>
      <c r="AE1686">
        <v>42.377099999999999</v>
      </c>
      <c r="AF1686">
        <v>-71.104900000000001</v>
      </c>
      <c r="AG1686">
        <v>2</v>
      </c>
      <c r="AH1686" s="1">
        <v>250000000000000</v>
      </c>
    </row>
    <row r="1687" spans="1:34" x14ac:dyDescent="0.35">
      <c r="A1687">
        <v>19014594</v>
      </c>
      <c r="B1687" s="2">
        <v>43540.611111111109</v>
      </c>
      <c r="C1687" s="2" t="str">
        <f t="shared" si="52"/>
        <v>Mar</v>
      </c>
      <c r="D1687" s="2" t="str">
        <f t="shared" si="53"/>
        <v>2019</v>
      </c>
      <c r="E1687" t="s">
        <v>44</v>
      </c>
      <c r="F1687" t="s">
        <v>1251</v>
      </c>
      <c r="G1687" t="s">
        <v>46</v>
      </c>
      <c r="H1687" t="s">
        <v>47</v>
      </c>
      <c r="I1687" t="s">
        <v>48</v>
      </c>
      <c r="J1687" t="s">
        <v>37</v>
      </c>
      <c r="K1687" t="s">
        <v>38</v>
      </c>
      <c r="L1687" t="s">
        <v>39</v>
      </c>
      <c r="M1687" t="s">
        <v>69</v>
      </c>
      <c r="N1687" t="s">
        <v>70</v>
      </c>
      <c r="O1687" t="s">
        <v>56</v>
      </c>
      <c r="P1687" t="s">
        <v>43</v>
      </c>
      <c r="Q1687">
        <v>25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6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42.377299999999998</v>
      </c>
      <c r="AF1687">
        <v>-71.103999999999999</v>
      </c>
      <c r="AG1687">
        <v>2</v>
      </c>
      <c r="AH1687" s="1">
        <v>250000000000000</v>
      </c>
    </row>
    <row r="1688" spans="1:34" x14ac:dyDescent="0.35">
      <c r="A1688">
        <v>19013902</v>
      </c>
      <c r="B1688" s="2">
        <v>43537.879166666666</v>
      </c>
      <c r="C1688" s="2" t="str">
        <f t="shared" si="52"/>
        <v>Mar</v>
      </c>
      <c r="D1688" s="2" t="str">
        <f t="shared" si="53"/>
        <v>2019</v>
      </c>
      <c r="E1688" t="s">
        <v>32</v>
      </c>
      <c r="F1688" t="s">
        <v>1250</v>
      </c>
      <c r="G1688" t="s">
        <v>34</v>
      </c>
      <c r="H1688" t="s">
        <v>47</v>
      </c>
      <c r="I1688" t="s">
        <v>48</v>
      </c>
      <c r="J1688" t="s">
        <v>37</v>
      </c>
      <c r="K1688" t="s">
        <v>53</v>
      </c>
      <c r="L1688" t="s">
        <v>54</v>
      </c>
      <c r="M1688" t="s">
        <v>40</v>
      </c>
      <c r="N1688" t="s">
        <v>41</v>
      </c>
      <c r="O1688" t="s">
        <v>96</v>
      </c>
      <c r="P1688" t="s">
        <v>43</v>
      </c>
      <c r="Q1688">
        <v>30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3</v>
      </c>
      <c r="X1688">
        <v>0</v>
      </c>
      <c r="Y1688">
        <v>0</v>
      </c>
      <c r="Z1688">
        <v>1</v>
      </c>
      <c r="AA1688">
        <v>0</v>
      </c>
      <c r="AB1688">
        <v>1</v>
      </c>
      <c r="AC1688">
        <v>0</v>
      </c>
      <c r="AD1688">
        <v>0</v>
      </c>
      <c r="AE1688">
        <v>42.377099999999999</v>
      </c>
      <c r="AF1688">
        <v>-71.104900000000001</v>
      </c>
      <c r="AG1688">
        <v>2</v>
      </c>
      <c r="AH1688" s="1">
        <v>250000000000000</v>
      </c>
    </row>
    <row r="1689" spans="1:34" x14ac:dyDescent="0.35">
      <c r="A1689">
        <v>21055896</v>
      </c>
      <c r="B1689" s="2">
        <v>44492.966666666667</v>
      </c>
      <c r="C1689" s="2" t="str">
        <f t="shared" si="52"/>
        <v>Oct</v>
      </c>
      <c r="D1689" s="2" t="str">
        <f t="shared" si="53"/>
        <v>2021</v>
      </c>
      <c r="E1689" t="s">
        <v>32</v>
      </c>
      <c r="F1689" t="s">
        <v>1250</v>
      </c>
      <c r="G1689" t="s">
        <v>34</v>
      </c>
      <c r="H1689" t="s">
        <v>47</v>
      </c>
      <c r="I1689" t="s">
        <v>48</v>
      </c>
      <c r="J1689" t="s">
        <v>37</v>
      </c>
      <c r="K1689" t="s">
        <v>53</v>
      </c>
      <c r="L1689" t="s">
        <v>54</v>
      </c>
      <c r="M1689" t="s">
        <v>93</v>
      </c>
      <c r="N1689" t="s">
        <v>41</v>
      </c>
      <c r="O1689" t="s">
        <v>42</v>
      </c>
      <c r="P1689" t="s">
        <v>43</v>
      </c>
      <c r="Q1689">
        <v>25</v>
      </c>
      <c r="R1689">
        <v>0</v>
      </c>
      <c r="S1689">
        <v>0</v>
      </c>
      <c r="T1689">
        <v>0</v>
      </c>
      <c r="U1689">
        <v>2</v>
      </c>
      <c r="V1689">
        <v>0</v>
      </c>
      <c r="W1689">
        <v>0</v>
      </c>
      <c r="X1689">
        <v>2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42.377099999999999</v>
      </c>
      <c r="AF1689">
        <v>-71.104900000000001</v>
      </c>
      <c r="AG1689">
        <v>2</v>
      </c>
      <c r="AH1689" s="1">
        <v>250000000000000</v>
      </c>
    </row>
    <row r="1690" spans="1:34" x14ac:dyDescent="0.35">
      <c r="A1690">
        <v>23004829</v>
      </c>
      <c r="B1690" s="2">
        <v>44954.101388888892</v>
      </c>
      <c r="C1690" s="2" t="str">
        <f t="shared" si="52"/>
        <v>Jan</v>
      </c>
      <c r="D1690" s="2" t="str">
        <f t="shared" si="53"/>
        <v>2023</v>
      </c>
      <c r="E1690" t="s">
        <v>58</v>
      </c>
      <c r="F1690" t="s">
        <v>1252</v>
      </c>
      <c r="G1690" t="s">
        <v>34</v>
      </c>
      <c r="H1690" t="s">
        <v>47</v>
      </c>
      <c r="I1690" t="s">
        <v>48</v>
      </c>
      <c r="J1690" t="s">
        <v>37</v>
      </c>
      <c r="K1690" t="s">
        <v>38</v>
      </c>
      <c r="L1690" t="s">
        <v>39</v>
      </c>
      <c r="M1690" t="s">
        <v>40</v>
      </c>
      <c r="N1690" t="s">
        <v>41</v>
      </c>
      <c r="O1690" t="s">
        <v>42</v>
      </c>
      <c r="P1690" t="s">
        <v>43</v>
      </c>
      <c r="Q1690">
        <v>25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42.3767</v>
      </c>
      <c r="AF1690">
        <v>-71.104900000000001</v>
      </c>
      <c r="AG1690">
        <v>2</v>
      </c>
      <c r="AH1690" s="1">
        <v>250000000000000</v>
      </c>
    </row>
    <row r="1691" spans="1:34" x14ac:dyDescent="0.35">
      <c r="A1691">
        <v>19010363</v>
      </c>
      <c r="B1691" s="2">
        <v>43521.34375</v>
      </c>
      <c r="C1691" s="2" t="str">
        <f t="shared" si="52"/>
        <v>Feb</v>
      </c>
      <c r="D1691" s="2" t="str">
        <f t="shared" si="53"/>
        <v>2019</v>
      </c>
      <c r="E1691" t="s">
        <v>44</v>
      </c>
      <c r="F1691" t="s">
        <v>1253</v>
      </c>
      <c r="G1691" t="s">
        <v>91</v>
      </c>
      <c r="H1691" t="s">
        <v>1254</v>
      </c>
      <c r="I1691" t="s">
        <v>155</v>
      </c>
      <c r="J1691" t="s">
        <v>139</v>
      </c>
      <c r="K1691" t="s">
        <v>38</v>
      </c>
      <c r="L1691" t="s">
        <v>39</v>
      </c>
      <c r="M1691" t="s">
        <v>40</v>
      </c>
      <c r="N1691" t="s">
        <v>41</v>
      </c>
      <c r="O1691" t="s">
        <v>392</v>
      </c>
      <c r="P1691" t="s">
        <v>43</v>
      </c>
      <c r="Q1691">
        <v>25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1</v>
      </c>
      <c r="X1691">
        <v>0</v>
      </c>
      <c r="Y1691">
        <v>0</v>
      </c>
      <c r="Z1691">
        <v>1</v>
      </c>
      <c r="AA1691">
        <v>0</v>
      </c>
      <c r="AB1691">
        <v>1</v>
      </c>
      <c r="AC1691">
        <v>0</v>
      </c>
      <c r="AD1691">
        <v>0</v>
      </c>
      <c r="AE1691">
        <v>42.376399999999997</v>
      </c>
      <c r="AF1691">
        <v>-71.104299999999995</v>
      </c>
      <c r="AG1691">
        <v>2</v>
      </c>
      <c r="AH1691" s="1">
        <v>250000000000000</v>
      </c>
    </row>
    <row r="1692" spans="1:34" x14ac:dyDescent="0.35">
      <c r="A1692">
        <v>18037416</v>
      </c>
      <c r="B1692" s="2">
        <v>43274.375694444447</v>
      </c>
      <c r="C1692" s="2" t="str">
        <f t="shared" si="52"/>
        <v>Jun</v>
      </c>
      <c r="D1692" s="2" t="str">
        <f t="shared" si="53"/>
        <v>2018</v>
      </c>
      <c r="E1692" t="s">
        <v>44</v>
      </c>
      <c r="F1692" t="s">
        <v>1255</v>
      </c>
      <c r="G1692" t="s">
        <v>46</v>
      </c>
      <c r="H1692" t="s">
        <v>52</v>
      </c>
      <c r="I1692" t="s">
        <v>36</v>
      </c>
      <c r="J1692" t="s">
        <v>37</v>
      </c>
      <c r="K1692" t="s">
        <v>38</v>
      </c>
      <c r="L1692" t="s">
        <v>39</v>
      </c>
      <c r="M1692" t="s">
        <v>40</v>
      </c>
      <c r="N1692" t="s">
        <v>55</v>
      </c>
      <c r="O1692" t="s">
        <v>56</v>
      </c>
      <c r="P1692" t="s">
        <v>43</v>
      </c>
      <c r="Q1692">
        <v>25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42.376600000000003</v>
      </c>
      <c r="AF1692">
        <v>-71.104699999999994</v>
      </c>
      <c r="AG1692">
        <v>2</v>
      </c>
      <c r="AH1692" s="1">
        <v>250000000000000</v>
      </c>
    </row>
    <row r="1693" spans="1:34" x14ac:dyDescent="0.35">
      <c r="A1693">
        <v>21031282</v>
      </c>
      <c r="B1693" s="2">
        <v>44368.615972222222</v>
      </c>
      <c r="C1693" s="2" t="str">
        <f t="shared" si="52"/>
        <v>Jun</v>
      </c>
      <c r="D1693" s="2" t="str">
        <f t="shared" si="53"/>
        <v>2021</v>
      </c>
      <c r="E1693" t="s">
        <v>44</v>
      </c>
      <c r="F1693" t="s">
        <v>1256</v>
      </c>
      <c r="G1693" t="s">
        <v>46</v>
      </c>
      <c r="H1693" t="s">
        <v>47</v>
      </c>
      <c r="I1693" t="s">
        <v>48</v>
      </c>
      <c r="J1693" t="s">
        <v>37</v>
      </c>
      <c r="K1693" t="s">
        <v>53</v>
      </c>
      <c r="L1693" t="s">
        <v>54</v>
      </c>
      <c r="M1693" t="s">
        <v>69</v>
      </c>
      <c r="N1693" t="s">
        <v>41</v>
      </c>
      <c r="O1693" t="s">
        <v>42</v>
      </c>
      <c r="P1693" t="s">
        <v>43</v>
      </c>
      <c r="Q1693">
        <v>25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42.376800000000003</v>
      </c>
      <c r="AF1693">
        <v>-71.105900000000005</v>
      </c>
      <c r="AG1693">
        <v>2</v>
      </c>
      <c r="AH1693" s="1">
        <v>250000000000000</v>
      </c>
    </row>
    <row r="1694" spans="1:34" x14ac:dyDescent="0.35">
      <c r="A1694">
        <v>20052144</v>
      </c>
      <c r="B1694" s="2">
        <v>44131.525000000001</v>
      </c>
      <c r="C1694" s="2" t="str">
        <f t="shared" si="52"/>
        <v>Oct</v>
      </c>
      <c r="D1694" s="2" t="str">
        <f t="shared" si="53"/>
        <v>2020</v>
      </c>
      <c r="E1694" t="s">
        <v>44</v>
      </c>
      <c r="F1694" t="s">
        <v>1257</v>
      </c>
      <c r="G1694" t="s">
        <v>46</v>
      </c>
      <c r="H1694" t="s">
        <v>52</v>
      </c>
      <c r="I1694" t="s">
        <v>48</v>
      </c>
      <c r="J1694" t="s">
        <v>37</v>
      </c>
      <c r="K1694" t="s">
        <v>38</v>
      </c>
      <c r="L1694" t="s">
        <v>39</v>
      </c>
      <c r="M1694" t="s">
        <v>40</v>
      </c>
      <c r="N1694" t="s">
        <v>41</v>
      </c>
      <c r="O1694" t="s">
        <v>96</v>
      </c>
      <c r="P1694" t="s">
        <v>43</v>
      </c>
      <c r="Q1694">
        <v>25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1</v>
      </c>
      <c r="X1694">
        <v>0</v>
      </c>
      <c r="Y1694">
        <v>0</v>
      </c>
      <c r="Z1694">
        <v>1</v>
      </c>
      <c r="AA1694">
        <v>0</v>
      </c>
      <c r="AB1694">
        <v>1</v>
      </c>
      <c r="AC1694">
        <v>0</v>
      </c>
      <c r="AD1694">
        <v>0</v>
      </c>
      <c r="AE1694">
        <v>42.3748</v>
      </c>
      <c r="AF1694">
        <v>-71.102599999999995</v>
      </c>
      <c r="AG1694">
        <v>2</v>
      </c>
      <c r="AH1694" s="1">
        <v>250000000000000</v>
      </c>
    </row>
    <row r="1695" spans="1:34" x14ac:dyDescent="0.35">
      <c r="A1695">
        <v>22024094</v>
      </c>
      <c r="B1695" s="2">
        <v>44684.617361111108</v>
      </c>
      <c r="C1695" s="2" t="str">
        <f t="shared" si="52"/>
        <v>May</v>
      </c>
      <c r="D1695" s="2" t="str">
        <f t="shared" si="53"/>
        <v>2022</v>
      </c>
      <c r="E1695" t="s">
        <v>44</v>
      </c>
      <c r="F1695" t="s">
        <v>1257</v>
      </c>
      <c r="G1695" t="s">
        <v>46</v>
      </c>
      <c r="H1695" t="s">
        <v>47</v>
      </c>
      <c r="I1695" t="s">
        <v>48</v>
      </c>
      <c r="J1695" t="s">
        <v>37</v>
      </c>
      <c r="K1695" t="s">
        <v>38</v>
      </c>
      <c r="L1695" t="s">
        <v>90</v>
      </c>
      <c r="M1695" t="s">
        <v>40</v>
      </c>
      <c r="N1695" t="s">
        <v>49</v>
      </c>
      <c r="O1695" t="s">
        <v>1258</v>
      </c>
      <c r="P1695" t="s">
        <v>89</v>
      </c>
      <c r="Q1695">
        <v>25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42.3748</v>
      </c>
      <c r="AF1695">
        <v>-71.102599999999995</v>
      </c>
      <c r="AG1695">
        <v>2</v>
      </c>
      <c r="AH1695" s="1">
        <v>250000000000000</v>
      </c>
    </row>
    <row r="1696" spans="1:34" x14ac:dyDescent="0.35">
      <c r="A1696">
        <v>20012072</v>
      </c>
      <c r="B1696" s="2">
        <v>43892.501388888886</v>
      </c>
      <c r="C1696" s="2" t="str">
        <f t="shared" si="52"/>
        <v>Mar</v>
      </c>
      <c r="D1696" s="2" t="str">
        <f t="shared" si="53"/>
        <v>2020</v>
      </c>
      <c r="E1696" t="s">
        <v>44</v>
      </c>
      <c r="F1696" t="s">
        <v>1257</v>
      </c>
      <c r="G1696" t="s">
        <v>46</v>
      </c>
      <c r="H1696" t="s">
        <v>52</v>
      </c>
      <c r="I1696" t="s">
        <v>48</v>
      </c>
      <c r="J1696" t="s">
        <v>37</v>
      </c>
      <c r="K1696" t="s">
        <v>38</v>
      </c>
      <c r="L1696" t="s">
        <v>39</v>
      </c>
      <c r="M1696" t="s">
        <v>40</v>
      </c>
      <c r="N1696" t="s">
        <v>41</v>
      </c>
      <c r="O1696" t="s">
        <v>42</v>
      </c>
      <c r="P1696" t="s">
        <v>43</v>
      </c>
      <c r="Q1696">
        <v>25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2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42.3748</v>
      </c>
      <c r="AF1696">
        <v>-71.102599999999995</v>
      </c>
      <c r="AG1696">
        <v>2</v>
      </c>
      <c r="AH1696" s="1">
        <v>250000000000000</v>
      </c>
    </row>
    <row r="1697" spans="1:34" x14ac:dyDescent="0.35">
      <c r="A1697">
        <v>21035603</v>
      </c>
      <c r="B1697" s="2">
        <v>44389.322222222225</v>
      </c>
      <c r="C1697" s="2" t="str">
        <f t="shared" si="52"/>
        <v>Jul</v>
      </c>
      <c r="D1697" s="2" t="str">
        <f t="shared" si="53"/>
        <v>2021</v>
      </c>
      <c r="E1697" t="s">
        <v>58</v>
      </c>
      <c r="F1697" t="s">
        <v>1257</v>
      </c>
      <c r="G1697" t="s">
        <v>46</v>
      </c>
      <c r="H1697" t="s">
        <v>35</v>
      </c>
      <c r="I1697" t="s">
        <v>36</v>
      </c>
      <c r="J1697" t="s">
        <v>37</v>
      </c>
      <c r="K1697" t="s">
        <v>38</v>
      </c>
      <c r="L1697" t="s">
        <v>39</v>
      </c>
      <c r="M1697" t="s">
        <v>40</v>
      </c>
      <c r="N1697" t="s">
        <v>41</v>
      </c>
      <c r="O1697" t="s">
        <v>42</v>
      </c>
      <c r="P1697" t="s">
        <v>43</v>
      </c>
      <c r="Q1697">
        <v>25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3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42.3748</v>
      </c>
      <c r="AF1697">
        <v>-71.102599999999995</v>
      </c>
      <c r="AG1697">
        <v>2</v>
      </c>
      <c r="AH1697" s="1">
        <v>250000000000000</v>
      </c>
    </row>
    <row r="1698" spans="1:34" x14ac:dyDescent="0.35">
      <c r="A1698">
        <v>23027455</v>
      </c>
      <c r="B1698" s="2">
        <v>45064.73541666667</v>
      </c>
      <c r="C1698" s="2" t="str">
        <f t="shared" si="52"/>
        <v>May</v>
      </c>
      <c r="D1698" s="2" t="str">
        <f t="shared" si="53"/>
        <v>2023</v>
      </c>
      <c r="E1698" t="s">
        <v>32</v>
      </c>
      <c r="F1698" t="s">
        <v>1257</v>
      </c>
      <c r="G1698" t="s">
        <v>46</v>
      </c>
      <c r="H1698" t="s">
        <v>47</v>
      </c>
      <c r="I1698" t="s">
        <v>48</v>
      </c>
      <c r="J1698" t="s">
        <v>37</v>
      </c>
      <c r="K1698" t="s">
        <v>38</v>
      </c>
      <c r="L1698" t="s">
        <v>39</v>
      </c>
      <c r="M1698" t="s">
        <v>40</v>
      </c>
      <c r="N1698" t="s">
        <v>70</v>
      </c>
      <c r="O1698" t="s">
        <v>153</v>
      </c>
      <c r="P1698" t="s">
        <v>43</v>
      </c>
      <c r="Q1698">
        <v>25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1</v>
      </c>
      <c r="X1698">
        <v>0</v>
      </c>
      <c r="Y1698">
        <v>0</v>
      </c>
      <c r="Z1698">
        <v>1</v>
      </c>
      <c r="AA1698">
        <v>0</v>
      </c>
      <c r="AB1698">
        <v>1</v>
      </c>
      <c r="AC1698">
        <v>0</v>
      </c>
      <c r="AD1698">
        <v>0</v>
      </c>
      <c r="AE1698">
        <v>42.3748</v>
      </c>
      <c r="AF1698">
        <v>-71.102599999999995</v>
      </c>
      <c r="AG1698">
        <v>2</v>
      </c>
      <c r="AH1698" s="1">
        <v>250000000000000</v>
      </c>
    </row>
    <row r="1699" spans="1:34" x14ac:dyDescent="0.35">
      <c r="A1699">
        <v>18060010</v>
      </c>
      <c r="B1699" s="2">
        <v>43381.786805555559</v>
      </c>
      <c r="C1699" s="2" t="str">
        <f t="shared" si="52"/>
        <v>Oct</v>
      </c>
      <c r="D1699" s="2" t="str">
        <f t="shared" si="53"/>
        <v>2018</v>
      </c>
      <c r="E1699" t="s">
        <v>32</v>
      </c>
      <c r="F1699" t="s">
        <v>1257</v>
      </c>
      <c r="G1699" t="s">
        <v>107</v>
      </c>
      <c r="H1699" t="s">
        <v>35</v>
      </c>
      <c r="I1699" t="s">
        <v>36</v>
      </c>
      <c r="J1699" t="s">
        <v>37</v>
      </c>
      <c r="K1699" t="s">
        <v>38</v>
      </c>
      <c r="L1699" t="s">
        <v>39</v>
      </c>
      <c r="M1699" t="s">
        <v>93</v>
      </c>
      <c r="N1699" t="s">
        <v>49</v>
      </c>
      <c r="O1699" t="s">
        <v>153</v>
      </c>
      <c r="P1699" t="s">
        <v>43</v>
      </c>
      <c r="Q1699">
        <v>20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1</v>
      </c>
      <c r="X1699">
        <v>0</v>
      </c>
      <c r="Y1699">
        <v>0</v>
      </c>
      <c r="Z1699">
        <v>1</v>
      </c>
      <c r="AA1699">
        <v>0</v>
      </c>
      <c r="AB1699">
        <v>1</v>
      </c>
      <c r="AC1699">
        <v>0</v>
      </c>
      <c r="AD1699">
        <v>0</v>
      </c>
      <c r="AE1699">
        <v>42.3748</v>
      </c>
      <c r="AF1699">
        <v>-71.102599999999995</v>
      </c>
      <c r="AG1699">
        <v>2</v>
      </c>
      <c r="AH1699" s="1">
        <v>250000000000000</v>
      </c>
    </row>
    <row r="1700" spans="1:34" x14ac:dyDescent="0.35">
      <c r="A1700">
        <v>18060712</v>
      </c>
      <c r="B1700" s="2">
        <v>43385.291666666664</v>
      </c>
      <c r="C1700" s="2" t="str">
        <f t="shared" si="52"/>
        <v>Oct</v>
      </c>
      <c r="D1700" s="2" t="str">
        <f t="shared" si="53"/>
        <v>2018</v>
      </c>
      <c r="E1700" t="s">
        <v>58</v>
      </c>
      <c r="F1700" t="s">
        <v>1257</v>
      </c>
      <c r="G1700" t="s">
        <v>291</v>
      </c>
      <c r="H1700" t="s">
        <v>52</v>
      </c>
      <c r="I1700" t="s">
        <v>36</v>
      </c>
      <c r="J1700" t="s">
        <v>37</v>
      </c>
      <c r="K1700" t="s">
        <v>38</v>
      </c>
      <c r="L1700" t="s">
        <v>54</v>
      </c>
      <c r="M1700" t="s">
        <v>40</v>
      </c>
      <c r="N1700" t="s">
        <v>41</v>
      </c>
      <c r="O1700" t="s">
        <v>96</v>
      </c>
      <c r="P1700" t="s">
        <v>43</v>
      </c>
      <c r="Q1700">
        <v>30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1</v>
      </c>
      <c r="X1700">
        <v>0</v>
      </c>
      <c r="Y1700">
        <v>0</v>
      </c>
      <c r="Z1700">
        <v>1</v>
      </c>
      <c r="AA1700">
        <v>0</v>
      </c>
      <c r="AB1700">
        <v>1</v>
      </c>
      <c r="AC1700">
        <v>0</v>
      </c>
      <c r="AD1700">
        <v>0</v>
      </c>
      <c r="AE1700">
        <v>42.3748</v>
      </c>
      <c r="AF1700">
        <v>-71.102599999999995</v>
      </c>
      <c r="AG1700">
        <v>2</v>
      </c>
      <c r="AH1700" s="1">
        <v>250000000000000</v>
      </c>
    </row>
    <row r="1701" spans="1:34" x14ac:dyDescent="0.35">
      <c r="A1701">
        <v>22023208</v>
      </c>
      <c r="B1701" s="2">
        <v>44680.572916666664</v>
      </c>
      <c r="C1701" s="2" t="str">
        <f t="shared" si="52"/>
        <v>Apr</v>
      </c>
      <c r="D1701" s="2" t="str">
        <f t="shared" si="53"/>
        <v>2022</v>
      </c>
      <c r="E1701" t="s">
        <v>44</v>
      </c>
      <c r="F1701" t="s">
        <v>1257</v>
      </c>
      <c r="G1701" t="s">
        <v>46</v>
      </c>
      <c r="H1701" t="s">
        <v>47</v>
      </c>
      <c r="I1701" t="s">
        <v>48</v>
      </c>
      <c r="J1701" t="s">
        <v>37</v>
      </c>
      <c r="K1701" t="s">
        <v>38</v>
      </c>
      <c r="L1701" t="s">
        <v>90</v>
      </c>
      <c r="M1701" t="s">
        <v>40</v>
      </c>
      <c r="N1701" t="s">
        <v>41</v>
      </c>
      <c r="O1701" t="s">
        <v>50</v>
      </c>
      <c r="P1701" t="s">
        <v>89</v>
      </c>
      <c r="Q1701">
        <v>25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4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42.3748</v>
      </c>
      <c r="AF1701">
        <v>-71.102599999999995</v>
      </c>
      <c r="AG1701">
        <v>2</v>
      </c>
      <c r="AH1701" s="1">
        <v>250000000000000</v>
      </c>
    </row>
    <row r="1702" spans="1:34" x14ac:dyDescent="0.35">
      <c r="A1702">
        <v>23061082</v>
      </c>
      <c r="B1702" s="2">
        <v>45220.954861111109</v>
      </c>
      <c r="C1702" s="2" t="str">
        <f t="shared" si="52"/>
        <v>Oct</v>
      </c>
      <c r="D1702" s="2" t="str">
        <f t="shared" si="53"/>
        <v>2023</v>
      </c>
      <c r="E1702" t="s">
        <v>32</v>
      </c>
      <c r="F1702" t="s">
        <v>1259</v>
      </c>
      <c r="G1702" t="s">
        <v>34</v>
      </c>
      <c r="H1702" t="s">
        <v>35</v>
      </c>
      <c r="I1702" t="s">
        <v>36</v>
      </c>
      <c r="J1702" t="s">
        <v>37</v>
      </c>
      <c r="K1702" t="s">
        <v>38</v>
      </c>
      <c r="L1702" t="s">
        <v>39</v>
      </c>
      <c r="M1702" t="s">
        <v>40</v>
      </c>
      <c r="N1702" t="s">
        <v>49</v>
      </c>
      <c r="O1702" t="s">
        <v>42</v>
      </c>
      <c r="P1702" t="s">
        <v>43</v>
      </c>
      <c r="Q1702">
        <v>20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3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42.375999999999998</v>
      </c>
      <c r="AF1702">
        <v>-71.102900000000005</v>
      </c>
      <c r="AG1702">
        <v>2</v>
      </c>
      <c r="AH1702" s="1">
        <v>250000000000000</v>
      </c>
    </row>
    <row r="1703" spans="1:34" x14ac:dyDescent="0.35">
      <c r="A1703">
        <v>20052549</v>
      </c>
      <c r="B1703" s="2">
        <v>44133.743750000001</v>
      </c>
      <c r="C1703" s="2" t="str">
        <f t="shared" si="52"/>
        <v>Oct</v>
      </c>
      <c r="D1703" s="2" t="str">
        <f t="shared" si="53"/>
        <v>2020</v>
      </c>
      <c r="E1703" t="s">
        <v>32</v>
      </c>
      <c r="F1703" t="s">
        <v>1259</v>
      </c>
      <c r="G1703" t="s">
        <v>34</v>
      </c>
      <c r="H1703" t="s">
        <v>35</v>
      </c>
      <c r="I1703" t="s">
        <v>36</v>
      </c>
      <c r="J1703" t="s">
        <v>37</v>
      </c>
      <c r="K1703" t="s">
        <v>38</v>
      </c>
      <c r="L1703" t="s">
        <v>39</v>
      </c>
      <c r="M1703" t="s">
        <v>40</v>
      </c>
      <c r="N1703" t="s">
        <v>55</v>
      </c>
      <c r="O1703" t="s">
        <v>42</v>
      </c>
      <c r="P1703" t="s">
        <v>43</v>
      </c>
      <c r="Q1703">
        <v>25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4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42.375999999999998</v>
      </c>
      <c r="AF1703">
        <v>-71.102900000000005</v>
      </c>
      <c r="AG1703">
        <v>2</v>
      </c>
      <c r="AH1703" s="1">
        <v>250000000000000</v>
      </c>
    </row>
    <row r="1704" spans="1:34" x14ac:dyDescent="0.35">
      <c r="A1704">
        <v>22033796</v>
      </c>
      <c r="B1704" s="2">
        <v>44728.298611111109</v>
      </c>
      <c r="C1704" s="2" t="str">
        <f t="shared" si="52"/>
        <v>Jun</v>
      </c>
      <c r="D1704" s="2" t="str">
        <f t="shared" si="53"/>
        <v>2022</v>
      </c>
      <c r="E1704" t="s">
        <v>58</v>
      </c>
      <c r="F1704" t="s">
        <v>1259</v>
      </c>
      <c r="G1704" t="s">
        <v>46</v>
      </c>
      <c r="H1704" t="s">
        <v>47</v>
      </c>
      <c r="I1704" t="s">
        <v>48</v>
      </c>
      <c r="J1704" t="s">
        <v>37</v>
      </c>
      <c r="K1704" t="s">
        <v>38</v>
      </c>
      <c r="L1704" t="s">
        <v>39</v>
      </c>
      <c r="M1704" t="s">
        <v>40</v>
      </c>
      <c r="N1704" t="s">
        <v>55</v>
      </c>
      <c r="O1704" t="s">
        <v>42</v>
      </c>
      <c r="P1704" t="s">
        <v>43</v>
      </c>
      <c r="Q1704">
        <v>25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42.375999999999998</v>
      </c>
      <c r="AF1704">
        <v>-71.102900000000005</v>
      </c>
      <c r="AG1704">
        <v>2</v>
      </c>
      <c r="AH1704" s="1">
        <v>250000000000000</v>
      </c>
    </row>
    <row r="1705" spans="1:34" x14ac:dyDescent="0.35">
      <c r="A1705">
        <v>19022985</v>
      </c>
      <c r="B1705" s="2">
        <v>43581.840277777781</v>
      </c>
      <c r="C1705" s="2" t="str">
        <f t="shared" si="52"/>
        <v>Apr</v>
      </c>
      <c r="D1705" s="2" t="str">
        <f t="shared" si="53"/>
        <v>2019</v>
      </c>
      <c r="E1705" t="s">
        <v>32</v>
      </c>
      <c r="F1705" t="s">
        <v>1259</v>
      </c>
      <c r="G1705" t="s">
        <v>34</v>
      </c>
      <c r="H1705" t="s">
        <v>35</v>
      </c>
      <c r="I1705" t="s">
        <v>36</v>
      </c>
      <c r="J1705" t="s">
        <v>37</v>
      </c>
      <c r="K1705" t="s">
        <v>38</v>
      </c>
      <c r="L1705" t="s">
        <v>39</v>
      </c>
      <c r="M1705" t="s">
        <v>40</v>
      </c>
      <c r="N1705" t="s">
        <v>41</v>
      </c>
      <c r="O1705" t="s">
        <v>96</v>
      </c>
      <c r="P1705" t="s">
        <v>43</v>
      </c>
      <c r="Q1705">
        <v>25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2</v>
      </c>
      <c r="X1705">
        <v>0</v>
      </c>
      <c r="Y1705">
        <v>0</v>
      </c>
      <c r="Z1705">
        <v>1</v>
      </c>
      <c r="AA1705">
        <v>0</v>
      </c>
      <c r="AB1705">
        <v>1</v>
      </c>
      <c r="AC1705">
        <v>0</v>
      </c>
      <c r="AD1705">
        <v>0</v>
      </c>
      <c r="AE1705">
        <v>42.375999999999998</v>
      </c>
      <c r="AF1705">
        <v>-71.102900000000005</v>
      </c>
      <c r="AG1705">
        <v>2</v>
      </c>
      <c r="AH1705" s="1">
        <v>250000000000000</v>
      </c>
    </row>
    <row r="1706" spans="1:34" x14ac:dyDescent="0.35">
      <c r="A1706">
        <v>23033190</v>
      </c>
      <c r="B1706" s="2">
        <v>45091.661111111112</v>
      </c>
      <c r="C1706" s="2" t="str">
        <f t="shared" si="52"/>
        <v>Jun</v>
      </c>
      <c r="D1706" s="2" t="str">
        <f t="shared" si="53"/>
        <v>2023</v>
      </c>
      <c r="E1706" t="s">
        <v>44</v>
      </c>
      <c r="F1706" t="s">
        <v>1259</v>
      </c>
      <c r="G1706" t="s">
        <v>46</v>
      </c>
      <c r="H1706" t="s">
        <v>47</v>
      </c>
      <c r="I1706" t="s">
        <v>48</v>
      </c>
      <c r="J1706" t="s">
        <v>37</v>
      </c>
      <c r="K1706" t="s">
        <v>38</v>
      </c>
      <c r="L1706" t="s">
        <v>39</v>
      </c>
      <c r="M1706" t="s">
        <v>93</v>
      </c>
      <c r="N1706" t="s">
        <v>70</v>
      </c>
      <c r="O1706" t="s">
        <v>86</v>
      </c>
      <c r="P1706" t="s">
        <v>43</v>
      </c>
      <c r="Q1706">
        <v>25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2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1</v>
      </c>
      <c r="AD1706">
        <v>0</v>
      </c>
      <c r="AE1706">
        <v>42.375999999999998</v>
      </c>
      <c r="AF1706">
        <v>-71.102900000000005</v>
      </c>
      <c r="AG1706">
        <v>2</v>
      </c>
      <c r="AH1706" s="1">
        <v>250000000000000</v>
      </c>
    </row>
    <row r="1707" spans="1:34" x14ac:dyDescent="0.35">
      <c r="A1707">
        <v>20004754</v>
      </c>
      <c r="B1707" s="2">
        <v>43857.305555555555</v>
      </c>
      <c r="C1707" s="2" t="str">
        <f t="shared" si="52"/>
        <v>Jan</v>
      </c>
      <c r="D1707" s="2" t="str">
        <f t="shared" si="53"/>
        <v>2020</v>
      </c>
      <c r="E1707" t="s">
        <v>58</v>
      </c>
      <c r="F1707" t="s">
        <v>1259</v>
      </c>
      <c r="G1707" t="s">
        <v>46</v>
      </c>
      <c r="H1707" t="s">
        <v>47</v>
      </c>
      <c r="I1707" t="s">
        <v>48</v>
      </c>
      <c r="J1707" t="s">
        <v>37</v>
      </c>
      <c r="K1707" t="s">
        <v>38</v>
      </c>
      <c r="L1707" t="s">
        <v>39</v>
      </c>
      <c r="M1707" t="s">
        <v>40</v>
      </c>
      <c r="N1707" t="s">
        <v>70</v>
      </c>
      <c r="O1707" t="s">
        <v>56</v>
      </c>
      <c r="P1707" t="s">
        <v>57</v>
      </c>
      <c r="Q1707">
        <v>25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2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42.375999999999998</v>
      </c>
      <c r="AF1707">
        <v>-71.102900000000005</v>
      </c>
      <c r="AG1707">
        <v>2</v>
      </c>
      <c r="AH1707" s="1">
        <v>250000000000000</v>
      </c>
    </row>
    <row r="1708" spans="1:34" x14ac:dyDescent="0.35">
      <c r="A1708">
        <v>21038363</v>
      </c>
      <c r="B1708" s="2">
        <v>44402.537499999999</v>
      </c>
      <c r="C1708" s="2" t="str">
        <f t="shared" si="52"/>
        <v>Jul</v>
      </c>
      <c r="D1708" s="2" t="str">
        <f t="shared" si="53"/>
        <v>2021</v>
      </c>
      <c r="E1708" t="s">
        <v>44</v>
      </c>
      <c r="F1708" t="s">
        <v>1260</v>
      </c>
      <c r="G1708" t="s">
        <v>46</v>
      </c>
      <c r="H1708" t="s">
        <v>52</v>
      </c>
      <c r="I1708" t="s">
        <v>36</v>
      </c>
      <c r="J1708" t="s">
        <v>37</v>
      </c>
      <c r="K1708" t="s">
        <v>66</v>
      </c>
      <c r="L1708" t="s">
        <v>54</v>
      </c>
      <c r="M1708" t="s">
        <v>40</v>
      </c>
      <c r="N1708" t="s">
        <v>55</v>
      </c>
      <c r="O1708" t="s">
        <v>42</v>
      </c>
      <c r="P1708" t="s">
        <v>43</v>
      </c>
      <c r="Q1708">
        <v>25</v>
      </c>
      <c r="R1708">
        <v>0</v>
      </c>
      <c r="S1708">
        <v>0</v>
      </c>
      <c r="T1708">
        <v>0</v>
      </c>
      <c r="U1708">
        <v>3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42.3825</v>
      </c>
      <c r="AF1708">
        <v>-71.103399999999993</v>
      </c>
      <c r="AG1708">
        <v>2</v>
      </c>
      <c r="AH1708" s="1">
        <v>250000000000000</v>
      </c>
    </row>
    <row r="1709" spans="1:34" x14ac:dyDescent="0.35">
      <c r="A1709">
        <v>22000143</v>
      </c>
      <c r="B1709" s="2">
        <v>44563.061111111114</v>
      </c>
      <c r="C1709" s="2" t="str">
        <f t="shared" si="52"/>
        <v>Jan</v>
      </c>
      <c r="D1709" s="2" t="str">
        <f t="shared" si="53"/>
        <v>2022</v>
      </c>
      <c r="E1709" t="s">
        <v>58</v>
      </c>
      <c r="F1709" t="s">
        <v>1261</v>
      </c>
      <c r="G1709" t="s">
        <v>34</v>
      </c>
      <c r="H1709" t="s">
        <v>35</v>
      </c>
      <c r="I1709" t="s">
        <v>36</v>
      </c>
      <c r="J1709" t="s">
        <v>37</v>
      </c>
      <c r="K1709" t="s">
        <v>38</v>
      </c>
      <c r="L1709" t="s">
        <v>39</v>
      </c>
      <c r="M1709" t="s">
        <v>40</v>
      </c>
      <c r="N1709" t="s">
        <v>55</v>
      </c>
      <c r="O1709" t="s">
        <v>42</v>
      </c>
      <c r="P1709" t="s">
        <v>43</v>
      </c>
      <c r="Q1709">
        <v>25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3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42.3827</v>
      </c>
      <c r="AF1709">
        <v>-71.1036</v>
      </c>
      <c r="AG1709">
        <v>2</v>
      </c>
      <c r="AH1709" s="1">
        <v>250000000000000</v>
      </c>
    </row>
    <row r="1710" spans="1:34" x14ac:dyDescent="0.35">
      <c r="A1710">
        <v>21062449</v>
      </c>
      <c r="B1710" s="2">
        <v>44531.772916666669</v>
      </c>
      <c r="C1710" s="2" t="str">
        <f t="shared" si="52"/>
        <v>Dec</v>
      </c>
      <c r="D1710" s="2" t="str">
        <f t="shared" si="53"/>
        <v>2021</v>
      </c>
      <c r="E1710" t="s">
        <v>32</v>
      </c>
      <c r="F1710" t="s">
        <v>1262</v>
      </c>
      <c r="G1710" t="s">
        <v>34</v>
      </c>
      <c r="H1710" t="s">
        <v>47</v>
      </c>
      <c r="I1710" t="s">
        <v>48</v>
      </c>
      <c r="J1710" t="s">
        <v>63</v>
      </c>
      <c r="K1710" t="s">
        <v>66</v>
      </c>
      <c r="L1710" t="s">
        <v>71</v>
      </c>
      <c r="M1710" t="s">
        <v>93</v>
      </c>
      <c r="N1710" t="s">
        <v>49</v>
      </c>
      <c r="O1710" t="s">
        <v>96</v>
      </c>
      <c r="P1710" t="s">
        <v>43</v>
      </c>
      <c r="Q1710">
        <v>25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2</v>
      </c>
      <c r="X1710">
        <v>0</v>
      </c>
      <c r="Y1710">
        <v>0</v>
      </c>
      <c r="Z1710">
        <v>1</v>
      </c>
      <c r="AA1710">
        <v>0</v>
      </c>
      <c r="AB1710">
        <v>1</v>
      </c>
      <c r="AC1710">
        <v>0</v>
      </c>
      <c r="AD1710">
        <v>0</v>
      </c>
      <c r="AE1710">
        <v>42.3825</v>
      </c>
      <c r="AF1710">
        <v>-71.103399999999993</v>
      </c>
      <c r="AG1710">
        <v>2</v>
      </c>
      <c r="AH1710" s="1">
        <v>250000000000000</v>
      </c>
    </row>
    <row r="1711" spans="1:34" x14ac:dyDescent="0.35">
      <c r="A1711">
        <v>20054315</v>
      </c>
      <c r="B1711" s="2">
        <v>44143.729166666664</v>
      </c>
      <c r="C1711" s="2" t="str">
        <f t="shared" si="52"/>
        <v>Nov</v>
      </c>
      <c r="D1711" s="2" t="str">
        <f t="shared" si="53"/>
        <v>2020</v>
      </c>
      <c r="E1711" t="s">
        <v>32</v>
      </c>
      <c r="F1711" t="s">
        <v>1262</v>
      </c>
      <c r="G1711" t="s">
        <v>34</v>
      </c>
      <c r="H1711" t="s">
        <v>47</v>
      </c>
      <c r="I1711" t="s">
        <v>48</v>
      </c>
      <c r="J1711" t="s">
        <v>37</v>
      </c>
      <c r="K1711" t="s">
        <v>66</v>
      </c>
      <c r="L1711" t="s">
        <v>71</v>
      </c>
      <c r="M1711" t="s">
        <v>93</v>
      </c>
      <c r="N1711" t="s">
        <v>55</v>
      </c>
      <c r="O1711" t="s">
        <v>42</v>
      </c>
      <c r="P1711" t="s">
        <v>63</v>
      </c>
      <c r="Q1711">
        <v>25</v>
      </c>
      <c r="R1711">
        <v>0</v>
      </c>
      <c r="S1711">
        <v>0</v>
      </c>
      <c r="T1711">
        <v>0</v>
      </c>
      <c r="U1711">
        <v>2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42.3825</v>
      </c>
      <c r="AF1711">
        <v>-71.103399999999993</v>
      </c>
      <c r="AG1711">
        <v>2</v>
      </c>
      <c r="AH1711" s="1">
        <v>250000000000000</v>
      </c>
    </row>
    <row r="1712" spans="1:34" x14ac:dyDescent="0.35">
      <c r="A1712">
        <v>21060956</v>
      </c>
      <c r="B1712" s="2">
        <v>44521.674305555556</v>
      </c>
      <c r="C1712" s="2" t="str">
        <f t="shared" si="52"/>
        <v>Nov</v>
      </c>
      <c r="D1712" s="2" t="str">
        <f t="shared" si="53"/>
        <v>2021</v>
      </c>
      <c r="E1712" t="s">
        <v>32</v>
      </c>
      <c r="F1712" t="s">
        <v>1260</v>
      </c>
      <c r="G1712" t="s">
        <v>107</v>
      </c>
      <c r="H1712" t="s">
        <v>52</v>
      </c>
      <c r="I1712" t="s">
        <v>48</v>
      </c>
      <c r="J1712" t="s">
        <v>37</v>
      </c>
      <c r="K1712" t="s">
        <v>66</v>
      </c>
      <c r="L1712" t="s">
        <v>71</v>
      </c>
      <c r="M1712" t="s">
        <v>40</v>
      </c>
      <c r="N1712" t="s">
        <v>49</v>
      </c>
      <c r="O1712" t="s">
        <v>86</v>
      </c>
      <c r="P1712" t="s">
        <v>43</v>
      </c>
      <c r="Q1712">
        <v>25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2</v>
      </c>
      <c r="X1712">
        <v>0</v>
      </c>
      <c r="Y1712">
        <v>0</v>
      </c>
      <c r="Z1712">
        <v>1</v>
      </c>
      <c r="AA1712">
        <v>1</v>
      </c>
      <c r="AB1712">
        <v>0</v>
      </c>
      <c r="AC1712">
        <v>0</v>
      </c>
      <c r="AD1712">
        <v>0</v>
      </c>
      <c r="AE1712">
        <v>42.3825</v>
      </c>
      <c r="AF1712">
        <v>-71.103399999999993</v>
      </c>
      <c r="AG1712">
        <v>2</v>
      </c>
      <c r="AH1712" s="1">
        <v>250000000000000</v>
      </c>
    </row>
    <row r="1713" spans="1:34" x14ac:dyDescent="0.35">
      <c r="A1713">
        <v>18027618</v>
      </c>
      <c r="B1713" s="2">
        <v>43230.350694444445</v>
      </c>
      <c r="C1713" s="2" t="str">
        <f t="shared" si="52"/>
        <v>May</v>
      </c>
      <c r="D1713" s="2" t="str">
        <f t="shared" si="53"/>
        <v>2018</v>
      </c>
      <c r="E1713" t="s">
        <v>44</v>
      </c>
      <c r="F1713" t="s">
        <v>1262</v>
      </c>
      <c r="G1713" t="s">
        <v>46</v>
      </c>
      <c r="H1713" t="s">
        <v>47</v>
      </c>
      <c r="I1713" t="s">
        <v>48</v>
      </c>
      <c r="J1713" t="s">
        <v>37</v>
      </c>
      <c r="K1713" t="s">
        <v>66</v>
      </c>
      <c r="L1713" t="s">
        <v>71</v>
      </c>
      <c r="M1713" t="s">
        <v>93</v>
      </c>
      <c r="N1713" t="s">
        <v>49</v>
      </c>
      <c r="O1713" t="s">
        <v>96</v>
      </c>
      <c r="P1713" t="s">
        <v>43</v>
      </c>
      <c r="Q1713">
        <v>25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3</v>
      </c>
      <c r="X1713">
        <v>0</v>
      </c>
      <c r="Y1713">
        <v>0</v>
      </c>
      <c r="Z1713">
        <v>1</v>
      </c>
      <c r="AA1713">
        <v>0</v>
      </c>
      <c r="AB1713">
        <v>1</v>
      </c>
      <c r="AC1713">
        <v>0</v>
      </c>
      <c r="AD1713">
        <v>0</v>
      </c>
      <c r="AE1713">
        <v>42.3825</v>
      </c>
      <c r="AF1713">
        <v>-71.103399999999993</v>
      </c>
      <c r="AG1713">
        <v>2</v>
      </c>
      <c r="AH1713" s="1">
        <v>250000000000000</v>
      </c>
    </row>
    <row r="1714" spans="1:34" x14ac:dyDescent="0.35">
      <c r="A1714">
        <v>19000406</v>
      </c>
      <c r="B1714" s="2">
        <v>43468.275000000001</v>
      </c>
      <c r="C1714" s="2" t="str">
        <f t="shared" si="52"/>
        <v>Jan</v>
      </c>
      <c r="D1714" s="2" t="str">
        <f t="shared" si="53"/>
        <v>2019</v>
      </c>
      <c r="E1714" t="s">
        <v>58</v>
      </c>
      <c r="F1714" t="s">
        <v>1262</v>
      </c>
      <c r="G1714" t="s">
        <v>34</v>
      </c>
      <c r="H1714" t="s">
        <v>52</v>
      </c>
      <c r="I1714" t="s">
        <v>36</v>
      </c>
      <c r="J1714" t="s">
        <v>37</v>
      </c>
      <c r="K1714" t="s">
        <v>66</v>
      </c>
      <c r="L1714" t="s">
        <v>71</v>
      </c>
      <c r="M1714" t="s">
        <v>40</v>
      </c>
      <c r="N1714" t="s">
        <v>41</v>
      </c>
      <c r="O1714" t="s">
        <v>42</v>
      </c>
      <c r="P1714" t="s">
        <v>43</v>
      </c>
      <c r="Q1714">
        <v>30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3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42.3825</v>
      </c>
      <c r="AF1714">
        <v>-71.103399999999993</v>
      </c>
      <c r="AG1714">
        <v>2</v>
      </c>
      <c r="AH1714" s="1">
        <v>250000000000000</v>
      </c>
    </row>
    <row r="1715" spans="1:34" x14ac:dyDescent="0.35">
      <c r="A1715">
        <v>22070443</v>
      </c>
      <c r="B1715" s="2">
        <v>44909.759722222225</v>
      </c>
      <c r="C1715" s="2" t="str">
        <f t="shared" si="52"/>
        <v>Dec</v>
      </c>
      <c r="D1715" s="2" t="str">
        <f t="shared" si="53"/>
        <v>2022</v>
      </c>
      <c r="E1715" t="s">
        <v>32</v>
      </c>
      <c r="F1715" t="s">
        <v>1260</v>
      </c>
      <c r="G1715" t="s">
        <v>34</v>
      </c>
      <c r="H1715" t="s">
        <v>47</v>
      </c>
      <c r="I1715" t="s">
        <v>48</v>
      </c>
      <c r="J1715" t="s">
        <v>37</v>
      </c>
      <c r="K1715" t="s">
        <v>323</v>
      </c>
      <c r="L1715" t="s">
        <v>71</v>
      </c>
      <c r="M1715" t="s">
        <v>93</v>
      </c>
      <c r="N1715" t="s">
        <v>49</v>
      </c>
      <c r="O1715" t="s">
        <v>86</v>
      </c>
      <c r="P1715" t="s">
        <v>43</v>
      </c>
      <c r="Q1715">
        <v>25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3</v>
      </c>
      <c r="X1715">
        <v>0</v>
      </c>
      <c r="Y1715">
        <v>0</v>
      </c>
      <c r="Z1715">
        <v>1</v>
      </c>
      <c r="AA1715">
        <v>1</v>
      </c>
      <c r="AB1715">
        <v>0</v>
      </c>
      <c r="AC1715">
        <v>0</v>
      </c>
      <c r="AD1715">
        <v>0</v>
      </c>
      <c r="AE1715">
        <v>42.3825</v>
      </c>
      <c r="AF1715">
        <v>-71.103399999999993</v>
      </c>
      <c r="AG1715">
        <v>2</v>
      </c>
      <c r="AH1715" s="1">
        <v>250000000000000</v>
      </c>
    </row>
    <row r="1716" spans="1:34" x14ac:dyDescent="0.35">
      <c r="A1716">
        <v>19073522</v>
      </c>
      <c r="B1716" s="2">
        <v>43830.375694444447</v>
      </c>
      <c r="C1716" s="2" t="str">
        <f t="shared" si="52"/>
        <v>Dec</v>
      </c>
      <c r="D1716" s="2" t="str">
        <f t="shared" si="53"/>
        <v>2019</v>
      </c>
      <c r="E1716" t="s">
        <v>44</v>
      </c>
      <c r="F1716" t="s">
        <v>1262</v>
      </c>
      <c r="G1716" t="s">
        <v>46</v>
      </c>
      <c r="H1716" t="s">
        <v>47</v>
      </c>
      <c r="I1716" t="s">
        <v>36</v>
      </c>
      <c r="J1716" t="s">
        <v>37</v>
      </c>
      <c r="K1716" t="s">
        <v>66</v>
      </c>
      <c r="L1716" t="s">
        <v>54</v>
      </c>
      <c r="M1716" t="s">
        <v>93</v>
      </c>
      <c r="N1716" t="s">
        <v>119</v>
      </c>
      <c r="O1716" t="s">
        <v>153</v>
      </c>
      <c r="P1716" t="s">
        <v>43</v>
      </c>
      <c r="Q1716">
        <v>20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2</v>
      </c>
      <c r="X1716">
        <v>0</v>
      </c>
      <c r="Y1716">
        <v>0</v>
      </c>
      <c r="Z1716">
        <v>1</v>
      </c>
      <c r="AA1716">
        <v>0</v>
      </c>
      <c r="AB1716">
        <v>1</v>
      </c>
      <c r="AC1716">
        <v>0</v>
      </c>
      <c r="AD1716">
        <v>0</v>
      </c>
      <c r="AE1716">
        <v>42.3825</v>
      </c>
      <c r="AF1716">
        <v>-71.103399999999993</v>
      </c>
      <c r="AG1716">
        <v>2</v>
      </c>
      <c r="AH1716" s="1">
        <v>250000000000000</v>
      </c>
    </row>
    <row r="1717" spans="1:34" x14ac:dyDescent="0.35">
      <c r="A1717">
        <v>18060987</v>
      </c>
      <c r="B1717" s="2">
        <v>43386.552083333336</v>
      </c>
      <c r="C1717" s="2" t="str">
        <f t="shared" si="52"/>
        <v>Oct</v>
      </c>
      <c r="D1717" s="2" t="str">
        <f t="shared" si="53"/>
        <v>2018</v>
      </c>
      <c r="E1717" t="s">
        <v>44</v>
      </c>
      <c r="F1717" t="s">
        <v>1263</v>
      </c>
      <c r="G1717" t="s">
        <v>46</v>
      </c>
      <c r="H1717" t="s">
        <v>52</v>
      </c>
      <c r="I1717" t="s">
        <v>36</v>
      </c>
      <c r="J1717" t="s">
        <v>37</v>
      </c>
      <c r="K1717" t="s">
        <v>53</v>
      </c>
      <c r="L1717" t="s">
        <v>90</v>
      </c>
      <c r="M1717" t="s">
        <v>40</v>
      </c>
      <c r="N1717" t="s">
        <v>41</v>
      </c>
      <c r="O1717" t="s">
        <v>42</v>
      </c>
      <c r="P1717" t="s">
        <v>43</v>
      </c>
      <c r="Q1717">
        <v>20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4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42.383000000000003</v>
      </c>
      <c r="AF1717">
        <v>-71.104699999999994</v>
      </c>
      <c r="AG1717">
        <v>2</v>
      </c>
      <c r="AH1717" s="1">
        <v>250000000000000</v>
      </c>
    </row>
    <row r="1718" spans="1:34" x14ac:dyDescent="0.35">
      <c r="A1718">
        <v>18060648</v>
      </c>
      <c r="B1718" s="2">
        <v>43384.720138888886</v>
      </c>
      <c r="C1718" s="2" t="str">
        <f t="shared" si="52"/>
        <v>Oct</v>
      </c>
      <c r="D1718" s="2" t="str">
        <f t="shared" si="53"/>
        <v>2018</v>
      </c>
      <c r="E1718" t="s">
        <v>32</v>
      </c>
      <c r="F1718" t="s">
        <v>1264</v>
      </c>
      <c r="G1718" t="s">
        <v>107</v>
      </c>
      <c r="H1718" t="s">
        <v>35</v>
      </c>
      <c r="I1718" t="s">
        <v>36</v>
      </c>
      <c r="J1718" t="s">
        <v>37</v>
      </c>
      <c r="K1718" t="s">
        <v>38</v>
      </c>
      <c r="L1718" t="s">
        <v>39</v>
      </c>
      <c r="M1718" t="s">
        <v>40</v>
      </c>
      <c r="N1718" t="s">
        <v>82</v>
      </c>
      <c r="O1718" t="s">
        <v>42</v>
      </c>
      <c r="P1718" t="s">
        <v>43</v>
      </c>
      <c r="Q1718">
        <v>25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2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42.382899999999999</v>
      </c>
      <c r="AF1718">
        <v>-71.105099999999993</v>
      </c>
      <c r="AG1718">
        <v>2</v>
      </c>
      <c r="AH1718" s="1">
        <v>250000000000000</v>
      </c>
    </row>
    <row r="1719" spans="1:34" x14ac:dyDescent="0.35">
      <c r="A1719">
        <v>20037877</v>
      </c>
      <c r="B1719" s="2">
        <v>44047.601388888892</v>
      </c>
      <c r="C1719" s="2" t="str">
        <f t="shared" si="52"/>
        <v>Aug</v>
      </c>
      <c r="D1719" s="2" t="str">
        <f t="shared" si="53"/>
        <v>2020</v>
      </c>
      <c r="E1719" t="s">
        <v>44</v>
      </c>
      <c r="F1719" t="s">
        <v>1265</v>
      </c>
      <c r="G1719" t="s">
        <v>46</v>
      </c>
      <c r="H1719" t="s">
        <v>52</v>
      </c>
      <c r="I1719" t="s">
        <v>48</v>
      </c>
      <c r="J1719" t="s">
        <v>37</v>
      </c>
      <c r="K1719" t="s">
        <v>53</v>
      </c>
      <c r="L1719" t="s">
        <v>54</v>
      </c>
      <c r="M1719" t="s">
        <v>40</v>
      </c>
      <c r="N1719" t="s">
        <v>41</v>
      </c>
      <c r="O1719" t="s">
        <v>153</v>
      </c>
      <c r="P1719" t="s">
        <v>43</v>
      </c>
      <c r="Q1719">
        <v>30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2</v>
      </c>
      <c r="X1719">
        <v>0</v>
      </c>
      <c r="Y1719">
        <v>0</v>
      </c>
      <c r="Z1719">
        <v>1</v>
      </c>
      <c r="AA1719">
        <v>0</v>
      </c>
      <c r="AB1719">
        <v>1</v>
      </c>
      <c r="AC1719">
        <v>0</v>
      </c>
      <c r="AD1719">
        <v>0</v>
      </c>
      <c r="AE1719">
        <v>42.383000000000003</v>
      </c>
      <c r="AF1719">
        <v>-71.105400000000003</v>
      </c>
      <c r="AG1719">
        <v>2</v>
      </c>
      <c r="AH1719" s="1">
        <v>250000000000000</v>
      </c>
    </row>
    <row r="1720" spans="1:34" x14ac:dyDescent="0.35">
      <c r="A1720">
        <v>19013163</v>
      </c>
      <c r="B1720" s="2">
        <v>43534.445138888892</v>
      </c>
      <c r="C1720" s="2" t="str">
        <f t="shared" si="52"/>
        <v>Mar</v>
      </c>
      <c r="D1720" s="2" t="str">
        <f t="shared" si="53"/>
        <v>2019</v>
      </c>
      <c r="E1720" t="s">
        <v>44</v>
      </c>
      <c r="F1720" t="s">
        <v>1266</v>
      </c>
      <c r="G1720" t="s">
        <v>46</v>
      </c>
      <c r="H1720" t="s">
        <v>155</v>
      </c>
      <c r="I1720" t="s">
        <v>155</v>
      </c>
      <c r="J1720" t="s">
        <v>37</v>
      </c>
      <c r="K1720" t="s">
        <v>38</v>
      </c>
      <c r="L1720" t="s">
        <v>39</v>
      </c>
      <c r="M1720" t="s">
        <v>40</v>
      </c>
      <c r="N1720" t="s">
        <v>55</v>
      </c>
      <c r="O1720" t="s">
        <v>56</v>
      </c>
      <c r="P1720" t="s">
        <v>43</v>
      </c>
      <c r="Q1720">
        <v>25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3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42.383600000000001</v>
      </c>
      <c r="AF1720">
        <v>-71.104299999999995</v>
      </c>
      <c r="AG1720">
        <v>2</v>
      </c>
      <c r="AH1720" s="1">
        <v>250000000000000</v>
      </c>
    </row>
    <row r="1721" spans="1:34" x14ac:dyDescent="0.35">
      <c r="A1721">
        <v>22051087</v>
      </c>
      <c r="B1721" s="2">
        <v>44813.838194444441</v>
      </c>
      <c r="C1721" s="2" t="str">
        <f t="shared" si="52"/>
        <v>Sep</v>
      </c>
      <c r="D1721" s="2" t="str">
        <f t="shared" si="53"/>
        <v>2022</v>
      </c>
      <c r="E1721" t="s">
        <v>32</v>
      </c>
      <c r="F1721" t="s">
        <v>1267</v>
      </c>
      <c r="G1721" t="s">
        <v>34</v>
      </c>
      <c r="H1721" t="s">
        <v>47</v>
      </c>
      <c r="I1721" t="s">
        <v>48</v>
      </c>
      <c r="J1721" t="s">
        <v>37</v>
      </c>
      <c r="K1721" t="s">
        <v>38</v>
      </c>
      <c r="L1721" t="s">
        <v>54</v>
      </c>
      <c r="M1721" t="s">
        <v>93</v>
      </c>
      <c r="N1721" t="s">
        <v>55</v>
      </c>
      <c r="O1721" t="s">
        <v>42</v>
      </c>
      <c r="P1721" t="s">
        <v>43</v>
      </c>
      <c r="Q1721">
        <v>25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4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42.383099999999999</v>
      </c>
      <c r="AF1721">
        <v>-71.105000000000004</v>
      </c>
      <c r="AG1721">
        <v>2</v>
      </c>
      <c r="AH1721" s="1">
        <v>250000000000000</v>
      </c>
    </row>
    <row r="1722" spans="1:34" x14ac:dyDescent="0.35">
      <c r="A1722">
        <v>23042940</v>
      </c>
      <c r="B1722" s="2">
        <v>45137.538194444445</v>
      </c>
      <c r="C1722" s="2" t="str">
        <f t="shared" si="52"/>
        <v>Jul</v>
      </c>
      <c r="D1722" s="2" t="str">
        <f t="shared" si="53"/>
        <v>2023</v>
      </c>
      <c r="E1722" t="s">
        <v>44</v>
      </c>
      <c r="F1722" t="s">
        <v>1268</v>
      </c>
      <c r="G1722" t="s">
        <v>46</v>
      </c>
      <c r="H1722" t="s">
        <v>47</v>
      </c>
      <c r="I1722" t="s">
        <v>48</v>
      </c>
      <c r="J1722" t="s">
        <v>37</v>
      </c>
      <c r="K1722" t="s">
        <v>66</v>
      </c>
      <c r="L1722" t="s">
        <v>39</v>
      </c>
      <c r="M1722" t="s">
        <v>40</v>
      </c>
      <c r="N1722" t="s">
        <v>70</v>
      </c>
      <c r="O1722" t="s">
        <v>42</v>
      </c>
      <c r="P1722" t="s">
        <v>43</v>
      </c>
      <c r="Q1722">
        <v>25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2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42.382899999999999</v>
      </c>
      <c r="AF1722">
        <v>-71.105999999999995</v>
      </c>
      <c r="AG1722">
        <v>2</v>
      </c>
      <c r="AH1722" s="1">
        <v>250000000000000</v>
      </c>
    </row>
    <row r="1723" spans="1:34" x14ac:dyDescent="0.35">
      <c r="A1723">
        <v>18069343</v>
      </c>
      <c r="B1723" s="2">
        <v>43427.542361111111</v>
      </c>
      <c r="C1723" s="2" t="str">
        <f t="shared" si="52"/>
        <v>Nov</v>
      </c>
      <c r="D1723" s="2" t="str">
        <f t="shared" si="53"/>
        <v>2018</v>
      </c>
      <c r="E1723" t="s">
        <v>44</v>
      </c>
      <c r="F1723" t="s">
        <v>1269</v>
      </c>
      <c r="G1723" t="s">
        <v>46</v>
      </c>
      <c r="H1723" t="s">
        <v>47</v>
      </c>
      <c r="I1723" t="s">
        <v>48</v>
      </c>
      <c r="J1723" t="s">
        <v>37</v>
      </c>
      <c r="K1723" t="s">
        <v>38</v>
      </c>
      <c r="L1723" t="s">
        <v>39</v>
      </c>
      <c r="M1723" t="s">
        <v>63</v>
      </c>
      <c r="N1723" t="s">
        <v>70</v>
      </c>
      <c r="O1723" t="s">
        <v>42</v>
      </c>
      <c r="P1723" t="s">
        <v>63</v>
      </c>
      <c r="Q1723">
        <v>5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2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42.383600000000001</v>
      </c>
      <c r="AF1723">
        <v>-71.110299999999995</v>
      </c>
      <c r="AG1723">
        <v>2</v>
      </c>
      <c r="AH1723" s="1">
        <v>250000000000000</v>
      </c>
    </row>
    <row r="1724" spans="1:34" x14ac:dyDescent="0.35">
      <c r="A1724">
        <v>22042067</v>
      </c>
      <c r="B1724" s="2">
        <v>44771.682638888888</v>
      </c>
      <c r="C1724" s="2" t="str">
        <f t="shared" si="52"/>
        <v>Jul</v>
      </c>
      <c r="D1724" s="2" t="str">
        <f t="shared" si="53"/>
        <v>2022</v>
      </c>
      <c r="E1724" t="s">
        <v>32</v>
      </c>
      <c r="F1724" t="s">
        <v>1270</v>
      </c>
      <c r="G1724" t="s">
        <v>46</v>
      </c>
      <c r="H1724" t="s">
        <v>47</v>
      </c>
      <c r="I1724" t="s">
        <v>48</v>
      </c>
      <c r="J1724" t="s">
        <v>37</v>
      </c>
      <c r="K1724" t="s">
        <v>66</v>
      </c>
      <c r="L1724" t="s">
        <v>39</v>
      </c>
      <c r="M1724" t="s">
        <v>93</v>
      </c>
      <c r="N1724" t="s">
        <v>55</v>
      </c>
      <c r="O1724" t="s">
        <v>42</v>
      </c>
      <c r="P1724" t="s">
        <v>43</v>
      </c>
      <c r="Q1724">
        <v>25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5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42.383699999999997</v>
      </c>
      <c r="AF1724">
        <v>-71.109300000000005</v>
      </c>
      <c r="AG1724">
        <v>2</v>
      </c>
      <c r="AH1724" s="1">
        <v>250000000000000</v>
      </c>
    </row>
    <row r="1725" spans="1:34" x14ac:dyDescent="0.35">
      <c r="A1725">
        <v>23026867</v>
      </c>
      <c r="B1725" s="2">
        <v>45062.349305555559</v>
      </c>
      <c r="C1725" s="2" t="str">
        <f t="shared" si="52"/>
        <v>May</v>
      </c>
      <c r="D1725" s="2" t="str">
        <f t="shared" si="53"/>
        <v>2023</v>
      </c>
      <c r="E1725" t="s">
        <v>44</v>
      </c>
      <c r="F1725" t="s">
        <v>1271</v>
      </c>
      <c r="G1725" t="s">
        <v>46</v>
      </c>
      <c r="H1725" t="s">
        <v>47</v>
      </c>
      <c r="I1725" t="s">
        <v>48</v>
      </c>
      <c r="J1725" t="s">
        <v>37</v>
      </c>
      <c r="K1725" t="s">
        <v>38</v>
      </c>
      <c r="L1725" t="s">
        <v>39</v>
      </c>
      <c r="M1725" t="s">
        <v>93</v>
      </c>
      <c r="N1725" t="s">
        <v>49</v>
      </c>
      <c r="O1725" t="s">
        <v>86</v>
      </c>
      <c r="P1725" t="s">
        <v>43</v>
      </c>
      <c r="Q1725">
        <v>25</v>
      </c>
      <c r="R1725">
        <v>1</v>
      </c>
      <c r="S1725">
        <v>0</v>
      </c>
      <c r="T1725">
        <v>0</v>
      </c>
      <c r="U1725">
        <v>1</v>
      </c>
      <c r="V1725">
        <v>0</v>
      </c>
      <c r="W1725">
        <v>2</v>
      </c>
      <c r="X1725">
        <v>0</v>
      </c>
      <c r="Y1725">
        <v>0</v>
      </c>
      <c r="Z1725">
        <v>1</v>
      </c>
      <c r="AA1725">
        <v>0</v>
      </c>
      <c r="AB1725">
        <v>1</v>
      </c>
      <c r="AC1725">
        <v>0</v>
      </c>
      <c r="AD1725">
        <v>0</v>
      </c>
      <c r="AE1725">
        <v>42.3827</v>
      </c>
      <c r="AF1725">
        <v>-71.106999999999999</v>
      </c>
      <c r="AG1725">
        <v>2</v>
      </c>
      <c r="AH1725" s="1">
        <v>250000000000000</v>
      </c>
    </row>
    <row r="1726" spans="1:34" x14ac:dyDescent="0.35">
      <c r="A1726">
        <v>20002324</v>
      </c>
      <c r="B1726" s="2">
        <v>43844.688888888886</v>
      </c>
      <c r="C1726" s="2" t="str">
        <f t="shared" si="52"/>
        <v>Jan</v>
      </c>
      <c r="D1726" s="2" t="str">
        <f t="shared" si="53"/>
        <v>2020</v>
      </c>
      <c r="E1726" t="s">
        <v>32</v>
      </c>
      <c r="F1726" t="s">
        <v>1269</v>
      </c>
      <c r="G1726" t="s">
        <v>46</v>
      </c>
      <c r="H1726" t="s">
        <v>52</v>
      </c>
      <c r="I1726" t="s">
        <v>48</v>
      </c>
      <c r="J1726" t="s">
        <v>37</v>
      </c>
      <c r="K1726" t="s">
        <v>38</v>
      </c>
      <c r="L1726" t="s">
        <v>54</v>
      </c>
      <c r="M1726" t="s">
        <v>40</v>
      </c>
      <c r="N1726" t="s">
        <v>41</v>
      </c>
      <c r="O1726" t="s">
        <v>96</v>
      </c>
      <c r="P1726" t="s">
        <v>43</v>
      </c>
      <c r="Q1726">
        <v>30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1</v>
      </c>
      <c r="X1726">
        <v>0</v>
      </c>
      <c r="Y1726">
        <v>0</v>
      </c>
      <c r="Z1726">
        <v>1</v>
      </c>
      <c r="AA1726">
        <v>0</v>
      </c>
      <c r="AB1726">
        <v>1</v>
      </c>
      <c r="AC1726">
        <v>0</v>
      </c>
      <c r="AD1726">
        <v>0</v>
      </c>
      <c r="AE1726">
        <v>42.383600000000001</v>
      </c>
      <c r="AF1726">
        <v>-71.110299999999995</v>
      </c>
      <c r="AG1726">
        <v>2</v>
      </c>
      <c r="AH1726" s="1">
        <v>250000000000000</v>
      </c>
    </row>
    <row r="1727" spans="1:34" x14ac:dyDescent="0.35">
      <c r="A1727">
        <v>19007129</v>
      </c>
      <c r="B1727" s="2">
        <v>43504.728472222225</v>
      </c>
      <c r="C1727" s="2" t="str">
        <f t="shared" si="52"/>
        <v>Feb</v>
      </c>
      <c r="D1727" s="2" t="str">
        <f t="shared" si="53"/>
        <v>2019</v>
      </c>
      <c r="E1727" t="s">
        <v>32</v>
      </c>
      <c r="F1727" t="s">
        <v>1271</v>
      </c>
      <c r="G1727" t="s">
        <v>34</v>
      </c>
      <c r="H1727" t="s">
        <v>47</v>
      </c>
      <c r="I1727" t="s">
        <v>48</v>
      </c>
      <c r="J1727" t="s">
        <v>63</v>
      </c>
      <c r="K1727" t="s">
        <v>38</v>
      </c>
      <c r="L1727" t="s">
        <v>39</v>
      </c>
      <c r="M1727" t="s">
        <v>40</v>
      </c>
      <c r="N1727" t="s">
        <v>49</v>
      </c>
      <c r="O1727" t="s">
        <v>86</v>
      </c>
      <c r="P1727" t="s">
        <v>43</v>
      </c>
      <c r="Q1727">
        <v>20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1</v>
      </c>
      <c r="X1727">
        <v>0</v>
      </c>
      <c r="Y1727">
        <v>0</v>
      </c>
      <c r="Z1727">
        <v>1</v>
      </c>
      <c r="AA1727">
        <v>1</v>
      </c>
      <c r="AB1727">
        <v>0</v>
      </c>
      <c r="AC1727">
        <v>0</v>
      </c>
      <c r="AD1727">
        <v>0</v>
      </c>
      <c r="AE1727">
        <v>42.3827</v>
      </c>
      <c r="AF1727">
        <v>-71.106999999999999</v>
      </c>
      <c r="AG1727">
        <v>2</v>
      </c>
      <c r="AH1727" s="1">
        <v>250000000000000</v>
      </c>
    </row>
    <row r="1728" spans="1:34" x14ac:dyDescent="0.35">
      <c r="A1728">
        <v>23024800</v>
      </c>
      <c r="B1728" s="2">
        <v>45053.059027777781</v>
      </c>
      <c r="C1728" s="2" t="str">
        <f t="shared" si="52"/>
        <v>May</v>
      </c>
      <c r="D1728" s="2" t="str">
        <f t="shared" si="53"/>
        <v>2023</v>
      </c>
      <c r="E1728" t="s">
        <v>58</v>
      </c>
      <c r="F1728" t="s">
        <v>1269</v>
      </c>
      <c r="G1728" t="s">
        <v>107</v>
      </c>
      <c r="H1728" t="s">
        <v>47</v>
      </c>
      <c r="I1728" t="s">
        <v>48</v>
      </c>
      <c r="J1728" t="s">
        <v>37</v>
      </c>
      <c r="K1728" t="s">
        <v>38</v>
      </c>
      <c r="L1728" t="s">
        <v>39</v>
      </c>
      <c r="M1728" t="s">
        <v>63</v>
      </c>
      <c r="N1728" t="s">
        <v>49</v>
      </c>
      <c r="O1728" t="s">
        <v>99</v>
      </c>
      <c r="P1728" t="s">
        <v>89</v>
      </c>
      <c r="Q1728">
        <v>10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42.383600000000001</v>
      </c>
      <c r="AF1728">
        <v>-71.110299999999995</v>
      </c>
      <c r="AG1728">
        <v>2</v>
      </c>
      <c r="AH1728" s="1">
        <v>250000000000000</v>
      </c>
    </row>
    <row r="1729" spans="1:34" x14ac:dyDescent="0.35">
      <c r="A1729">
        <v>23020343</v>
      </c>
      <c r="B1729" s="2">
        <v>45031.730555555558</v>
      </c>
      <c r="C1729" s="2" t="str">
        <f t="shared" si="52"/>
        <v>Apr</v>
      </c>
      <c r="D1729" s="2" t="str">
        <f t="shared" si="53"/>
        <v>2023</v>
      </c>
      <c r="E1729" t="s">
        <v>32</v>
      </c>
      <c r="F1729" t="s">
        <v>1269</v>
      </c>
      <c r="G1729" t="s">
        <v>46</v>
      </c>
      <c r="H1729" t="s">
        <v>47</v>
      </c>
      <c r="I1729" t="s">
        <v>48</v>
      </c>
      <c r="J1729" t="s">
        <v>37</v>
      </c>
      <c r="K1729" t="s">
        <v>38</v>
      </c>
      <c r="L1729" t="s">
        <v>39</v>
      </c>
      <c r="M1729" t="s">
        <v>40</v>
      </c>
      <c r="N1729" t="s">
        <v>49</v>
      </c>
      <c r="O1729" t="s">
        <v>56</v>
      </c>
      <c r="P1729" t="s">
        <v>43</v>
      </c>
      <c r="Q1729">
        <v>25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42.383600000000001</v>
      </c>
      <c r="AF1729">
        <v>-71.110299999999995</v>
      </c>
      <c r="AG1729">
        <v>2</v>
      </c>
      <c r="AH1729" s="1">
        <v>250000000000000</v>
      </c>
    </row>
    <row r="1730" spans="1:34" x14ac:dyDescent="0.35">
      <c r="A1730">
        <v>22034284</v>
      </c>
      <c r="B1730" s="2">
        <v>44730.515972222223</v>
      </c>
      <c r="C1730" s="2" t="str">
        <f t="shared" si="52"/>
        <v>Jun</v>
      </c>
      <c r="D1730" s="2" t="str">
        <f t="shared" si="53"/>
        <v>2022</v>
      </c>
      <c r="E1730" t="s">
        <v>44</v>
      </c>
      <c r="F1730" t="s">
        <v>1272</v>
      </c>
      <c r="G1730" t="s">
        <v>46</v>
      </c>
      <c r="H1730" t="s">
        <v>47</v>
      </c>
      <c r="I1730" t="s">
        <v>48</v>
      </c>
      <c r="J1730" t="s">
        <v>37</v>
      </c>
      <c r="K1730" t="s">
        <v>38</v>
      </c>
      <c r="L1730" t="s">
        <v>39</v>
      </c>
      <c r="M1730" t="s">
        <v>40</v>
      </c>
      <c r="N1730" t="s">
        <v>55</v>
      </c>
      <c r="O1730" t="s">
        <v>42</v>
      </c>
      <c r="P1730" t="s">
        <v>43</v>
      </c>
      <c r="Q1730">
        <v>20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4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42.3827</v>
      </c>
      <c r="AF1730">
        <v>-71.107699999999994</v>
      </c>
      <c r="AG1730">
        <v>2</v>
      </c>
      <c r="AH1730" s="1">
        <v>250000000000000</v>
      </c>
    </row>
    <row r="1731" spans="1:34" x14ac:dyDescent="0.35">
      <c r="A1731">
        <v>19054731</v>
      </c>
      <c r="B1731" s="2">
        <v>43731.319444444445</v>
      </c>
      <c r="C1731" s="2" t="str">
        <f t="shared" ref="C1731:C1794" si="54">TEXT(B1731,"mmm")</f>
        <v>Sep</v>
      </c>
      <c r="D1731" s="2" t="str">
        <f t="shared" ref="D1731:D1794" si="55">TEXT(B1731,"yyyy")</f>
        <v>2019</v>
      </c>
      <c r="E1731" t="s">
        <v>58</v>
      </c>
      <c r="F1731" t="s">
        <v>1273</v>
      </c>
      <c r="G1731" t="s">
        <v>46</v>
      </c>
      <c r="H1731" t="s">
        <v>47</v>
      </c>
      <c r="I1731" t="s">
        <v>48</v>
      </c>
      <c r="J1731" t="s">
        <v>37</v>
      </c>
      <c r="K1731" t="s">
        <v>38</v>
      </c>
      <c r="L1731" t="s">
        <v>39</v>
      </c>
      <c r="M1731" t="s">
        <v>40</v>
      </c>
      <c r="N1731" t="s">
        <v>49</v>
      </c>
      <c r="O1731" t="s">
        <v>91</v>
      </c>
      <c r="P1731" t="s">
        <v>43</v>
      </c>
      <c r="Q1731">
        <v>25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2</v>
      </c>
      <c r="X1731">
        <v>0</v>
      </c>
      <c r="Y1731">
        <v>0</v>
      </c>
      <c r="Z1731">
        <v>1</v>
      </c>
      <c r="AA1731">
        <v>0</v>
      </c>
      <c r="AB1731">
        <v>1</v>
      </c>
      <c r="AC1731">
        <v>0</v>
      </c>
      <c r="AD1731">
        <v>0</v>
      </c>
      <c r="AE1731">
        <v>42.383800000000001</v>
      </c>
      <c r="AF1731">
        <v>-71.110900000000001</v>
      </c>
      <c r="AG1731">
        <v>2</v>
      </c>
      <c r="AH1731" s="1">
        <v>250000000000000</v>
      </c>
    </row>
    <row r="1732" spans="1:34" x14ac:dyDescent="0.35">
      <c r="A1732">
        <v>22050318</v>
      </c>
      <c r="B1732" s="2">
        <v>44810.320138888892</v>
      </c>
      <c r="C1732" s="2" t="str">
        <f t="shared" si="54"/>
        <v>Sep</v>
      </c>
      <c r="D1732" s="2" t="str">
        <f t="shared" si="55"/>
        <v>2022</v>
      </c>
      <c r="E1732" t="s">
        <v>58</v>
      </c>
      <c r="F1732" t="s">
        <v>1274</v>
      </c>
      <c r="G1732" t="s">
        <v>46</v>
      </c>
      <c r="H1732" t="s">
        <v>35</v>
      </c>
      <c r="I1732" t="s">
        <v>36</v>
      </c>
      <c r="J1732" t="s">
        <v>37</v>
      </c>
      <c r="K1732" t="s">
        <v>53</v>
      </c>
      <c r="L1732" t="s">
        <v>54</v>
      </c>
      <c r="M1732" t="s">
        <v>40</v>
      </c>
      <c r="N1732" t="s">
        <v>63</v>
      </c>
      <c r="O1732" t="s">
        <v>96</v>
      </c>
      <c r="P1732" t="s">
        <v>43</v>
      </c>
      <c r="Q1732">
        <v>25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1</v>
      </c>
      <c r="Y1732">
        <v>0</v>
      </c>
      <c r="Z1732">
        <v>1</v>
      </c>
      <c r="AA1732">
        <v>0</v>
      </c>
      <c r="AB1732">
        <v>1</v>
      </c>
      <c r="AC1732">
        <v>0</v>
      </c>
      <c r="AD1732">
        <v>0</v>
      </c>
      <c r="AE1732">
        <v>42.383800000000001</v>
      </c>
      <c r="AF1732">
        <v>-71.109499999999997</v>
      </c>
      <c r="AG1732">
        <v>2</v>
      </c>
      <c r="AH1732" s="1">
        <v>250000000000000</v>
      </c>
    </row>
    <row r="1733" spans="1:34" x14ac:dyDescent="0.35">
      <c r="A1733">
        <v>22053317</v>
      </c>
      <c r="B1733" s="2">
        <v>44823.578472222223</v>
      </c>
      <c r="C1733" s="2" t="str">
        <f t="shared" si="54"/>
        <v>Sep</v>
      </c>
      <c r="D1733" s="2" t="str">
        <f t="shared" si="55"/>
        <v>2022</v>
      </c>
      <c r="E1733" t="s">
        <v>44</v>
      </c>
      <c r="F1733" t="s">
        <v>1275</v>
      </c>
      <c r="G1733" t="s">
        <v>46</v>
      </c>
      <c r="H1733" t="s">
        <v>52</v>
      </c>
      <c r="I1733" t="s">
        <v>48</v>
      </c>
      <c r="J1733" t="s">
        <v>37</v>
      </c>
      <c r="K1733" t="s">
        <v>66</v>
      </c>
      <c r="L1733" t="s">
        <v>39</v>
      </c>
      <c r="M1733" t="s">
        <v>40</v>
      </c>
      <c r="N1733" t="s">
        <v>55</v>
      </c>
      <c r="O1733" t="s">
        <v>42</v>
      </c>
      <c r="P1733" t="s">
        <v>43</v>
      </c>
      <c r="Q1733">
        <v>25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42.3827</v>
      </c>
      <c r="AF1733">
        <v>-71.106999999999999</v>
      </c>
      <c r="AG1733">
        <v>2</v>
      </c>
      <c r="AH1733" s="1">
        <v>250000000000000</v>
      </c>
    </row>
    <row r="1734" spans="1:34" x14ac:dyDescent="0.35">
      <c r="A1734">
        <v>22063444</v>
      </c>
      <c r="B1734" s="2">
        <v>44870.331944444442</v>
      </c>
      <c r="C1734" s="2" t="str">
        <f t="shared" si="54"/>
        <v>Nov</v>
      </c>
      <c r="D1734" s="2" t="str">
        <f t="shared" si="55"/>
        <v>2022</v>
      </c>
      <c r="E1734" t="s">
        <v>58</v>
      </c>
      <c r="F1734" t="s">
        <v>1276</v>
      </c>
      <c r="G1734" t="s">
        <v>46</v>
      </c>
      <c r="H1734" t="s">
        <v>63</v>
      </c>
      <c r="I1734" t="s">
        <v>48</v>
      </c>
      <c r="J1734" t="s">
        <v>91</v>
      </c>
      <c r="K1734" t="s">
        <v>38</v>
      </c>
      <c r="L1734" t="s">
        <v>39</v>
      </c>
      <c r="M1734" t="s">
        <v>63</v>
      </c>
      <c r="N1734" t="s">
        <v>55</v>
      </c>
      <c r="O1734" t="s">
        <v>56</v>
      </c>
      <c r="P1734" t="s">
        <v>89</v>
      </c>
      <c r="Q1734">
        <v>5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3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42.382899999999999</v>
      </c>
      <c r="AF1734">
        <v>-71.108500000000006</v>
      </c>
      <c r="AG1734">
        <v>2</v>
      </c>
      <c r="AH1734" s="1">
        <v>250000000000000</v>
      </c>
    </row>
    <row r="1735" spans="1:34" x14ac:dyDescent="0.35">
      <c r="A1735">
        <v>18058178</v>
      </c>
      <c r="B1735" s="2">
        <v>43372.46875</v>
      </c>
      <c r="C1735" s="2" t="str">
        <f t="shared" si="54"/>
        <v>Sep</v>
      </c>
      <c r="D1735" s="2" t="str">
        <f t="shared" si="55"/>
        <v>2018</v>
      </c>
      <c r="E1735" t="s">
        <v>44</v>
      </c>
      <c r="F1735" t="s">
        <v>1277</v>
      </c>
      <c r="G1735" t="s">
        <v>46</v>
      </c>
      <c r="H1735" t="s">
        <v>47</v>
      </c>
      <c r="I1735" t="s">
        <v>48</v>
      </c>
      <c r="J1735" t="s">
        <v>63</v>
      </c>
      <c r="K1735" t="s">
        <v>38</v>
      </c>
      <c r="L1735" t="s">
        <v>39</v>
      </c>
      <c r="M1735" t="s">
        <v>93</v>
      </c>
      <c r="N1735" t="s">
        <v>55</v>
      </c>
      <c r="O1735" t="s">
        <v>42</v>
      </c>
      <c r="P1735" t="s">
        <v>43</v>
      </c>
      <c r="Q1735">
        <v>25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2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42.383800000000001</v>
      </c>
      <c r="AF1735">
        <v>-71.110900000000001</v>
      </c>
      <c r="AG1735">
        <v>2</v>
      </c>
      <c r="AH1735" s="1">
        <v>250000000000000</v>
      </c>
    </row>
    <row r="1736" spans="1:34" x14ac:dyDescent="0.35">
      <c r="A1736">
        <v>18063104</v>
      </c>
      <c r="B1736" s="2">
        <v>43397.688888888886</v>
      </c>
      <c r="C1736" s="2" t="str">
        <f t="shared" si="54"/>
        <v>Oct</v>
      </c>
      <c r="D1736" s="2" t="str">
        <f t="shared" si="55"/>
        <v>2018</v>
      </c>
      <c r="E1736" t="s">
        <v>32</v>
      </c>
      <c r="F1736" t="s">
        <v>1278</v>
      </c>
      <c r="G1736" t="s">
        <v>46</v>
      </c>
      <c r="H1736" t="s">
        <v>52</v>
      </c>
      <c r="I1736" t="s">
        <v>36</v>
      </c>
      <c r="J1736" t="s">
        <v>37</v>
      </c>
      <c r="K1736" t="s">
        <v>38</v>
      </c>
      <c r="L1736" t="s">
        <v>39</v>
      </c>
      <c r="M1736" t="s">
        <v>63</v>
      </c>
      <c r="N1736" t="s">
        <v>41</v>
      </c>
      <c r="O1736" t="s">
        <v>42</v>
      </c>
      <c r="P1736" t="s">
        <v>43</v>
      </c>
      <c r="Q1736">
        <v>25</v>
      </c>
      <c r="R1736">
        <v>0</v>
      </c>
      <c r="S1736">
        <v>0</v>
      </c>
      <c r="T1736">
        <v>0</v>
      </c>
      <c r="U1736">
        <v>1</v>
      </c>
      <c r="V1736">
        <v>1</v>
      </c>
      <c r="W1736">
        <v>2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42.383899999999997</v>
      </c>
      <c r="AF1736">
        <v>-71.109499999999997</v>
      </c>
      <c r="AG1736">
        <v>3</v>
      </c>
      <c r="AH1736" s="1">
        <v>250000000000000</v>
      </c>
    </row>
    <row r="1737" spans="1:34" x14ac:dyDescent="0.35">
      <c r="A1737">
        <v>20018924</v>
      </c>
      <c r="B1737" s="2">
        <v>43931.404166666667</v>
      </c>
      <c r="C1737" s="2" t="str">
        <f t="shared" si="54"/>
        <v>Apr</v>
      </c>
      <c r="D1737" s="2" t="str">
        <f t="shared" si="55"/>
        <v>2020</v>
      </c>
      <c r="E1737" t="s">
        <v>44</v>
      </c>
      <c r="F1737" t="s">
        <v>1279</v>
      </c>
      <c r="G1737" t="s">
        <v>46</v>
      </c>
      <c r="H1737" t="s">
        <v>52</v>
      </c>
      <c r="I1737" t="s">
        <v>48</v>
      </c>
      <c r="J1737" t="s">
        <v>37</v>
      </c>
      <c r="K1737" t="s">
        <v>38</v>
      </c>
      <c r="L1737" t="s">
        <v>39</v>
      </c>
      <c r="M1737" t="s">
        <v>40</v>
      </c>
      <c r="N1737" t="s">
        <v>49</v>
      </c>
      <c r="O1737" t="s">
        <v>99</v>
      </c>
      <c r="P1737" t="s">
        <v>57</v>
      </c>
      <c r="Q1737">
        <v>25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42.383899999999997</v>
      </c>
      <c r="AF1737">
        <v>-71.108800000000002</v>
      </c>
      <c r="AG1737">
        <v>3</v>
      </c>
      <c r="AH1737" s="1">
        <v>250000000000000</v>
      </c>
    </row>
    <row r="1738" spans="1:34" x14ac:dyDescent="0.35">
      <c r="A1738">
        <v>19046374</v>
      </c>
      <c r="B1738" s="2">
        <v>43691.361805555556</v>
      </c>
      <c r="C1738" s="2" t="str">
        <f t="shared" si="54"/>
        <v>Aug</v>
      </c>
      <c r="D1738" s="2" t="str">
        <f t="shared" si="55"/>
        <v>2019</v>
      </c>
      <c r="E1738" t="s">
        <v>44</v>
      </c>
      <c r="F1738" t="s">
        <v>1279</v>
      </c>
      <c r="G1738" t="s">
        <v>46</v>
      </c>
      <c r="H1738" t="s">
        <v>47</v>
      </c>
      <c r="I1738" t="s">
        <v>48</v>
      </c>
      <c r="J1738" t="s">
        <v>37</v>
      </c>
      <c r="K1738" t="s">
        <v>38</v>
      </c>
      <c r="L1738" t="s">
        <v>39</v>
      </c>
      <c r="M1738" t="s">
        <v>40</v>
      </c>
      <c r="N1738" t="s">
        <v>41</v>
      </c>
      <c r="O1738" t="s">
        <v>96</v>
      </c>
      <c r="P1738" t="s">
        <v>43</v>
      </c>
      <c r="Q1738">
        <v>20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1</v>
      </c>
      <c r="X1738">
        <v>0</v>
      </c>
      <c r="Y1738">
        <v>0</v>
      </c>
      <c r="Z1738">
        <v>1</v>
      </c>
      <c r="AA1738">
        <v>0</v>
      </c>
      <c r="AB1738">
        <v>1</v>
      </c>
      <c r="AC1738">
        <v>0</v>
      </c>
      <c r="AD1738">
        <v>0</v>
      </c>
      <c r="AE1738">
        <v>42.383899999999997</v>
      </c>
      <c r="AF1738">
        <v>-71.108800000000002</v>
      </c>
      <c r="AG1738">
        <v>3</v>
      </c>
      <c r="AH1738" s="1">
        <v>250000000000000</v>
      </c>
    </row>
    <row r="1739" spans="1:34" x14ac:dyDescent="0.35">
      <c r="A1739">
        <v>20047575</v>
      </c>
      <c r="B1739" s="2">
        <v>44107.385416666664</v>
      </c>
      <c r="C1739" s="2" t="str">
        <f t="shared" si="54"/>
        <v>Oct</v>
      </c>
      <c r="D1739" s="2" t="str">
        <f t="shared" si="55"/>
        <v>2020</v>
      </c>
      <c r="E1739" t="s">
        <v>44</v>
      </c>
      <c r="F1739" t="s">
        <v>1280</v>
      </c>
      <c r="G1739" t="s">
        <v>46</v>
      </c>
      <c r="H1739" t="s">
        <v>47</v>
      </c>
      <c r="I1739" t="s">
        <v>48</v>
      </c>
      <c r="J1739" t="s">
        <v>37</v>
      </c>
      <c r="K1739" t="s">
        <v>38</v>
      </c>
      <c r="L1739" t="s">
        <v>39</v>
      </c>
      <c r="M1739" t="s">
        <v>40</v>
      </c>
      <c r="N1739" t="s">
        <v>70</v>
      </c>
      <c r="O1739" t="s">
        <v>96</v>
      </c>
      <c r="P1739" t="s">
        <v>57</v>
      </c>
      <c r="Q1739">
        <v>25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3</v>
      </c>
      <c r="X1739">
        <v>0</v>
      </c>
      <c r="Y1739">
        <v>0</v>
      </c>
      <c r="Z1739">
        <v>1</v>
      </c>
      <c r="AA1739">
        <v>0</v>
      </c>
      <c r="AB1739">
        <v>1</v>
      </c>
      <c r="AC1739">
        <v>0</v>
      </c>
      <c r="AD1739">
        <v>0</v>
      </c>
      <c r="AE1739">
        <v>42.383899999999997</v>
      </c>
      <c r="AF1739">
        <v>-71.108699999999999</v>
      </c>
      <c r="AG1739">
        <v>3</v>
      </c>
      <c r="AH1739" s="1">
        <v>250000000000000</v>
      </c>
    </row>
    <row r="1740" spans="1:34" x14ac:dyDescent="0.35">
      <c r="A1740">
        <v>22023128</v>
      </c>
      <c r="B1740" s="2">
        <v>44680.259027777778</v>
      </c>
      <c r="C1740" s="2" t="str">
        <f t="shared" si="54"/>
        <v>Apr</v>
      </c>
      <c r="D1740" s="2" t="str">
        <f t="shared" si="55"/>
        <v>2022</v>
      </c>
      <c r="E1740" t="s">
        <v>58</v>
      </c>
      <c r="F1740" t="s">
        <v>1281</v>
      </c>
      <c r="G1740" t="s">
        <v>46</v>
      </c>
      <c r="H1740" t="s">
        <v>47</v>
      </c>
      <c r="I1740" t="s">
        <v>48</v>
      </c>
      <c r="J1740" t="s">
        <v>37</v>
      </c>
      <c r="K1740" t="s">
        <v>38</v>
      </c>
      <c r="L1740" t="s">
        <v>39</v>
      </c>
      <c r="M1740" t="s">
        <v>93</v>
      </c>
      <c r="N1740" t="s">
        <v>70</v>
      </c>
      <c r="O1740" t="s">
        <v>96</v>
      </c>
      <c r="P1740" t="s">
        <v>43</v>
      </c>
      <c r="Q1740">
        <v>25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3</v>
      </c>
      <c r="X1740">
        <v>0</v>
      </c>
      <c r="Y1740">
        <v>0</v>
      </c>
      <c r="Z1740">
        <v>1</v>
      </c>
      <c r="AA1740">
        <v>0</v>
      </c>
      <c r="AB1740">
        <v>1</v>
      </c>
      <c r="AC1740">
        <v>0</v>
      </c>
      <c r="AD1740">
        <v>0</v>
      </c>
      <c r="AE1740">
        <v>42.383899999999997</v>
      </c>
      <c r="AF1740">
        <v>-71.108500000000006</v>
      </c>
      <c r="AG1740">
        <v>3</v>
      </c>
      <c r="AH1740" s="1">
        <v>250000000000000</v>
      </c>
    </row>
    <row r="1741" spans="1:34" x14ac:dyDescent="0.35">
      <c r="A1741">
        <v>23014767</v>
      </c>
      <c r="B1741" s="2">
        <v>45006.725694444445</v>
      </c>
      <c r="C1741" s="2" t="str">
        <f t="shared" si="54"/>
        <v>Mar</v>
      </c>
      <c r="D1741" s="2" t="str">
        <f t="shared" si="55"/>
        <v>2023</v>
      </c>
      <c r="E1741" t="s">
        <v>32</v>
      </c>
      <c r="F1741" t="s">
        <v>1282</v>
      </c>
      <c r="G1741" t="s">
        <v>46</v>
      </c>
      <c r="H1741" t="s">
        <v>47</v>
      </c>
      <c r="I1741" t="s">
        <v>48</v>
      </c>
      <c r="J1741" t="s">
        <v>60</v>
      </c>
      <c r="K1741" t="s">
        <v>38</v>
      </c>
      <c r="L1741" t="s">
        <v>54</v>
      </c>
      <c r="M1741" t="s">
        <v>40</v>
      </c>
      <c r="N1741" t="s">
        <v>82</v>
      </c>
      <c r="O1741" t="s">
        <v>63</v>
      </c>
      <c r="P1741" t="s">
        <v>375</v>
      </c>
      <c r="Q1741">
        <v>25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4</v>
      </c>
      <c r="X1741">
        <v>0</v>
      </c>
      <c r="Y1741">
        <v>0</v>
      </c>
      <c r="Z1741">
        <v>1</v>
      </c>
      <c r="AA1741">
        <v>0</v>
      </c>
      <c r="AB1741">
        <v>1</v>
      </c>
      <c r="AC1741">
        <v>0</v>
      </c>
      <c r="AD1741">
        <v>0</v>
      </c>
      <c r="AE1741">
        <v>42.383600000000001</v>
      </c>
      <c r="AF1741">
        <v>-71.108199999999997</v>
      </c>
      <c r="AG1741">
        <v>3</v>
      </c>
      <c r="AH1741" s="1">
        <v>250000000000000</v>
      </c>
    </row>
    <row r="1742" spans="1:34" x14ac:dyDescent="0.35">
      <c r="A1742">
        <v>21064894</v>
      </c>
      <c r="B1742" s="2">
        <v>44547.4375</v>
      </c>
      <c r="C1742" s="2" t="str">
        <f t="shared" si="54"/>
        <v>Dec</v>
      </c>
      <c r="D1742" s="2" t="str">
        <f t="shared" si="55"/>
        <v>2021</v>
      </c>
      <c r="E1742" t="s">
        <v>44</v>
      </c>
      <c r="F1742" t="s">
        <v>1283</v>
      </c>
      <c r="G1742" t="s">
        <v>46</v>
      </c>
      <c r="H1742" t="s">
        <v>47</v>
      </c>
      <c r="I1742" t="s">
        <v>48</v>
      </c>
      <c r="J1742" t="s">
        <v>37</v>
      </c>
      <c r="K1742" t="s">
        <v>38</v>
      </c>
      <c r="L1742" t="s">
        <v>39</v>
      </c>
      <c r="M1742" t="s">
        <v>40</v>
      </c>
      <c r="N1742" t="s">
        <v>55</v>
      </c>
      <c r="O1742" t="s">
        <v>42</v>
      </c>
      <c r="P1742" t="s">
        <v>43</v>
      </c>
      <c r="Q1742">
        <v>25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3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42.383600000000001</v>
      </c>
      <c r="AF1742">
        <v>-71.107399999999998</v>
      </c>
      <c r="AG1742">
        <v>3</v>
      </c>
      <c r="AH1742" s="1">
        <v>250000000000000</v>
      </c>
    </row>
    <row r="1743" spans="1:34" x14ac:dyDescent="0.35">
      <c r="A1743">
        <v>20049731</v>
      </c>
      <c r="B1743" s="2">
        <v>44118.574305555558</v>
      </c>
      <c r="C1743" s="2" t="str">
        <f t="shared" si="54"/>
        <v>Oct</v>
      </c>
      <c r="D1743" s="2" t="str">
        <f t="shared" si="55"/>
        <v>2020</v>
      </c>
      <c r="E1743" t="s">
        <v>44</v>
      </c>
      <c r="F1743" t="s">
        <v>1284</v>
      </c>
      <c r="G1743" t="s">
        <v>46</v>
      </c>
      <c r="H1743" t="s">
        <v>47</v>
      </c>
      <c r="I1743" t="s">
        <v>48</v>
      </c>
      <c r="J1743" t="s">
        <v>37</v>
      </c>
      <c r="K1743" t="s">
        <v>38</v>
      </c>
      <c r="L1743" t="s">
        <v>39</v>
      </c>
      <c r="M1743" t="s">
        <v>40</v>
      </c>
      <c r="N1743" t="s">
        <v>55</v>
      </c>
      <c r="O1743" t="s">
        <v>42</v>
      </c>
      <c r="P1743" t="s">
        <v>43</v>
      </c>
      <c r="Q1743">
        <v>25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3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42.383499999999998</v>
      </c>
      <c r="AF1743">
        <v>-71.107399999999998</v>
      </c>
      <c r="AG1743">
        <v>3</v>
      </c>
      <c r="AH1743" s="1">
        <v>250000000000000</v>
      </c>
    </row>
    <row r="1744" spans="1:34" x14ac:dyDescent="0.35">
      <c r="A1744">
        <v>20040784</v>
      </c>
      <c r="B1744" s="2">
        <v>44066.463194444441</v>
      </c>
      <c r="C1744" s="2" t="str">
        <f t="shared" si="54"/>
        <v>Aug</v>
      </c>
      <c r="D1744" s="2" t="str">
        <f t="shared" si="55"/>
        <v>2020</v>
      </c>
      <c r="E1744" t="s">
        <v>44</v>
      </c>
      <c r="F1744" t="s">
        <v>1285</v>
      </c>
      <c r="G1744" t="s">
        <v>46</v>
      </c>
      <c r="H1744" t="s">
        <v>47</v>
      </c>
      <c r="I1744" t="s">
        <v>48</v>
      </c>
      <c r="J1744" t="s">
        <v>63</v>
      </c>
      <c r="K1744" t="s">
        <v>38</v>
      </c>
      <c r="L1744" t="s">
        <v>54</v>
      </c>
      <c r="M1744" t="s">
        <v>40</v>
      </c>
      <c r="N1744" t="s">
        <v>41</v>
      </c>
      <c r="O1744" t="s">
        <v>96</v>
      </c>
      <c r="P1744" t="s">
        <v>43</v>
      </c>
      <c r="Q1744">
        <v>25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1</v>
      </c>
      <c r="X1744">
        <v>0</v>
      </c>
      <c r="Y1744">
        <v>0</v>
      </c>
      <c r="Z1744">
        <v>1</v>
      </c>
      <c r="AA1744">
        <v>0</v>
      </c>
      <c r="AB1744">
        <v>1</v>
      </c>
      <c r="AC1744">
        <v>0</v>
      </c>
      <c r="AD1744">
        <v>0</v>
      </c>
      <c r="AE1744">
        <v>42.384</v>
      </c>
      <c r="AF1744">
        <v>-71.109700000000004</v>
      </c>
      <c r="AG1744">
        <v>3</v>
      </c>
      <c r="AH1744" s="1">
        <v>250000000000000</v>
      </c>
    </row>
    <row r="1745" spans="1:34" x14ac:dyDescent="0.35">
      <c r="A1745">
        <v>19036793</v>
      </c>
      <c r="B1745" s="2">
        <v>43645.831250000003</v>
      </c>
      <c r="C1745" s="2" t="str">
        <f t="shared" si="54"/>
        <v>Jun</v>
      </c>
      <c r="D1745" s="2" t="str">
        <f t="shared" si="55"/>
        <v>2019</v>
      </c>
      <c r="E1745" t="s">
        <v>32</v>
      </c>
      <c r="F1745" t="s">
        <v>1286</v>
      </c>
      <c r="G1745" t="s">
        <v>46</v>
      </c>
      <c r="H1745" t="s">
        <v>47</v>
      </c>
      <c r="I1745" t="s">
        <v>48</v>
      </c>
      <c r="J1745" t="s">
        <v>37</v>
      </c>
      <c r="K1745" t="s">
        <v>38</v>
      </c>
      <c r="L1745" t="s">
        <v>54</v>
      </c>
      <c r="M1745" t="s">
        <v>40</v>
      </c>
      <c r="N1745" t="s">
        <v>41</v>
      </c>
      <c r="O1745" t="s">
        <v>42</v>
      </c>
      <c r="P1745" t="s">
        <v>43</v>
      </c>
      <c r="Q1745">
        <v>30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2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42.383899999999997</v>
      </c>
      <c r="AF1745">
        <v>-71.109700000000004</v>
      </c>
      <c r="AG1745">
        <v>3</v>
      </c>
      <c r="AH1745" s="1">
        <v>250000000000000</v>
      </c>
    </row>
    <row r="1746" spans="1:34" x14ac:dyDescent="0.35">
      <c r="A1746">
        <v>19028800</v>
      </c>
      <c r="B1746" s="2">
        <v>43609.709722222222</v>
      </c>
      <c r="C1746" s="2" t="str">
        <f t="shared" si="54"/>
        <v>May</v>
      </c>
      <c r="D1746" s="2" t="str">
        <f t="shared" si="55"/>
        <v>2019</v>
      </c>
      <c r="E1746" t="s">
        <v>32</v>
      </c>
      <c r="F1746" t="s">
        <v>1286</v>
      </c>
      <c r="G1746" t="s">
        <v>46</v>
      </c>
      <c r="H1746" t="s">
        <v>52</v>
      </c>
      <c r="I1746" t="s">
        <v>48</v>
      </c>
      <c r="J1746" t="s">
        <v>37</v>
      </c>
      <c r="K1746" t="s">
        <v>38</v>
      </c>
      <c r="L1746" t="s">
        <v>54</v>
      </c>
      <c r="M1746" t="s">
        <v>40</v>
      </c>
      <c r="N1746" t="s">
        <v>55</v>
      </c>
      <c r="O1746" t="s">
        <v>42</v>
      </c>
      <c r="P1746" t="s">
        <v>43</v>
      </c>
      <c r="Q1746">
        <v>30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2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42.383899999999997</v>
      </c>
      <c r="AF1746">
        <v>-71.109700000000004</v>
      </c>
      <c r="AG1746">
        <v>3</v>
      </c>
      <c r="AH1746" s="1">
        <v>250000000000000</v>
      </c>
    </row>
    <row r="1747" spans="1:34" x14ac:dyDescent="0.35">
      <c r="A1747">
        <v>19037541</v>
      </c>
      <c r="B1747" s="2">
        <v>43649.34375</v>
      </c>
      <c r="C1747" s="2" t="str">
        <f t="shared" si="54"/>
        <v>Jul</v>
      </c>
      <c r="D1747" s="2" t="str">
        <f t="shared" si="55"/>
        <v>2019</v>
      </c>
      <c r="E1747" t="s">
        <v>44</v>
      </c>
      <c r="F1747" t="s">
        <v>1285</v>
      </c>
      <c r="G1747" t="s">
        <v>46</v>
      </c>
      <c r="H1747" t="s">
        <v>47</v>
      </c>
      <c r="I1747" t="s">
        <v>48</v>
      </c>
      <c r="J1747" t="s">
        <v>37</v>
      </c>
      <c r="K1747" t="s">
        <v>53</v>
      </c>
      <c r="L1747" t="s">
        <v>54</v>
      </c>
      <c r="M1747" t="s">
        <v>69</v>
      </c>
      <c r="N1747" t="s">
        <v>41</v>
      </c>
      <c r="O1747" t="s">
        <v>42</v>
      </c>
      <c r="P1747" t="s">
        <v>43</v>
      </c>
      <c r="Q1747">
        <v>25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3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42.384</v>
      </c>
      <c r="AF1747">
        <v>-71.109700000000004</v>
      </c>
      <c r="AG1747">
        <v>3</v>
      </c>
      <c r="AH1747" s="1">
        <v>250000000000000</v>
      </c>
    </row>
    <row r="1748" spans="1:34" x14ac:dyDescent="0.35">
      <c r="A1748">
        <v>20010920</v>
      </c>
      <c r="B1748" s="2">
        <v>43887.542361111111</v>
      </c>
      <c r="C1748" s="2" t="str">
        <f t="shared" si="54"/>
        <v>Feb</v>
      </c>
      <c r="D1748" s="2" t="str">
        <f t="shared" si="55"/>
        <v>2020</v>
      </c>
      <c r="E1748" t="s">
        <v>44</v>
      </c>
      <c r="F1748" t="s">
        <v>1287</v>
      </c>
      <c r="G1748" t="s">
        <v>46</v>
      </c>
      <c r="H1748" t="s">
        <v>52</v>
      </c>
      <c r="I1748" t="s">
        <v>48</v>
      </c>
      <c r="J1748" t="s">
        <v>37</v>
      </c>
      <c r="K1748" t="s">
        <v>38</v>
      </c>
      <c r="L1748" t="s">
        <v>54</v>
      </c>
      <c r="M1748" t="s">
        <v>40</v>
      </c>
      <c r="N1748" t="s">
        <v>82</v>
      </c>
      <c r="O1748" t="s">
        <v>86</v>
      </c>
      <c r="P1748" t="s">
        <v>43</v>
      </c>
      <c r="Q1748">
        <v>25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2</v>
      </c>
      <c r="X1748">
        <v>1</v>
      </c>
      <c r="Y1748">
        <v>0</v>
      </c>
      <c r="Z1748">
        <v>1</v>
      </c>
      <c r="AA1748">
        <v>1</v>
      </c>
      <c r="AB1748">
        <v>0</v>
      </c>
      <c r="AC1748">
        <v>0</v>
      </c>
      <c r="AD1748">
        <v>0</v>
      </c>
      <c r="AE1748">
        <v>42.3842</v>
      </c>
      <c r="AF1748">
        <v>-71.109800000000007</v>
      </c>
      <c r="AG1748">
        <v>3</v>
      </c>
      <c r="AH1748" s="1">
        <v>250000000000000</v>
      </c>
    </row>
    <row r="1749" spans="1:34" x14ac:dyDescent="0.35">
      <c r="A1749">
        <v>20062256</v>
      </c>
      <c r="B1749" s="2">
        <v>44191.250694444447</v>
      </c>
      <c r="C1749" s="2" t="str">
        <f t="shared" si="54"/>
        <v>Dec</v>
      </c>
      <c r="D1749" s="2" t="str">
        <f t="shared" si="55"/>
        <v>2020</v>
      </c>
      <c r="E1749" t="s">
        <v>58</v>
      </c>
      <c r="F1749" t="s">
        <v>1288</v>
      </c>
      <c r="G1749" t="s">
        <v>34</v>
      </c>
      <c r="H1749" t="s">
        <v>47</v>
      </c>
      <c r="I1749" t="s">
        <v>48</v>
      </c>
      <c r="J1749" t="s">
        <v>37</v>
      </c>
      <c r="K1749" t="s">
        <v>38</v>
      </c>
      <c r="L1749" t="s">
        <v>39</v>
      </c>
      <c r="M1749" t="s">
        <v>93</v>
      </c>
      <c r="N1749" t="s">
        <v>63</v>
      </c>
      <c r="O1749" t="s">
        <v>392</v>
      </c>
      <c r="P1749" t="s">
        <v>57</v>
      </c>
      <c r="Q1749">
        <v>25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42.382399999999997</v>
      </c>
      <c r="AF1749">
        <v>-71.1036</v>
      </c>
      <c r="AG1749">
        <v>2</v>
      </c>
      <c r="AH1749" s="1">
        <v>250000000000000</v>
      </c>
    </row>
    <row r="1750" spans="1:34" x14ac:dyDescent="0.35">
      <c r="A1750">
        <v>19022392</v>
      </c>
      <c r="B1750" s="2">
        <v>43579.367361111108</v>
      </c>
      <c r="C1750" s="2" t="str">
        <f t="shared" si="54"/>
        <v>Apr</v>
      </c>
      <c r="D1750" s="2" t="str">
        <f t="shared" si="55"/>
        <v>2019</v>
      </c>
      <c r="E1750" t="s">
        <v>44</v>
      </c>
      <c r="F1750" t="s">
        <v>1289</v>
      </c>
      <c r="G1750" t="s">
        <v>46</v>
      </c>
      <c r="H1750" t="s">
        <v>52</v>
      </c>
      <c r="I1750" t="s">
        <v>48</v>
      </c>
      <c r="J1750" t="s">
        <v>37</v>
      </c>
      <c r="K1750" t="s">
        <v>38</v>
      </c>
      <c r="L1750" t="s">
        <v>39</v>
      </c>
      <c r="M1750" t="s">
        <v>93</v>
      </c>
      <c r="N1750" t="s">
        <v>55</v>
      </c>
      <c r="O1750" t="s">
        <v>42</v>
      </c>
      <c r="P1750" t="s">
        <v>43</v>
      </c>
      <c r="Q1750">
        <v>30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42.3827</v>
      </c>
      <c r="AF1750">
        <v>-71.104500000000002</v>
      </c>
      <c r="AG1750">
        <v>2</v>
      </c>
      <c r="AH1750" s="1">
        <v>250000000000000</v>
      </c>
    </row>
    <row r="1751" spans="1:34" x14ac:dyDescent="0.35">
      <c r="A1751">
        <v>19031208</v>
      </c>
      <c r="B1751" s="2">
        <v>43620.75</v>
      </c>
      <c r="C1751" s="2" t="str">
        <f t="shared" si="54"/>
        <v>Jun</v>
      </c>
      <c r="D1751" s="2" t="str">
        <f t="shared" si="55"/>
        <v>2019</v>
      </c>
      <c r="E1751" t="s">
        <v>32</v>
      </c>
      <c r="F1751" t="s">
        <v>1290</v>
      </c>
      <c r="G1751" t="s">
        <v>107</v>
      </c>
      <c r="H1751" t="s">
        <v>52</v>
      </c>
      <c r="I1751" t="s">
        <v>48</v>
      </c>
      <c r="J1751" t="s">
        <v>37</v>
      </c>
      <c r="K1751" t="s">
        <v>38</v>
      </c>
      <c r="L1751" t="s">
        <v>39</v>
      </c>
      <c r="M1751" t="s">
        <v>40</v>
      </c>
      <c r="N1751" t="s">
        <v>70</v>
      </c>
      <c r="O1751" t="s">
        <v>42</v>
      </c>
      <c r="P1751" t="s">
        <v>43</v>
      </c>
      <c r="Q1751">
        <v>25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2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42.381999999999998</v>
      </c>
      <c r="AF1751">
        <v>-71.103700000000003</v>
      </c>
      <c r="AG1751">
        <v>2</v>
      </c>
      <c r="AH1751" s="1">
        <v>250000000000000</v>
      </c>
    </row>
    <row r="1752" spans="1:34" x14ac:dyDescent="0.35">
      <c r="A1752">
        <v>22004829</v>
      </c>
      <c r="B1752" s="2">
        <v>44592.321527777778</v>
      </c>
      <c r="C1752" s="2" t="str">
        <f t="shared" si="54"/>
        <v>Jan</v>
      </c>
      <c r="D1752" s="2" t="str">
        <f t="shared" si="55"/>
        <v>2022</v>
      </c>
      <c r="E1752" t="s">
        <v>58</v>
      </c>
      <c r="F1752" t="s">
        <v>1291</v>
      </c>
      <c r="G1752" t="s">
        <v>46</v>
      </c>
      <c r="H1752" t="s">
        <v>47</v>
      </c>
      <c r="I1752" t="s">
        <v>155</v>
      </c>
      <c r="J1752" t="s">
        <v>37</v>
      </c>
      <c r="K1752" t="s">
        <v>38</v>
      </c>
      <c r="L1752" t="s">
        <v>54</v>
      </c>
      <c r="M1752" t="s">
        <v>40</v>
      </c>
      <c r="N1752" t="s">
        <v>55</v>
      </c>
      <c r="O1752" t="s">
        <v>42</v>
      </c>
      <c r="P1752" t="s">
        <v>43</v>
      </c>
      <c r="Q1752">
        <v>25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3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42.383299999999998</v>
      </c>
      <c r="AF1752">
        <v>-71.1126</v>
      </c>
      <c r="AG1752">
        <v>2</v>
      </c>
      <c r="AH1752" s="1">
        <v>250000000000000</v>
      </c>
    </row>
    <row r="1753" spans="1:34" x14ac:dyDescent="0.35">
      <c r="A1753">
        <v>19032275</v>
      </c>
      <c r="B1753" s="2">
        <v>43625.580555555556</v>
      </c>
      <c r="C1753" s="2" t="str">
        <f t="shared" si="54"/>
        <v>Jun</v>
      </c>
      <c r="D1753" s="2" t="str">
        <f t="shared" si="55"/>
        <v>2019</v>
      </c>
      <c r="E1753" t="s">
        <v>44</v>
      </c>
      <c r="F1753" t="s">
        <v>1292</v>
      </c>
      <c r="G1753" t="s">
        <v>46</v>
      </c>
      <c r="H1753" t="s">
        <v>47</v>
      </c>
      <c r="I1753" t="s">
        <v>48</v>
      </c>
      <c r="J1753" t="s">
        <v>37</v>
      </c>
      <c r="K1753" t="s">
        <v>38</v>
      </c>
      <c r="L1753" t="s">
        <v>39</v>
      </c>
      <c r="M1753" t="s">
        <v>93</v>
      </c>
      <c r="N1753" t="s">
        <v>41</v>
      </c>
      <c r="O1753" t="s">
        <v>288</v>
      </c>
      <c r="P1753" t="s">
        <v>43</v>
      </c>
      <c r="Q1753">
        <v>25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2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42.383699999999997</v>
      </c>
      <c r="AF1753">
        <v>-71.111800000000002</v>
      </c>
      <c r="AG1753">
        <v>2</v>
      </c>
      <c r="AH1753" s="1">
        <v>250000000000000</v>
      </c>
    </row>
    <row r="1754" spans="1:34" x14ac:dyDescent="0.35">
      <c r="A1754">
        <v>23067448</v>
      </c>
      <c r="B1754" s="2">
        <v>45251.836805555555</v>
      </c>
      <c r="C1754" s="2" t="str">
        <f t="shared" si="54"/>
        <v>Nov</v>
      </c>
      <c r="D1754" s="2" t="str">
        <f t="shared" si="55"/>
        <v>2023</v>
      </c>
      <c r="E1754" t="s">
        <v>32</v>
      </c>
      <c r="F1754" t="s">
        <v>1291</v>
      </c>
      <c r="G1754" t="s">
        <v>34</v>
      </c>
      <c r="H1754" t="s">
        <v>47</v>
      </c>
      <c r="I1754" t="s">
        <v>48</v>
      </c>
      <c r="J1754" t="s">
        <v>37</v>
      </c>
      <c r="K1754" t="s">
        <v>38</v>
      </c>
      <c r="L1754" t="s">
        <v>54</v>
      </c>
      <c r="M1754" t="s">
        <v>40</v>
      </c>
      <c r="N1754" t="s">
        <v>82</v>
      </c>
      <c r="O1754" t="s">
        <v>96</v>
      </c>
      <c r="P1754" t="s">
        <v>43</v>
      </c>
      <c r="Q1754">
        <v>25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3</v>
      </c>
      <c r="X1754">
        <v>0</v>
      </c>
      <c r="Y1754">
        <v>0</v>
      </c>
      <c r="Z1754">
        <v>1</v>
      </c>
      <c r="AA1754">
        <v>0</v>
      </c>
      <c r="AB1754">
        <v>1</v>
      </c>
      <c r="AC1754">
        <v>0</v>
      </c>
      <c r="AD1754">
        <v>0</v>
      </c>
      <c r="AE1754">
        <v>42.383299999999998</v>
      </c>
      <c r="AF1754">
        <v>-71.1126</v>
      </c>
      <c r="AG1754">
        <v>2</v>
      </c>
      <c r="AH1754" s="1">
        <v>250000000000000</v>
      </c>
    </row>
    <row r="1755" spans="1:34" x14ac:dyDescent="0.35">
      <c r="A1755">
        <v>19062075</v>
      </c>
      <c r="B1755" s="2">
        <v>43767.674305555556</v>
      </c>
      <c r="C1755" s="2" t="str">
        <f t="shared" si="54"/>
        <v>Oct</v>
      </c>
      <c r="D1755" s="2" t="str">
        <f t="shared" si="55"/>
        <v>2019</v>
      </c>
      <c r="E1755" t="s">
        <v>32</v>
      </c>
      <c r="F1755" t="s">
        <v>1293</v>
      </c>
      <c r="G1755" t="s">
        <v>46</v>
      </c>
      <c r="H1755" t="s">
        <v>52</v>
      </c>
      <c r="I1755" t="s">
        <v>36</v>
      </c>
      <c r="J1755" t="s">
        <v>60</v>
      </c>
      <c r="K1755" t="s">
        <v>1294</v>
      </c>
      <c r="L1755" t="s">
        <v>1295</v>
      </c>
      <c r="M1755" t="s">
        <v>40</v>
      </c>
      <c r="N1755" t="s">
        <v>49</v>
      </c>
      <c r="O1755" t="s">
        <v>42</v>
      </c>
      <c r="P1755" t="s">
        <v>43</v>
      </c>
      <c r="Q1755">
        <v>25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2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42.381599999999999</v>
      </c>
      <c r="AF1755">
        <v>-71.107799999999997</v>
      </c>
      <c r="AG1755">
        <v>2</v>
      </c>
      <c r="AH1755" s="1">
        <v>250000000000000</v>
      </c>
    </row>
    <row r="1756" spans="1:34" x14ac:dyDescent="0.35">
      <c r="A1756">
        <v>19070090</v>
      </c>
      <c r="B1756" s="2">
        <v>43809.727777777778</v>
      </c>
      <c r="C1756" s="2" t="str">
        <f t="shared" si="54"/>
        <v>Dec</v>
      </c>
      <c r="D1756" s="2" t="str">
        <f t="shared" si="55"/>
        <v>2019</v>
      </c>
      <c r="E1756" t="s">
        <v>32</v>
      </c>
      <c r="F1756" t="s">
        <v>1296</v>
      </c>
      <c r="G1756" t="s">
        <v>34</v>
      </c>
      <c r="H1756" t="s">
        <v>35</v>
      </c>
      <c r="I1756" t="s">
        <v>36</v>
      </c>
      <c r="J1756" t="s">
        <v>37</v>
      </c>
      <c r="K1756" t="s">
        <v>38</v>
      </c>
      <c r="L1756" t="s">
        <v>54</v>
      </c>
      <c r="M1756" t="s">
        <v>40</v>
      </c>
      <c r="N1756" t="s">
        <v>41</v>
      </c>
      <c r="O1756" t="s">
        <v>86</v>
      </c>
      <c r="P1756" t="s">
        <v>43</v>
      </c>
      <c r="Q1756">
        <v>25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2</v>
      </c>
      <c r="X1756">
        <v>0</v>
      </c>
      <c r="Y1756">
        <v>0</v>
      </c>
      <c r="Z1756">
        <v>1</v>
      </c>
      <c r="AA1756">
        <v>1</v>
      </c>
      <c r="AB1756">
        <v>0</v>
      </c>
      <c r="AC1756">
        <v>0</v>
      </c>
      <c r="AD1756">
        <v>0</v>
      </c>
      <c r="AE1756">
        <v>42.381999999999998</v>
      </c>
      <c r="AF1756">
        <v>-71.110900000000001</v>
      </c>
      <c r="AG1756">
        <v>2</v>
      </c>
      <c r="AH1756" s="1">
        <v>250000000000000</v>
      </c>
    </row>
    <row r="1757" spans="1:34" x14ac:dyDescent="0.35">
      <c r="A1757">
        <v>21010673</v>
      </c>
      <c r="B1757" s="2">
        <v>44257.333333333336</v>
      </c>
      <c r="C1757" s="2" t="str">
        <f t="shared" si="54"/>
        <v>Mar</v>
      </c>
      <c r="D1757" s="2" t="str">
        <f t="shared" si="55"/>
        <v>2021</v>
      </c>
      <c r="E1757" t="s">
        <v>44</v>
      </c>
      <c r="F1757" t="s">
        <v>1297</v>
      </c>
      <c r="G1757" t="s">
        <v>46</v>
      </c>
      <c r="H1757" t="s">
        <v>47</v>
      </c>
      <c r="I1757" t="s">
        <v>48</v>
      </c>
      <c r="J1757" t="s">
        <v>37</v>
      </c>
      <c r="K1757" t="s">
        <v>38</v>
      </c>
      <c r="L1757" t="s">
        <v>90</v>
      </c>
      <c r="M1757" t="s">
        <v>40</v>
      </c>
      <c r="N1757" t="s">
        <v>88</v>
      </c>
      <c r="O1757" t="s">
        <v>42</v>
      </c>
      <c r="P1757" t="s">
        <v>89</v>
      </c>
      <c r="Q1757">
        <v>15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3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42.382599999999996</v>
      </c>
      <c r="AF1757">
        <v>-71.11</v>
      </c>
      <c r="AG1757">
        <v>2</v>
      </c>
      <c r="AH1757" s="1">
        <v>250000000000000</v>
      </c>
    </row>
    <row r="1758" spans="1:34" x14ac:dyDescent="0.35">
      <c r="A1758">
        <v>20057230</v>
      </c>
      <c r="B1758" s="2">
        <v>44160.646527777775</v>
      </c>
      <c r="C1758" s="2" t="str">
        <f t="shared" si="54"/>
        <v>Nov</v>
      </c>
      <c r="D1758" s="2" t="str">
        <f t="shared" si="55"/>
        <v>2020</v>
      </c>
      <c r="E1758" t="s">
        <v>44</v>
      </c>
      <c r="F1758" t="s">
        <v>1298</v>
      </c>
      <c r="G1758" t="s">
        <v>46</v>
      </c>
      <c r="H1758" t="s">
        <v>52</v>
      </c>
      <c r="I1758" t="s">
        <v>48</v>
      </c>
      <c r="J1758" t="s">
        <v>37</v>
      </c>
      <c r="K1758" t="s">
        <v>38</v>
      </c>
      <c r="L1758" t="s">
        <v>39</v>
      </c>
      <c r="M1758" t="s">
        <v>40</v>
      </c>
      <c r="N1758" t="s">
        <v>41</v>
      </c>
      <c r="O1758" t="s">
        <v>56</v>
      </c>
      <c r="P1758" t="s">
        <v>43</v>
      </c>
      <c r="Q1758">
        <v>25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3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42.382899999999999</v>
      </c>
      <c r="AF1758">
        <v>-71.111500000000007</v>
      </c>
      <c r="AG1758">
        <v>2</v>
      </c>
      <c r="AH1758" s="1">
        <v>250000000000000</v>
      </c>
    </row>
    <row r="1759" spans="1:34" x14ac:dyDescent="0.35">
      <c r="A1759">
        <v>19057812</v>
      </c>
      <c r="B1759" s="2">
        <v>43746.428472222222</v>
      </c>
      <c r="C1759" s="2" t="str">
        <f t="shared" si="54"/>
        <v>Oct</v>
      </c>
      <c r="D1759" s="2" t="str">
        <f t="shared" si="55"/>
        <v>2019</v>
      </c>
      <c r="E1759" t="s">
        <v>44</v>
      </c>
      <c r="F1759" t="s">
        <v>1299</v>
      </c>
      <c r="G1759" t="s">
        <v>46</v>
      </c>
      <c r="H1759" t="s">
        <v>52</v>
      </c>
      <c r="I1759" t="s">
        <v>48</v>
      </c>
      <c r="J1759" t="s">
        <v>37</v>
      </c>
      <c r="K1759" t="s">
        <v>38</v>
      </c>
      <c r="L1759" t="s">
        <v>54</v>
      </c>
      <c r="M1759" t="s">
        <v>40</v>
      </c>
      <c r="N1759" t="s">
        <v>41</v>
      </c>
      <c r="O1759" t="s">
        <v>42</v>
      </c>
      <c r="P1759" t="s">
        <v>43</v>
      </c>
      <c r="Q1759">
        <v>25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3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42.381999999999998</v>
      </c>
      <c r="AF1759">
        <v>-71.110900000000001</v>
      </c>
      <c r="AG1759">
        <v>2</v>
      </c>
      <c r="AH1759" s="1">
        <v>250000000000000</v>
      </c>
    </row>
    <row r="1760" spans="1:34" x14ac:dyDescent="0.35">
      <c r="A1760">
        <v>23069546</v>
      </c>
      <c r="B1760" s="2">
        <v>45263.594444444447</v>
      </c>
      <c r="C1760" s="2" t="str">
        <f t="shared" si="54"/>
        <v>Dec</v>
      </c>
      <c r="D1760" s="2" t="str">
        <f t="shared" si="55"/>
        <v>2023</v>
      </c>
      <c r="E1760" t="s">
        <v>44</v>
      </c>
      <c r="F1760" t="s">
        <v>1296</v>
      </c>
      <c r="G1760" t="s">
        <v>46</v>
      </c>
      <c r="H1760" t="s">
        <v>35</v>
      </c>
      <c r="I1760" t="s">
        <v>36</v>
      </c>
      <c r="J1760" t="s">
        <v>63</v>
      </c>
      <c r="K1760" t="s">
        <v>38</v>
      </c>
      <c r="L1760" t="s">
        <v>54</v>
      </c>
      <c r="M1760" t="s">
        <v>40</v>
      </c>
      <c r="N1760" t="s">
        <v>49</v>
      </c>
      <c r="O1760" t="s">
        <v>96</v>
      </c>
      <c r="P1760" t="s">
        <v>43</v>
      </c>
      <c r="Q1760">
        <v>25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2</v>
      </c>
      <c r="X1760">
        <v>0</v>
      </c>
      <c r="Y1760">
        <v>0</v>
      </c>
      <c r="Z1760">
        <v>1</v>
      </c>
      <c r="AA1760">
        <v>0</v>
      </c>
      <c r="AB1760">
        <v>1</v>
      </c>
      <c r="AC1760">
        <v>0</v>
      </c>
      <c r="AD1760">
        <v>0</v>
      </c>
      <c r="AE1760">
        <v>42.381999999999998</v>
      </c>
      <c r="AF1760">
        <v>-71.110900000000001</v>
      </c>
      <c r="AG1760">
        <v>2</v>
      </c>
      <c r="AH1760" s="1">
        <v>250000000000000</v>
      </c>
    </row>
    <row r="1761" spans="1:34" x14ac:dyDescent="0.35">
      <c r="A1761">
        <v>23035514</v>
      </c>
      <c r="B1761" s="2">
        <v>45102.740277777775</v>
      </c>
      <c r="C1761" s="2" t="str">
        <f t="shared" si="54"/>
        <v>Jun</v>
      </c>
      <c r="D1761" s="2" t="str">
        <f t="shared" si="55"/>
        <v>2023</v>
      </c>
      <c r="E1761" t="s">
        <v>32</v>
      </c>
      <c r="F1761" t="s">
        <v>1292</v>
      </c>
      <c r="G1761" t="s">
        <v>46</v>
      </c>
      <c r="H1761" t="s">
        <v>47</v>
      </c>
      <c r="I1761" t="s">
        <v>48</v>
      </c>
      <c r="J1761" t="s">
        <v>37</v>
      </c>
      <c r="K1761" t="s">
        <v>38</v>
      </c>
      <c r="L1761" t="s">
        <v>39</v>
      </c>
      <c r="M1761" t="s">
        <v>40</v>
      </c>
      <c r="N1761" t="s">
        <v>70</v>
      </c>
      <c r="O1761" t="s">
        <v>96</v>
      </c>
      <c r="P1761" t="s">
        <v>375</v>
      </c>
      <c r="Q1761">
        <v>20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2</v>
      </c>
      <c r="X1761">
        <v>0</v>
      </c>
      <c r="Y1761">
        <v>0</v>
      </c>
      <c r="Z1761">
        <v>1</v>
      </c>
      <c r="AA1761">
        <v>0</v>
      </c>
      <c r="AB1761">
        <v>1</v>
      </c>
      <c r="AC1761">
        <v>0</v>
      </c>
      <c r="AD1761">
        <v>0</v>
      </c>
      <c r="AE1761">
        <v>42.383699999999997</v>
      </c>
      <c r="AF1761">
        <v>-71.111800000000002</v>
      </c>
      <c r="AG1761">
        <v>2</v>
      </c>
      <c r="AH1761" s="1">
        <v>250000000000000</v>
      </c>
    </row>
    <row r="1762" spans="1:34" x14ac:dyDescent="0.35">
      <c r="A1762">
        <v>22066517</v>
      </c>
      <c r="B1762" s="2">
        <v>44886.763194444444</v>
      </c>
      <c r="C1762" s="2" t="str">
        <f t="shared" si="54"/>
        <v>Nov</v>
      </c>
      <c r="D1762" s="2" t="str">
        <f t="shared" si="55"/>
        <v>2022</v>
      </c>
      <c r="E1762" t="s">
        <v>32</v>
      </c>
      <c r="F1762" t="s">
        <v>1300</v>
      </c>
      <c r="G1762" t="s">
        <v>34</v>
      </c>
      <c r="H1762" t="s">
        <v>47</v>
      </c>
      <c r="I1762" t="s">
        <v>48</v>
      </c>
      <c r="J1762" t="s">
        <v>37</v>
      </c>
      <c r="K1762" t="s">
        <v>121</v>
      </c>
      <c r="L1762" t="s">
        <v>39</v>
      </c>
      <c r="M1762" t="s">
        <v>93</v>
      </c>
      <c r="N1762" t="s">
        <v>55</v>
      </c>
      <c r="O1762" t="s">
        <v>42</v>
      </c>
      <c r="P1762" t="s">
        <v>43</v>
      </c>
      <c r="Q1762">
        <v>20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2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42.382300000000001</v>
      </c>
      <c r="AF1762">
        <v>-71.111199999999997</v>
      </c>
      <c r="AG1762">
        <v>2</v>
      </c>
      <c r="AH1762" s="1">
        <v>250000000000000</v>
      </c>
    </row>
    <row r="1763" spans="1:34" x14ac:dyDescent="0.35">
      <c r="A1763">
        <v>18058619</v>
      </c>
      <c r="B1763" s="2">
        <v>43374.624305555553</v>
      </c>
      <c r="C1763" s="2" t="str">
        <f t="shared" si="54"/>
        <v>Oct</v>
      </c>
      <c r="D1763" s="2" t="str">
        <f t="shared" si="55"/>
        <v>2018</v>
      </c>
      <c r="E1763" t="s">
        <v>44</v>
      </c>
      <c r="F1763" t="s">
        <v>1292</v>
      </c>
      <c r="G1763" t="s">
        <v>46</v>
      </c>
      <c r="H1763" t="s">
        <v>35</v>
      </c>
      <c r="I1763" t="s">
        <v>36</v>
      </c>
      <c r="J1763" t="s">
        <v>37</v>
      </c>
      <c r="K1763" t="s">
        <v>53</v>
      </c>
      <c r="L1763" t="s">
        <v>54</v>
      </c>
      <c r="M1763" t="s">
        <v>40</v>
      </c>
      <c r="N1763" t="s">
        <v>70</v>
      </c>
      <c r="O1763" t="s">
        <v>56</v>
      </c>
      <c r="P1763" t="s">
        <v>57</v>
      </c>
      <c r="Q1763">
        <v>25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3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42.383699999999997</v>
      </c>
      <c r="AF1763">
        <v>-71.111800000000002</v>
      </c>
      <c r="AG1763">
        <v>2</v>
      </c>
      <c r="AH1763" s="1">
        <v>250000000000000</v>
      </c>
    </row>
    <row r="1764" spans="1:34" x14ac:dyDescent="0.35">
      <c r="A1764">
        <v>18067640</v>
      </c>
      <c r="B1764" s="2">
        <v>43418.535416666666</v>
      </c>
      <c r="C1764" s="2" t="str">
        <f t="shared" si="54"/>
        <v>Nov</v>
      </c>
      <c r="D1764" s="2" t="str">
        <f t="shared" si="55"/>
        <v>2018</v>
      </c>
      <c r="E1764" t="s">
        <v>44</v>
      </c>
      <c r="F1764" t="s">
        <v>1297</v>
      </c>
      <c r="G1764" t="s">
        <v>46</v>
      </c>
      <c r="H1764" t="s">
        <v>47</v>
      </c>
      <c r="I1764" t="s">
        <v>48</v>
      </c>
      <c r="J1764" t="s">
        <v>37</v>
      </c>
      <c r="K1764" t="s">
        <v>38</v>
      </c>
      <c r="L1764" t="s">
        <v>39</v>
      </c>
      <c r="M1764" t="s">
        <v>63</v>
      </c>
      <c r="N1764" t="s">
        <v>49</v>
      </c>
      <c r="O1764" t="s">
        <v>99</v>
      </c>
      <c r="P1764" t="s">
        <v>63</v>
      </c>
      <c r="Q1764">
        <v>10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42.382599999999996</v>
      </c>
      <c r="AF1764">
        <v>-71.11</v>
      </c>
      <c r="AG1764">
        <v>2</v>
      </c>
      <c r="AH1764" s="1">
        <v>250000000000000</v>
      </c>
    </row>
    <row r="1765" spans="1:34" x14ac:dyDescent="0.35">
      <c r="A1765">
        <v>18032129</v>
      </c>
      <c r="B1765" s="2">
        <v>43250.429166666669</v>
      </c>
      <c r="C1765" s="2" t="str">
        <f t="shared" si="54"/>
        <v>May</v>
      </c>
      <c r="D1765" s="2" t="str">
        <f t="shared" si="55"/>
        <v>2018</v>
      </c>
      <c r="E1765" t="s">
        <v>44</v>
      </c>
      <c r="F1765" t="s">
        <v>1301</v>
      </c>
      <c r="G1765" t="s">
        <v>46</v>
      </c>
      <c r="H1765" t="s">
        <v>47</v>
      </c>
      <c r="I1765" t="s">
        <v>48</v>
      </c>
      <c r="J1765" t="s">
        <v>37</v>
      </c>
      <c r="K1765" t="s">
        <v>38</v>
      </c>
      <c r="L1765" t="s">
        <v>54</v>
      </c>
      <c r="M1765" t="s">
        <v>69</v>
      </c>
      <c r="N1765" t="s">
        <v>41</v>
      </c>
      <c r="O1765" t="s">
        <v>96</v>
      </c>
      <c r="P1765" t="s">
        <v>43</v>
      </c>
      <c r="Q1765">
        <v>25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1</v>
      </c>
      <c r="X1765">
        <v>0</v>
      </c>
      <c r="Y1765">
        <v>0</v>
      </c>
      <c r="Z1765">
        <v>1</v>
      </c>
      <c r="AA1765">
        <v>0</v>
      </c>
      <c r="AB1765">
        <v>1</v>
      </c>
      <c r="AC1765">
        <v>0</v>
      </c>
      <c r="AD1765">
        <v>0</v>
      </c>
      <c r="AE1765">
        <v>42.384099999999997</v>
      </c>
      <c r="AF1765">
        <v>-71.1066</v>
      </c>
      <c r="AG1765">
        <v>3</v>
      </c>
      <c r="AH1765" s="1">
        <v>250000000000000</v>
      </c>
    </row>
    <row r="1766" spans="1:34" x14ac:dyDescent="0.35">
      <c r="A1766">
        <v>18029532</v>
      </c>
      <c r="B1766" s="2">
        <v>43238.718055555553</v>
      </c>
      <c r="C1766" s="2" t="str">
        <f t="shared" si="54"/>
        <v>May</v>
      </c>
      <c r="D1766" s="2" t="str">
        <f t="shared" si="55"/>
        <v>2018</v>
      </c>
      <c r="E1766" t="s">
        <v>32</v>
      </c>
      <c r="F1766" t="s">
        <v>1302</v>
      </c>
      <c r="G1766" t="s">
        <v>46</v>
      </c>
      <c r="H1766" t="s">
        <v>47</v>
      </c>
      <c r="I1766" t="s">
        <v>48</v>
      </c>
      <c r="J1766" t="s">
        <v>37</v>
      </c>
      <c r="K1766" t="s">
        <v>53</v>
      </c>
      <c r="L1766" t="s">
        <v>54</v>
      </c>
      <c r="M1766" t="s">
        <v>40</v>
      </c>
      <c r="N1766" t="s">
        <v>82</v>
      </c>
      <c r="O1766" t="s">
        <v>86</v>
      </c>
      <c r="P1766" t="s">
        <v>43</v>
      </c>
      <c r="Q1766">
        <v>25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1</v>
      </c>
      <c r="X1766">
        <v>0</v>
      </c>
      <c r="Y1766">
        <v>0</v>
      </c>
      <c r="Z1766">
        <v>1</v>
      </c>
      <c r="AA1766">
        <v>1</v>
      </c>
      <c r="AB1766">
        <v>0</v>
      </c>
      <c r="AC1766">
        <v>0</v>
      </c>
      <c r="AD1766">
        <v>0</v>
      </c>
      <c r="AE1766">
        <v>42.383699999999997</v>
      </c>
      <c r="AF1766">
        <v>-71.099800000000002</v>
      </c>
      <c r="AG1766">
        <v>3</v>
      </c>
      <c r="AH1766" s="1">
        <v>250000000000000</v>
      </c>
    </row>
    <row r="1767" spans="1:34" x14ac:dyDescent="0.35">
      <c r="A1767">
        <v>21035271</v>
      </c>
      <c r="B1767" s="2">
        <v>44387.511805555558</v>
      </c>
      <c r="C1767" s="2" t="str">
        <f t="shared" si="54"/>
        <v>Jul</v>
      </c>
      <c r="D1767" s="2" t="str">
        <f t="shared" si="55"/>
        <v>2021</v>
      </c>
      <c r="E1767" t="s">
        <v>44</v>
      </c>
      <c r="F1767" t="s">
        <v>1303</v>
      </c>
      <c r="G1767" t="s">
        <v>46</v>
      </c>
      <c r="H1767" t="s">
        <v>47</v>
      </c>
      <c r="I1767" t="s">
        <v>48</v>
      </c>
      <c r="J1767" t="s">
        <v>37</v>
      </c>
      <c r="K1767" t="s">
        <v>53</v>
      </c>
      <c r="L1767" t="s">
        <v>54</v>
      </c>
      <c r="M1767" t="s">
        <v>69</v>
      </c>
      <c r="N1767" t="s">
        <v>41</v>
      </c>
      <c r="O1767" t="s">
        <v>42</v>
      </c>
      <c r="P1767" t="s">
        <v>43</v>
      </c>
      <c r="Q1767">
        <v>25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4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42.382599999999996</v>
      </c>
      <c r="AF1767">
        <v>-71.101699999999994</v>
      </c>
      <c r="AG1767">
        <v>3</v>
      </c>
      <c r="AH1767" s="1">
        <v>250000000000000</v>
      </c>
    </row>
    <row r="1768" spans="1:34" x14ac:dyDescent="0.35">
      <c r="A1768">
        <v>20013975</v>
      </c>
      <c r="B1768" s="2">
        <v>43901.263888888891</v>
      </c>
      <c r="C1768" s="2" t="str">
        <f t="shared" si="54"/>
        <v>Mar</v>
      </c>
      <c r="D1768" s="2" t="str">
        <f t="shared" si="55"/>
        <v>2020</v>
      </c>
      <c r="E1768" t="s">
        <v>58</v>
      </c>
      <c r="F1768" t="s">
        <v>1304</v>
      </c>
      <c r="G1768" t="s">
        <v>34</v>
      </c>
      <c r="H1768" t="s">
        <v>47</v>
      </c>
      <c r="I1768" t="s">
        <v>48</v>
      </c>
      <c r="J1768" t="s">
        <v>37</v>
      </c>
      <c r="K1768" t="s">
        <v>38</v>
      </c>
      <c r="L1768" t="s">
        <v>54</v>
      </c>
      <c r="M1768" t="s">
        <v>69</v>
      </c>
      <c r="N1768" t="s">
        <v>70</v>
      </c>
      <c r="O1768" t="s">
        <v>56</v>
      </c>
      <c r="P1768" t="s">
        <v>43</v>
      </c>
      <c r="Q1768">
        <v>25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3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42.382399999999997</v>
      </c>
      <c r="AF1768">
        <v>-71.101500000000001</v>
      </c>
      <c r="AG1768">
        <v>3</v>
      </c>
      <c r="AH1768" s="1">
        <v>250000000000000</v>
      </c>
    </row>
    <row r="1769" spans="1:34" x14ac:dyDescent="0.35">
      <c r="A1769">
        <v>18060810</v>
      </c>
      <c r="B1769" s="2">
        <v>43385.709027777775</v>
      </c>
      <c r="C1769" s="2" t="str">
        <f t="shared" si="54"/>
        <v>Oct</v>
      </c>
      <c r="D1769" s="2" t="str">
        <f t="shared" si="55"/>
        <v>2018</v>
      </c>
      <c r="E1769" t="s">
        <v>32</v>
      </c>
      <c r="F1769" t="s">
        <v>1302</v>
      </c>
      <c r="G1769" t="s">
        <v>46</v>
      </c>
      <c r="H1769" t="s">
        <v>47</v>
      </c>
      <c r="I1769" t="s">
        <v>48</v>
      </c>
      <c r="J1769" t="s">
        <v>37</v>
      </c>
      <c r="K1769" t="s">
        <v>38</v>
      </c>
      <c r="L1769" t="s">
        <v>39</v>
      </c>
      <c r="M1769" t="s">
        <v>40</v>
      </c>
      <c r="N1769" t="s">
        <v>55</v>
      </c>
      <c r="O1769" t="s">
        <v>56</v>
      </c>
      <c r="P1769" t="s">
        <v>43</v>
      </c>
      <c r="Q1769">
        <v>25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2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42.383699999999997</v>
      </c>
      <c r="AF1769">
        <v>-71.099800000000002</v>
      </c>
      <c r="AG1769">
        <v>3</v>
      </c>
      <c r="AH1769" s="1">
        <v>250000000000000</v>
      </c>
    </row>
    <row r="1770" spans="1:34" x14ac:dyDescent="0.35">
      <c r="A1770">
        <v>18025349</v>
      </c>
      <c r="B1770" s="2">
        <v>43220.313888888886</v>
      </c>
      <c r="C1770" s="2" t="str">
        <f t="shared" si="54"/>
        <v>Apr</v>
      </c>
      <c r="D1770" s="2" t="str">
        <f t="shared" si="55"/>
        <v>2018</v>
      </c>
      <c r="E1770" t="s">
        <v>58</v>
      </c>
      <c r="F1770" t="s">
        <v>1302</v>
      </c>
      <c r="G1770" t="s">
        <v>46</v>
      </c>
      <c r="H1770" t="s">
        <v>47</v>
      </c>
      <c r="I1770" t="s">
        <v>48</v>
      </c>
      <c r="J1770" t="s">
        <v>37</v>
      </c>
      <c r="K1770" t="s">
        <v>53</v>
      </c>
      <c r="L1770" t="s">
        <v>71</v>
      </c>
      <c r="M1770" t="s">
        <v>40</v>
      </c>
      <c r="N1770" t="s">
        <v>41</v>
      </c>
      <c r="O1770" t="s">
        <v>42</v>
      </c>
      <c r="P1770" t="s">
        <v>43</v>
      </c>
      <c r="Q1770">
        <v>20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3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42.383699999999997</v>
      </c>
      <c r="AF1770">
        <v>-71.099800000000002</v>
      </c>
      <c r="AG1770">
        <v>3</v>
      </c>
      <c r="AH1770" s="1">
        <v>250000000000000</v>
      </c>
    </row>
    <row r="1771" spans="1:34" x14ac:dyDescent="0.35">
      <c r="A1771">
        <v>19026022</v>
      </c>
      <c r="B1771" s="2">
        <v>43596.910416666666</v>
      </c>
      <c r="C1771" s="2" t="str">
        <f t="shared" si="54"/>
        <v>May</v>
      </c>
      <c r="D1771" s="2" t="str">
        <f t="shared" si="55"/>
        <v>2019</v>
      </c>
      <c r="E1771" t="s">
        <v>32</v>
      </c>
      <c r="F1771" t="s">
        <v>1305</v>
      </c>
      <c r="G1771" t="s">
        <v>34</v>
      </c>
      <c r="H1771" t="s">
        <v>47</v>
      </c>
      <c r="I1771" t="s">
        <v>48</v>
      </c>
      <c r="J1771" t="s">
        <v>37</v>
      </c>
      <c r="K1771" t="s">
        <v>38</v>
      </c>
      <c r="L1771" t="s">
        <v>39</v>
      </c>
      <c r="M1771" t="s">
        <v>40</v>
      </c>
      <c r="N1771" t="s">
        <v>55</v>
      </c>
      <c r="O1771" t="s">
        <v>42</v>
      </c>
      <c r="P1771" t="s">
        <v>43</v>
      </c>
      <c r="Q1771">
        <v>25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3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42.381999999999998</v>
      </c>
      <c r="AF1771">
        <v>-71.101399999999998</v>
      </c>
      <c r="AG1771">
        <v>3</v>
      </c>
      <c r="AH1771" s="1">
        <v>250000000000000</v>
      </c>
    </row>
    <row r="1772" spans="1:34" x14ac:dyDescent="0.35">
      <c r="A1772">
        <v>18068058</v>
      </c>
      <c r="B1772" s="2">
        <v>43420.645833333336</v>
      </c>
      <c r="C1772" s="2" t="str">
        <f t="shared" si="54"/>
        <v>Nov</v>
      </c>
      <c r="D1772" s="2" t="str">
        <f t="shared" si="55"/>
        <v>2018</v>
      </c>
      <c r="E1772" t="s">
        <v>44</v>
      </c>
      <c r="F1772" t="s">
        <v>1306</v>
      </c>
      <c r="G1772" t="s">
        <v>46</v>
      </c>
      <c r="H1772" t="s">
        <v>47</v>
      </c>
      <c r="I1772" t="s">
        <v>36</v>
      </c>
      <c r="J1772" t="s">
        <v>63</v>
      </c>
      <c r="K1772" t="s">
        <v>53</v>
      </c>
      <c r="L1772" t="s">
        <v>71</v>
      </c>
      <c r="M1772" t="s">
        <v>93</v>
      </c>
      <c r="N1772" t="s">
        <v>41</v>
      </c>
      <c r="O1772" t="s">
        <v>42</v>
      </c>
      <c r="P1772" t="s">
        <v>63</v>
      </c>
      <c r="Q1772">
        <v>25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42.383699999999997</v>
      </c>
      <c r="AF1772">
        <v>-71.099800000000002</v>
      </c>
      <c r="AG1772">
        <v>3</v>
      </c>
      <c r="AH1772" s="1">
        <v>250000000000000</v>
      </c>
    </row>
    <row r="1773" spans="1:34" x14ac:dyDescent="0.35">
      <c r="A1773">
        <v>24008303</v>
      </c>
      <c r="B1773" s="2">
        <v>45336.001388888886</v>
      </c>
      <c r="C1773" s="2" t="str">
        <f t="shared" si="54"/>
        <v>Feb</v>
      </c>
      <c r="D1773" s="2" t="str">
        <f t="shared" si="55"/>
        <v>2024</v>
      </c>
      <c r="E1773" t="s">
        <v>58</v>
      </c>
      <c r="F1773" t="s">
        <v>1307</v>
      </c>
      <c r="G1773" t="s">
        <v>34</v>
      </c>
      <c r="H1773" t="s">
        <v>138</v>
      </c>
      <c r="I1773" t="s">
        <v>36</v>
      </c>
      <c r="J1773" t="s">
        <v>37</v>
      </c>
      <c r="K1773" t="s">
        <v>38</v>
      </c>
      <c r="L1773" t="s">
        <v>39</v>
      </c>
      <c r="M1773" t="s">
        <v>69</v>
      </c>
      <c r="N1773" t="s">
        <v>49</v>
      </c>
      <c r="O1773" t="s">
        <v>56</v>
      </c>
      <c r="P1773" t="s">
        <v>43</v>
      </c>
      <c r="Q1773">
        <v>25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42.383699999999997</v>
      </c>
      <c r="AF1773">
        <v>-71.1006</v>
      </c>
      <c r="AG1773">
        <v>3</v>
      </c>
      <c r="AH1773" s="1">
        <v>250000000000000</v>
      </c>
    </row>
    <row r="1774" spans="1:34" x14ac:dyDescent="0.35">
      <c r="A1774">
        <v>18069921</v>
      </c>
      <c r="B1774" s="2">
        <v>43430.625694444447</v>
      </c>
      <c r="C1774" s="2" t="str">
        <f t="shared" si="54"/>
        <v>Nov</v>
      </c>
      <c r="D1774" s="2" t="str">
        <f t="shared" si="55"/>
        <v>2018</v>
      </c>
      <c r="E1774" t="s">
        <v>44</v>
      </c>
      <c r="F1774" t="s">
        <v>1302</v>
      </c>
      <c r="G1774" t="s">
        <v>46</v>
      </c>
      <c r="H1774" t="s">
        <v>52</v>
      </c>
      <c r="I1774" t="s">
        <v>36</v>
      </c>
      <c r="J1774" t="s">
        <v>37</v>
      </c>
      <c r="K1774" t="s">
        <v>53</v>
      </c>
      <c r="L1774" t="s">
        <v>71</v>
      </c>
      <c r="M1774" t="s">
        <v>93</v>
      </c>
      <c r="N1774" t="s">
        <v>41</v>
      </c>
      <c r="O1774" t="s">
        <v>42</v>
      </c>
      <c r="P1774" t="s">
        <v>43</v>
      </c>
      <c r="Q1774">
        <v>20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4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42.383699999999997</v>
      </c>
      <c r="AF1774">
        <v>-71.099800000000002</v>
      </c>
      <c r="AG1774">
        <v>3</v>
      </c>
      <c r="AH1774" s="1">
        <v>250000000000000</v>
      </c>
    </row>
    <row r="1775" spans="1:34" x14ac:dyDescent="0.35">
      <c r="A1775">
        <v>22061780</v>
      </c>
      <c r="B1775" s="2">
        <v>44862.36041666667</v>
      </c>
      <c r="C1775" s="2" t="str">
        <f t="shared" si="54"/>
        <v>Oct</v>
      </c>
      <c r="D1775" s="2" t="str">
        <f t="shared" si="55"/>
        <v>2022</v>
      </c>
      <c r="E1775" t="s">
        <v>44</v>
      </c>
      <c r="F1775" t="s">
        <v>1302</v>
      </c>
      <c r="G1775" t="s">
        <v>46</v>
      </c>
      <c r="H1775" t="s">
        <v>47</v>
      </c>
      <c r="I1775" t="s">
        <v>48</v>
      </c>
      <c r="J1775" t="s">
        <v>37</v>
      </c>
      <c r="K1775" t="s">
        <v>38</v>
      </c>
      <c r="L1775" t="s">
        <v>54</v>
      </c>
      <c r="M1775" t="s">
        <v>40</v>
      </c>
      <c r="N1775" t="s">
        <v>49</v>
      </c>
      <c r="O1775" t="s">
        <v>86</v>
      </c>
      <c r="P1775" t="s">
        <v>43</v>
      </c>
      <c r="Q1775">
        <v>25</v>
      </c>
      <c r="R1775">
        <v>1</v>
      </c>
      <c r="S1775">
        <v>0</v>
      </c>
      <c r="T1775">
        <v>0</v>
      </c>
      <c r="U1775">
        <v>0</v>
      </c>
      <c r="V1775">
        <v>1</v>
      </c>
      <c r="W1775">
        <v>3</v>
      </c>
      <c r="X1775">
        <v>0</v>
      </c>
      <c r="Y1775">
        <v>0</v>
      </c>
      <c r="Z1775">
        <v>1</v>
      </c>
      <c r="AA1775">
        <v>1</v>
      </c>
      <c r="AB1775">
        <v>0</v>
      </c>
      <c r="AC1775">
        <v>0</v>
      </c>
      <c r="AD1775">
        <v>0</v>
      </c>
      <c r="AE1775">
        <v>42.383699999999997</v>
      </c>
      <c r="AF1775">
        <v>-71.099800000000002</v>
      </c>
      <c r="AG1775">
        <v>3</v>
      </c>
      <c r="AH1775" s="1">
        <v>250000000000000</v>
      </c>
    </row>
    <row r="1776" spans="1:34" x14ac:dyDescent="0.35">
      <c r="A1776">
        <v>20038960</v>
      </c>
      <c r="B1776" s="2">
        <v>44054.336111111108</v>
      </c>
      <c r="C1776" s="2" t="str">
        <f t="shared" si="54"/>
        <v>Aug</v>
      </c>
      <c r="D1776" s="2" t="str">
        <f t="shared" si="55"/>
        <v>2020</v>
      </c>
      <c r="E1776" t="s">
        <v>44</v>
      </c>
      <c r="F1776" t="s">
        <v>1302</v>
      </c>
      <c r="G1776" t="s">
        <v>46</v>
      </c>
      <c r="H1776" t="s">
        <v>47</v>
      </c>
      <c r="I1776" t="s">
        <v>48</v>
      </c>
      <c r="J1776" t="s">
        <v>37</v>
      </c>
      <c r="K1776" t="s">
        <v>38</v>
      </c>
      <c r="L1776" t="s">
        <v>54</v>
      </c>
      <c r="M1776" t="s">
        <v>40</v>
      </c>
      <c r="N1776" t="s">
        <v>49</v>
      </c>
      <c r="O1776" t="s">
        <v>86</v>
      </c>
      <c r="P1776" t="s">
        <v>43</v>
      </c>
      <c r="Q1776">
        <v>20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1</v>
      </c>
      <c r="X1776">
        <v>0</v>
      </c>
      <c r="Y1776">
        <v>0</v>
      </c>
      <c r="Z1776">
        <v>1</v>
      </c>
      <c r="AA1776">
        <v>1</v>
      </c>
      <c r="AB1776">
        <v>0</v>
      </c>
      <c r="AC1776">
        <v>0</v>
      </c>
      <c r="AD1776">
        <v>0</v>
      </c>
      <c r="AE1776">
        <v>42.383699999999997</v>
      </c>
      <c r="AF1776">
        <v>-71.099800000000002</v>
      </c>
      <c r="AG1776">
        <v>3</v>
      </c>
      <c r="AH1776" s="1">
        <v>250000000000000</v>
      </c>
    </row>
    <row r="1777" spans="1:34" x14ac:dyDescent="0.35">
      <c r="A1777">
        <v>24005205</v>
      </c>
      <c r="B1777" s="2">
        <v>45320.506249999999</v>
      </c>
      <c r="C1777" s="2" t="str">
        <f t="shared" si="54"/>
        <v>Jan</v>
      </c>
      <c r="D1777" s="2" t="str">
        <f t="shared" si="55"/>
        <v>2024</v>
      </c>
      <c r="E1777" t="s">
        <v>44</v>
      </c>
      <c r="F1777" t="s">
        <v>1308</v>
      </c>
      <c r="G1777" t="s">
        <v>46</v>
      </c>
      <c r="H1777" t="s">
        <v>52</v>
      </c>
      <c r="I1777" t="s">
        <v>36</v>
      </c>
      <c r="J1777" t="s">
        <v>37</v>
      </c>
      <c r="K1777" t="s">
        <v>38</v>
      </c>
      <c r="L1777" t="s">
        <v>39</v>
      </c>
      <c r="M1777" t="s">
        <v>69</v>
      </c>
      <c r="N1777" t="s">
        <v>70</v>
      </c>
      <c r="O1777" t="s">
        <v>42</v>
      </c>
      <c r="P1777" t="s">
        <v>43</v>
      </c>
      <c r="Q1777">
        <v>25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4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42.383000000000003</v>
      </c>
      <c r="AF1777">
        <v>-71.101600000000005</v>
      </c>
      <c r="AG1777">
        <v>2</v>
      </c>
      <c r="AH1777" s="1">
        <v>250000000000000</v>
      </c>
    </row>
    <row r="1778" spans="1:34" x14ac:dyDescent="0.35">
      <c r="A1778">
        <v>24017418</v>
      </c>
      <c r="B1778" s="2">
        <v>45380.461111111108</v>
      </c>
      <c r="C1778" s="2" t="str">
        <f t="shared" si="54"/>
        <v>Mar</v>
      </c>
      <c r="D1778" s="2" t="str">
        <f t="shared" si="55"/>
        <v>2024</v>
      </c>
      <c r="E1778" t="s">
        <v>44</v>
      </c>
      <c r="F1778" t="s">
        <v>1309</v>
      </c>
      <c r="G1778" t="s">
        <v>46</v>
      </c>
      <c r="H1778" t="s">
        <v>35</v>
      </c>
      <c r="I1778" t="s">
        <v>36</v>
      </c>
      <c r="J1778" t="s">
        <v>37</v>
      </c>
      <c r="K1778" t="s">
        <v>118</v>
      </c>
      <c r="L1778" t="s">
        <v>54</v>
      </c>
      <c r="M1778" t="s">
        <v>40</v>
      </c>
      <c r="N1778" t="s">
        <v>41</v>
      </c>
      <c r="O1778" t="s">
        <v>42</v>
      </c>
      <c r="P1778" t="s">
        <v>43</v>
      </c>
      <c r="Q1778">
        <v>25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3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42.383000000000003</v>
      </c>
      <c r="AF1778">
        <v>-71.103099999999998</v>
      </c>
      <c r="AG1778">
        <v>2</v>
      </c>
      <c r="AH1778" s="1">
        <v>250000000000000</v>
      </c>
    </row>
    <row r="1779" spans="1:34" x14ac:dyDescent="0.35">
      <c r="A1779">
        <v>21015585</v>
      </c>
      <c r="B1779" s="2">
        <v>44282.75277777778</v>
      </c>
      <c r="C1779" s="2" t="str">
        <f t="shared" si="54"/>
        <v>Mar</v>
      </c>
      <c r="D1779" s="2" t="str">
        <f t="shared" si="55"/>
        <v>2021</v>
      </c>
      <c r="E1779" t="s">
        <v>32</v>
      </c>
      <c r="F1779" t="s">
        <v>1310</v>
      </c>
      <c r="G1779" t="s">
        <v>46</v>
      </c>
      <c r="H1779" t="s">
        <v>47</v>
      </c>
      <c r="I1779" t="s">
        <v>48</v>
      </c>
      <c r="J1779" t="s">
        <v>37</v>
      </c>
      <c r="K1779" t="s">
        <v>38</v>
      </c>
      <c r="L1779" t="s">
        <v>39</v>
      </c>
      <c r="M1779" t="s">
        <v>40</v>
      </c>
      <c r="N1779" t="s">
        <v>41</v>
      </c>
      <c r="O1779" t="s">
        <v>56</v>
      </c>
      <c r="P1779" t="s">
        <v>63</v>
      </c>
      <c r="Q1779">
        <v>25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42.383299999999998</v>
      </c>
      <c r="AF1779">
        <v>-71.102699999999999</v>
      </c>
      <c r="AG1779">
        <v>2</v>
      </c>
      <c r="AH1779" s="1">
        <v>250000000000000</v>
      </c>
    </row>
    <row r="1780" spans="1:34" x14ac:dyDescent="0.35">
      <c r="A1780">
        <v>24003238</v>
      </c>
      <c r="B1780" s="2">
        <v>45309.8125</v>
      </c>
      <c r="C1780" s="2" t="str">
        <f t="shared" si="54"/>
        <v>Jan</v>
      </c>
      <c r="D1780" s="2" t="str">
        <f t="shared" si="55"/>
        <v>2024</v>
      </c>
      <c r="E1780" t="s">
        <v>32</v>
      </c>
      <c r="F1780" t="s">
        <v>1311</v>
      </c>
      <c r="G1780" t="s">
        <v>34</v>
      </c>
      <c r="H1780" t="s">
        <v>47</v>
      </c>
      <c r="I1780" t="s">
        <v>48</v>
      </c>
      <c r="J1780" t="s">
        <v>91</v>
      </c>
      <c r="K1780" t="s">
        <v>38</v>
      </c>
      <c r="L1780" t="s">
        <v>39</v>
      </c>
      <c r="M1780" t="s">
        <v>40</v>
      </c>
      <c r="N1780" t="s">
        <v>41</v>
      </c>
      <c r="O1780" t="s">
        <v>56</v>
      </c>
      <c r="P1780" t="s">
        <v>89</v>
      </c>
      <c r="Q1780">
        <v>20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2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42.383299999999998</v>
      </c>
      <c r="AF1780">
        <v>-71.1023</v>
      </c>
      <c r="AG1780">
        <v>2</v>
      </c>
      <c r="AH1780" s="1">
        <v>250000000000000</v>
      </c>
    </row>
    <row r="1781" spans="1:34" x14ac:dyDescent="0.35">
      <c r="A1781">
        <v>24003237</v>
      </c>
      <c r="B1781" s="2">
        <v>45309.808333333334</v>
      </c>
      <c r="C1781" s="2" t="str">
        <f t="shared" si="54"/>
        <v>Jan</v>
      </c>
      <c r="D1781" s="2" t="str">
        <f t="shared" si="55"/>
        <v>2024</v>
      </c>
      <c r="E1781" t="s">
        <v>32</v>
      </c>
      <c r="F1781" t="s">
        <v>1312</v>
      </c>
      <c r="G1781" t="s">
        <v>34</v>
      </c>
      <c r="H1781" t="s">
        <v>47</v>
      </c>
      <c r="I1781" t="s">
        <v>48</v>
      </c>
      <c r="J1781" t="s">
        <v>37</v>
      </c>
      <c r="K1781" t="s">
        <v>323</v>
      </c>
      <c r="L1781" t="s">
        <v>54</v>
      </c>
      <c r="M1781" t="s">
        <v>69</v>
      </c>
      <c r="N1781" t="s">
        <v>55</v>
      </c>
      <c r="O1781" t="s">
        <v>42</v>
      </c>
      <c r="P1781" t="s">
        <v>43</v>
      </c>
      <c r="Q1781">
        <v>20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4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42.381999999999998</v>
      </c>
      <c r="AF1781">
        <v>-71.102000000000004</v>
      </c>
      <c r="AG1781">
        <v>2</v>
      </c>
      <c r="AH1781" s="1">
        <v>250000000000000</v>
      </c>
    </row>
    <row r="1782" spans="1:34" x14ac:dyDescent="0.35">
      <c r="A1782">
        <v>20009891</v>
      </c>
      <c r="B1782" s="2">
        <v>43882.829861111109</v>
      </c>
      <c r="C1782" s="2" t="str">
        <f t="shared" si="54"/>
        <v>Feb</v>
      </c>
      <c r="D1782" s="2" t="str">
        <f t="shared" si="55"/>
        <v>2020</v>
      </c>
      <c r="E1782" t="s">
        <v>32</v>
      </c>
      <c r="F1782" t="s">
        <v>1313</v>
      </c>
      <c r="G1782" t="s">
        <v>34</v>
      </c>
      <c r="H1782" t="s">
        <v>47</v>
      </c>
      <c r="I1782" t="s">
        <v>48</v>
      </c>
      <c r="J1782" t="s">
        <v>37</v>
      </c>
      <c r="K1782" t="s">
        <v>66</v>
      </c>
      <c r="L1782" t="s">
        <v>54</v>
      </c>
      <c r="M1782" t="s">
        <v>40</v>
      </c>
      <c r="N1782" t="s">
        <v>55</v>
      </c>
      <c r="O1782" t="s">
        <v>42</v>
      </c>
      <c r="P1782" t="s">
        <v>43</v>
      </c>
      <c r="Q1782">
        <v>25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2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42.382399999999997</v>
      </c>
      <c r="AF1782">
        <v>-71.102699999999999</v>
      </c>
      <c r="AG1782">
        <v>2</v>
      </c>
      <c r="AH1782" s="1">
        <v>250000000000000</v>
      </c>
    </row>
    <row r="1783" spans="1:34" x14ac:dyDescent="0.35">
      <c r="A1783">
        <v>19062448</v>
      </c>
      <c r="B1783" s="2">
        <v>43769.611111111109</v>
      </c>
      <c r="C1783" s="2" t="str">
        <f t="shared" si="54"/>
        <v>Oct</v>
      </c>
      <c r="D1783" s="2" t="str">
        <f t="shared" si="55"/>
        <v>2019</v>
      </c>
      <c r="E1783" t="s">
        <v>44</v>
      </c>
      <c r="F1783" t="s">
        <v>1314</v>
      </c>
      <c r="G1783" t="s">
        <v>46</v>
      </c>
      <c r="H1783" t="s">
        <v>52</v>
      </c>
      <c r="I1783" t="s">
        <v>36</v>
      </c>
      <c r="J1783" t="s">
        <v>37</v>
      </c>
      <c r="K1783" t="s">
        <v>38</v>
      </c>
      <c r="L1783" t="s">
        <v>39</v>
      </c>
      <c r="M1783" t="s">
        <v>40</v>
      </c>
      <c r="N1783" t="s">
        <v>41</v>
      </c>
      <c r="O1783" t="s">
        <v>42</v>
      </c>
      <c r="P1783" t="s">
        <v>43</v>
      </c>
      <c r="Q1783">
        <v>25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42.382399999999997</v>
      </c>
      <c r="AF1783">
        <v>-71.102699999999999</v>
      </c>
      <c r="AG1783">
        <v>2</v>
      </c>
      <c r="AH1783" s="1">
        <v>250000000000000</v>
      </c>
    </row>
    <row r="1784" spans="1:34" x14ac:dyDescent="0.35">
      <c r="A1784">
        <v>22051442</v>
      </c>
      <c r="B1784" s="2">
        <v>44815.329861111109</v>
      </c>
      <c r="C1784" s="2" t="str">
        <f t="shared" si="54"/>
        <v>Sep</v>
      </c>
      <c r="D1784" s="2" t="str">
        <f t="shared" si="55"/>
        <v>2022</v>
      </c>
      <c r="E1784" t="s">
        <v>58</v>
      </c>
      <c r="F1784" t="s">
        <v>1315</v>
      </c>
      <c r="G1784" t="s">
        <v>46</v>
      </c>
      <c r="H1784" t="s">
        <v>47</v>
      </c>
      <c r="I1784" t="s">
        <v>48</v>
      </c>
      <c r="J1784" t="s">
        <v>37</v>
      </c>
      <c r="K1784" t="s">
        <v>38</v>
      </c>
      <c r="L1784" t="s">
        <v>39</v>
      </c>
      <c r="M1784" t="s">
        <v>63</v>
      </c>
      <c r="N1784" t="s">
        <v>70</v>
      </c>
      <c r="O1784" t="s">
        <v>42</v>
      </c>
      <c r="P1784" t="s">
        <v>43</v>
      </c>
      <c r="Q1784">
        <v>20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2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42.3825</v>
      </c>
      <c r="AF1784">
        <v>-71.101900000000001</v>
      </c>
      <c r="AG1784">
        <v>2</v>
      </c>
      <c r="AH1784" s="1">
        <v>250000000000000</v>
      </c>
    </row>
    <row r="1785" spans="1:34" x14ac:dyDescent="0.35">
      <c r="A1785">
        <v>22010448</v>
      </c>
      <c r="B1785" s="2">
        <v>44620.818055555559</v>
      </c>
      <c r="C1785" s="2" t="str">
        <f t="shared" si="54"/>
        <v>Feb</v>
      </c>
      <c r="D1785" s="2" t="str">
        <f t="shared" si="55"/>
        <v>2022</v>
      </c>
      <c r="E1785" t="s">
        <v>32</v>
      </c>
      <c r="F1785" t="s">
        <v>1316</v>
      </c>
      <c r="G1785" t="s">
        <v>34</v>
      </c>
      <c r="H1785" t="s">
        <v>47</v>
      </c>
      <c r="I1785" t="s">
        <v>48</v>
      </c>
      <c r="J1785" t="s">
        <v>37</v>
      </c>
      <c r="K1785" t="s">
        <v>38</v>
      </c>
      <c r="L1785" t="s">
        <v>39</v>
      </c>
      <c r="M1785" t="s">
        <v>40</v>
      </c>
      <c r="N1785" t="s">
        <v>49</v>
      </c>
      <c r="O1785" t="s">
        <v>96</v>
      </c>
      <c r="P1785" t="s">
        <v>63</v>
      </c>
      <c r="Q1785">
        <v>25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1</v>
      </c>
      <c r="X1785">
        <v>0</v>
      </c>
      <c r="Y1785">
        <v>0</v>
      </c>
      <c r="Z1785">
        <v>1</v>
      </c>
      <c r="AA1785">
        <v>0</v>
      </c>
      <c r="AB1785">
        <v>1</v>
      </c>
      <c r="AC1785">
        <v>0</v>
      </c>
      <c r="AD1785">
        <v>0</v>
      </c>
      <c r="AE1785">
        <v>42.380699999999997</v>
      </c>
      <c r="AF1785">
        <v>-71.101600000000005</v>
      </c>
      <c r="AG1785">
        <v>2</v>
      </c>
      <c r="AH1785" s="1">
        <v>250000000000000</v>
      </c>
    </row>
    <row r="1786" spans="1:34" x14ac:dyDescent="0.35">
      <c r="A1786">
        <v>18028575</v>
      </c>
      <c r="B1786" s="2">
        <v>43234.904166666667</v>
      </c>
      <c r="C1786" s="2" t="str">
        <f t="shared" si="54"/>
        <v>May</v>
      </c>
      <c r="D1786" s="2" t="str">
        <f t="shared" si="55"/>
        <v>2018</v>
      </c>
      <c r="E1786" t="s">
        <v>32</v>
      </c>
      <c r="F1786" t="s">
        <v>1316</v>
      </c>
      <c r="G1786" t="s">
        <v>34</v>
      </c>
      <c r="H1786" t="s">
        <v>47</v>
      </c>
      <c r="I1786" t="s">
        <v>48</v>
      </c>
      <c r="J1786" t="s">
        <v>37</v>
      </c>
      <c r="K1786" t="s">
        <v>38</v>
      </c>
      <c r="L1786" t="s">
        <v>54</v>
      </c>
      <c r="M1786" t="s">
        <v>40</v>
      </c>
      <c r="N1786" t="s">
        <v>70</v>
      </c>
      <c r="O1786" t="s">
        <v>96</v>
      </c>
      <c r="P1786" t="s">
        <v>43</v>
      </c>
      <c r="Q1786">
        <v>25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1</v>
      </c>
      <c r="X1786">
        <v>0</v>
      </c>
      <c r="Y1786">
        <v>0</v>
      </c>
      <c r="Z1786">
        <v>1</v>
      </c>
      <c r="AA1786">
        <v>0</v>
      </c>
      <c r="AB1786">
        <v>1</v>
      </c>
      <c r="AC1786">
        <v>0</v>
      </c>
      <c r="AD1786">
        <v>0</v>
      </c>
      <c r="AE1786">
        <v>42.380699999999997</v>
      </c>
      <c r="AF1786">
        <v>-71.101600000000005</v>
      </c>
      <c r="AG1786">
        <v>2</v>
      </c>
      <c r="AH1786" s="1">
        <v>250000000000000</v>
      </c>
    </row>
    <row r="1787" spans="1:34" x14ac:dyDescent="0.35">
      <c r="A1787">
        <v>19025988</v>
      </c>
      <c r="B1787" s="2">
        <v>43596.792361111111</v>
      </c>
      <c r="C1787" s="2" t="str">
        <f t="shared" si="54"/>
        <v>May</v>
      </c>
      <c r="D1787" s="2" t="str">
        <f t="shared" si="55"/>
        <v>2019</v>
      </c>
      <c r="E1787" t="s">
        <v>32</v>
      </c>
      <c r="F1787" t="s">
        <v>1316</v>
      </c>
      <c r="G1787" t="s">
        <v>46</v>
      </c>
      <c r="H1787" t="s">
        <v>47</v>
      </c>
      <c r="I1787" t="s">
        <v>48</v>
      </c>
      <c r="J1787" t="s">
        <v>37</v>
      </c>
      <c r="K1787" t="s">
        <v>53</v>
      </c>
      <c r="L1787" t="s">
        <v>54</v>
      </c>
      <c r="M1787" t="s">
        <v>63</v>
      </c>
      <c r="N1787" t="s">
        <v>55</v>
      </c>
      <c r="O1787" t="s">
        <v>42</v>
      </c>
      <c r="P1787" t="s">
        <v>89</v>
      </c>
      <c r="Q1787">
        <v>10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2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42.380699999999997</v>
      </c>
      <c r="AF1787">
        <v>-71.101600000000005</v>
      </c>
      <c r="AG1787">
        <v>2</v>
      </c>
      <c r="AH1787" s="1">
        <v>250000000000000</v>
      </c>
    </row>
    <row r="1788" spans="1:34" x14ac:dyDescent="0.35">
      <c r="A1788">
        <v>23033499</v>
      </c>
      <c r="B1788" s="2">
        <v>45092.765277777777</v>
      </c>
      <c r="C1788" s="2" t="str">
        <f t="shared" si="54"/>
        <v>Jun</v>
      </c>
      <c r="D1788" s="2" t="str">
        <f t="shared" si="55"/>
        <v>2023</v>
      </c>
      <c r="E1788" t="s">
        <v>32</v>
      </c>
      <c r="F1788" t="s">
        <v>1317</v>
      </c>
      <c r="G1788" t="s">
        <v>46</v>
      </c>
      <c r="H1788" t="s">
        <v>47</v>
      </c>
      <c r="I1788" t="s">
        <v>48</v>
      </c>
      <c r="J1788" t="s">
        <v>37</v>
      </c>
      <c r="K1788" t="s">
        <v>38</v>
      </c>
      <c r="L1788" t="s">
        <v>39</v>
      </c>
      <c r="M1788" t="s">
        <v>69</v>
      </c>
      <c r="N1788" t="s">
        <v>49</v>
      </c>
      <c r="O1788" t="s">
        <v>96</v>
      </c>
      <c r="P1788" t="s">
        <v>43</v>
      </c>
      <c r="Q1788">
        <v>25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3</v>
      </c>
      <c r="X1788">
        <v>0</v>
      </c>
      <c r="Y1788">
        <v>0</v>
      </c>
      <c r="Z1788">
        <v>1</v>
      </c>
      <c r="AA1788">
        <v>0</v>
      </c>
      <c r="AB1788">
        <v>1</v>
      </c>
      <c r="AC1788">
        <v>0</v>
      </c>
      <c r="AD1788">
        <v>0</v>
      </c>
      <c r="AE1788">
        <v>42.381700000000002</v>
      </c>
      <c r="AF1788">
        <v>-71.102800000000002</v>
      </c>
      <c r="AG1788">
        <v>2</v>
      </c>
      <c r="AH1788" s="1">
        <v>250000000000000</v>
      </c>
    </row>
    <row r="1789" spans="1:34" x14ac:dyDescent="0.35">
      <c r="A1789">
        <v>19052924</v>
      </c>
      <c r="B1789" s="2">
        <v>43722.715277777781</v>
      </c>
      <c r="C1789" s="2" t="str">
        <f t="shared" si="54"/>
        <v>Sep</v>
      </c>
      <c r="D1789" s="2" t="str">
        <f t="shared" si="55"/>
        <v>2019</v>
      </c>
      <c r="E1789" t="s">
        <v>32</v>
      </c>
      <c r="F1789" t="s">
        <v>1316</v>
      </c>
      <c r="G1789" t="s">
        <v>46</v>
      </c>
      <c r="H1789" t="s">
        <v>52</v>
      </c>
      <c r="I1789" t="s">
        <v>36</v>
      </c>
      <c r="J1789" t="s">
        <v>37</v>
      </c>
      <c r="K1789" t="s">
        <v>38</v>
      </c>
      <c r="L1789" t="s">
        <v>39</v>
      </c>
      <c r="M1789" t="s">
        <v>40</v>
      </c>
      <c r="N1789" t="s">
        <v>41</v>
      </c>
      <c r="O1789" t="s">
        <v>86</v>
      </c>
      <c r="P1789" t="s">
        <v>43</v>
      </c>
      <c r="Q1789">
        <v>10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1</v>
      </c>
      <c r="X1789">
        <v>0</v>
      </c>
      <c r="Y1789">
        <v>0</v>
      </c>
      <c r="Z1789">
        <v>1</v>
      </c>
      <c r="AA1789">
        <v>1</v>
      </c>
      <c r="AB1789">
        <v>0</v>
      </c>
      <c r="AC1789">
        <v>0</v>
      </c>
      <c r="AD1789">
        <v>0</v>
      </c>
      <c r="AE1789">
        <v>42.380699999999997</v>
      </c>
      <c r="AF1789">
        <v>-71.101600000000005</v>
      </c>
      <c r="AG1789">
        <v>2</v>
      </c>
      <c r="AH1789" s="1">
        <v>250000000000000</v>
      </c>
    </row>
    <row r="1790" spans="1:34" x14ac:dyDescent="0.35">
      <c r="A1790">
        <v>20062084</v>
      </c>
      <c r="B1790" s="2">
        <v>44189.674305555556</v>
      </c>
      <c r="C1790" s="2" t="str">
        <f t="shared" si="54"/>
        <v>Dec</v>
      </c>
      <c r="D1790" s="2" t="str">
        <f t="shared" si="55"/>
        <v>2020</v>
      </c>
      <c r="E1790" t="s">
        <v>32</v>
      </c>
      <c r="F1790" t="s">
        <v>1318</v>
      </c>
      <c r="G1790" t="s">
        <v>107</v>
      </c>
      <c r="H1790" t="s">
        <v>35</v>
      </c>
      <c r="I1790" t="s">
        <v>155</v>
      </c>
      <c r="J1790" t="s">
        <v>37</v>
      </c>
      <c r="K1790" t="s">
        <v>38</v>
      </c>
      <c r="L1790" t="s">
        <v>90</v>
      </c>
      <c r="M1790" t="s">
        <v>40</v>
      </c>
      <c r="N1790" t="s">
        <v>82</v>
      </c>
      <c r="O1790" t="s">
        <v>42</v>
      </c>
      <c r="P1790" t="s">
        <v>43</v>
      </c>
      <c r="Q1790">
        <v>15</v>
      </c>
      <c r="R1790">
        <v>0</v>
      </c>
      <c r="S1790">
        <v>0</v>
      </c>
      <c r="T1790">
        <v>0</v>
      </c>
      <c r="U1790">
        <v>2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42.38</v>
      </c>
      <c r="AF1790">
        <v>-71.0989</v>
      </c>
      <c r="AG1790">
        <v>2</v>
      </c>
      <c r="AH1790" s="1">
        <v>250000000000000</v>
      </c>
    </row>
    <row r="1791" spans="1:34" x14ac:dyDescent="0.35">
      <c r="A1791">
        <v>19065223</v>
      </c>
      <c r="B1791" s="2">
        <v>43783.743055555555</v>
      </c>
      <c r="C1791" s="2" t="str">
        <f t="shared" si="54"/>
        <v>Nov</v>
      </c>
      <c r="D1791" s="2" t="str">
        <f t="shared" si="55"/>
        <v>2019</v>
      </c>
      <c r="E1791" t="s">
        <v>32</v>
      </c>
      <c r="F1791" t="s">
        <v>1316</v>
      </c>
      <c r="G1791" t="s">
        <v>34</v>
      </c>
      <c r="H1791" t="s">
        <v>47</v>
      </c>
      <c r="I1791" t="s">
        <v>48</v>
      </c>
      <c r="J1791" t="s">
        <v>63</v>
      </c>
      <c r="K1791" t="s">
        <v>38</v>
      </c>
      <c r="L1791" t="s">
        <v>39</v>
      </c>
      <c r="M1791" t="s">
        <v>93</v>
      </c>
      <c r="N1791" t="s">
        <v>70</v>
      </c>
      <c r="O1791" t="s">
        <v>96</v>
      </c>
      <c r="P1791" t="s">
        <v>43</v>
      </c>
      <c r="Q1791">
        <v>25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1</v>
      </c>
      <c r="Y1791">
        <v>0</v>
      </c>
      <c r="Z1791">
        <v>1</v>
      </c>
      <c r="AA1791">
        <v>0</v>
      </c>
      <c r="AB1791">
        <v>1</v>
      </c>
      <c r="AC1791">
        <v>0</v>
      </c>
      <c r="AD1791">
        <v>0</v>
      </c>
      <c r="AE1791">
        <v>42.380699999999997</v>
      </c>
      <c r="AF1791">
        <v>-71.101600000000005</v>
      </c>
      <c r="AG1791">
        <v>2</v>
      </c>
      <c r="AH1791" s="1">
        <v>250000000000000</v>
      </c>
    </row>
    <row r="1792" spans="1:34" x14ac:dyDescent="0.35">
      <c r="A1792">
        <v>23051833</v>
      </c>
      <c r="B1792" s="2">
        <v>45178.823611111111</v>
      </c>
      <c r="C1792" s="2" t="str">
        <f t="shared" si="54"/>
        <v>Sep</v>
      </c>
      <c r="D1792" s="2" t="str">
        <f t="shared" si="55"/>
        <v>2023</v>
      </c>
      <c r="E1792" t="s">
        <v>32</v>
      </c>
      <c r="F1792" t="s">
        <v>1316</v>
      </c>
      <c r="G1792" t="s">
        <v>34</v>
      </c>
      <c r="H1792" t="s">
        <v>47</v>
      </c>
      <c r="I1792" t="s">
        <v>48</v>
      </c>
      <c r="J1792" t="s">
        <v>37</v>
      </c>
      <c r="K1792" t="s">
        <v>38</v>
      </c>
      <c r="L1792" t="s">
        <v>39</v>
      </c>
      <c r="M1792" t="s">
        <v>40</v>
      </c>
      <c r="N1792" t="s">
        <v>82</v>
      </c>
      <c r="O1792" t="s">
        <v>56</v>
      </c>
      <c r="P1792" t="s">
        <v>89</v>
      </c>
      <c r="Q1792">
        <v>20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5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42.380699999999997</v>
      </c>
      <c r="AF1792">
        <v>-71.101600000000005</v>
      </c>
      <c r="AG1792">
        <v>2</v>
      </c>
      <c r="AH1792" s="1">
        <v>250000000000000</v>
      </c>
    </row>
    <row r="1793" spans="1:34" x14ac:dyDescent="0.35">
      <c r="A1793">
        <v>22054272</v>
      </c>
      <c r="B1793" s="2">
        <v>44827.665972222225</v>
      </c>
      <c r="C1793" s="2" t="str">
        <f t="shared" si="54"/>
        <v>Sep</v>
      </c>
      <c r="D1793" s="2" t="str">
        <f t="shared" si="55"/>
        <v>2022</v>
      </c>
      <c r="E1793" t="s">
        <v>44</v>
      </c>
      <c r="F1793" t="s">
        <v>1316</v>
      </c>
      <c r="G1793" t="s">
        <v>46</v>
      </c>
      <c r="H1793" t="s">
        <v>47</v>
      </c>
      <c r="I1793" t="s">
        <v>48</v>
      </c>
      <c r="J1793" t="s">
        <v>37</v>
      </c>
      <c r="K1793" t="s">
        <v>38</v>
      </c>
      <c r="L1793" t="s">
        <v>39</v>
      </c>
      <c r="M1793" t="s">
        <v>40</v>
      </c>
      <c r="N1793" t="s">
        <v>88</v>
      </c>
      <c r="O1793" t="s">
        <v>56</v>
      </c>
      <c r="P1793" t="s">
        <v>89</v>
      </c>
      <c r="Q1793">
        <v>10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42.380699999999997</v>
      </c>
      <c r="AF1793">
        <v>-71.101600000000005</v>
      </c>
      <c r="AG1793">
        <v>2</v>
      </c>
      <c r="AH1793" s="1">
        <v>250000000000000</v>
      </c>
    </row>
    <row r="1794" spans="1:34" x14ac:dyDescent="0.35">
      <c r="A1794">
        <v>19018648</v>
      </c>
      <c r="B1794" s="2">
        <v>43560.515972222223</v>
      </c>
      <c r="C1794" s="2" t="str">
        <f t="shared" si="54"/>
        <v>Apr</v>
      </c>
      <c r="D1794" s="2" t="str">
        <f t="shared" si="55"/>
        <v>2019</v>
      </c>
      <c r="E1794" t="s">
        <v>44</v>
      </c>
      <c r="F1794" t="s">
        <v>1316</v>
      </c>
      <c r="G1794" t="s">
        <v>46</v>
      </c>
      <c r="H1794" t="s">
        <v>47</v>
      </c>
      <c r="I1794" t="s">
        <v>48</v>
      </c>
      <c r="J1794" t="s">
        <v>37</v>
      </c>
      <c r="K1794" t="s">
        <v>38</v>
      </c>
      <c r="L1794" t="s">
        <v>39</v>
      </c>
      <c r="M1794" t="s">
        <v>69</v>
      </c>
      <c r="N1794" t="s">
        <v>70</v>
      </c>
      <c r="O1794" t="s">
        <v>42</v>
      </c>
      <c r="P1794" t="s">
        <v>43</v>
      </c>
      <c r="Q1794">
        <v>10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6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42.380699999999997</v>
      </c>
      <c r="AF1794">
        <v>-71.101600000000005</v>
      </c>
      <c r="AG1794">
        <v>2</v>
      </c>
      <c r="AH1794" s="1">
        <v>250000000000000</v>
      </c>
    </row>
    <row r="1795" spans="1:34" x14ac:dyDescent="0.35">
      <c r="A1795">
        <v>22047204</v>
      </c>
      <c r="B1795" s="2">
        <v>44796.482638888891</v>
      </c>
      <c r="C1795" s="2" t="str">
        <f t="shared" ref="C1795:C1858" si="56">TEXT(B1795,"mmm")</f>
        <v>Aug</v>
      </c>
      <c r="D1795" s="2" t="str">
        <f t="shared" ref="D1795:D1858" si="57">TEXT(B1795,"yyyy")</f>
        <v>2022</v>
      </c>
      <c r="E1795" t="s">
        <v>44</v>
      </c>
      <c r="F1795" t="s">
        <v>1319</v>
      </c>
      <c r="G1795" t="s">
        <v>46</v>
      </c>
      <c r="H1795" t="s">
        <v>52</v>
      </c>
      <c r="I1795" t="s">
        <v>48</v>
      </c>
      <c r="J1795" t="s">
        <v>37</v>
      </c>
      <c r="K1795" t="s">
        <v>38</v>
      </c>
      <c r="L1795" t="s">
        <v>39</v>
      </c>
      <c r="M1795" t="s">
        <v>40</v>
      </c>
      <c r="N1795" t="s">
        <v>41</v>
      </c>
      <c r="O1795" t="s">
        <v>96</v>
      </c>
      <c r="P1795" t="s">
        <v>89</v>
      </c>
      <c r="Q1795">
        <v>25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3</v>
      </c>
      <c r="X1795">
        <v>0</v>
      </c>
      <c r="Y1795">
        <v>0</v>
      </c>
      <c r="Z1795">
        <v>1</v>
      </c>
      <c r="AA1795">
        <v>0</v>
      </c>
      <c r="AB1795">
        <v>1</v>
      </c>
      <c r="AC1795">
        <v>0</v>
      </c>
      <c r="AD1795">
        <v>0</v>
      </c>
      <c r="AE1795">
        <v>42.3812</v>
      </c>
      <c r="AF1795">
        <v>-71.104100000000003</v>
      </c>
      <c r="AG1795">
        <v>2</v>
      </c>
      <c r="AH1795" s="1">
        <v>250000000000000</v>
      </c>
    </row>
    <row r="1796" spans="1:34" x14ac:dyDescent="0.35">
      <c r="A1796">
        <v>19064908</v>
      </c>
      <c r="B1796" s="2">
        <v>43782.328472222223</v>
      </c>
      <c r="C1796" s="2" t="str">
        <f t="shared" si="56"/>
        <v>Nov</v>
      </c>
      <c r="D1796" s="2" t="str">
        <f t="shared" si="57"/>
        <v>2019</v>
      </c>
      <c r="E1796" t="s">
        <v>58</v>
      </c>
      <c r="F1796" t="s">
        <v>1316</v>
      </c>
      <c r="G1796" t="s">
        <v>46</v>
      </c>
      <c r="H1796" t="s">
        <v>47</v>
      </c>
      <c r="I1796" t="s">
        <v>48</v>
      </c>
      <c r="J1796" t="s">
        <v>37</v>
      </c>
      <c r="K1796" t="s">
        <v>38</v>
      </c>
      <c r="L1796" t="s">
        <v>39</v>
      </c>
      <c r="M1796" t="s">
        <v>40</v>
      </c>
      <c r="N1796" t="s">
        <v>41</v>
      </c>
      <c r="O1796" t="s">
        <v>42</v>
      </c>
      <c r="P1796" t="s">
        <v>43</v>
      </c>
      <c r="Q1796">
        <v>25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3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42.380699999999997</v>
      </c>
      <c r="AF1796">
        <v>-71.101600000000005</v>
      </c>
      <c r="AG1796">
        <v>2</v>
      </c>
      <c r="AH1796" s="1">
        <v>250000000000000</v>
      </c>
    </row>
    <row r="1797" spans="1:34" x14ac:dyDescent="0.35">
      <c r="A1797">
        <v>19031175</v>
      </c>
      <c r="B1797" s="2">
        <v>43620.636111111111</v>
      </c>
      <c r="C1797" s="2" t="str">
        <f t="shared" si="56"/>
        <v>Jun</v>
      </c>
      <c r="D1797" s="2" t="str">
        <f t="shared" si="57"/>
        <v>2019</v>
      </c>
      <c r="E1797" t="s">
        <v>44</v>
      </c>
      <c r="F1797" t="s">
        <v>1319</v>
      </c>
      <c r="G1797" t="s">
        <v>46</v>
      </c>
      <c r="H1797" t="s">
        <v>47</v>
      </c>
      <c r="I1797" t="s">
        <v>48</v>
      </c>
      <c r="J1797" t="s">
        <v>37</v>
      </c>
      <c r="K1797" t="s">
        <v>38</v>
      </c>
      <c r="L1797" t="s">
        <v>39</v>
      </c>
      <c r="M1797" t="s">
        <v>40</v>
      </c>
      <c r="N1797" t="s">
        <v>41</v>
      </c>
      <c r="O1797" t="s">
        <v>96</v>
      </c>
      <c r="P1797" t="s">
        <v>43</v>
      </c>
      <c r="Q1797">
        <v>20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1</v>
      </c>
      <c r="X1797">
        <v>0</v>
      </c>
      <c r="Y1797">
        <v>0</v>
      </c>
      <c r="Z1797">
        <v>1</v>
      </c>
      <c r="AA1797">
        <v>0</v>
      </c>
      <c r="AB1797">
        <v>1</v>
      </c>
      <c r="AC1797">
        <v>0</v>
      </c>
      <c r="AD1797">
        <v>0</v>
      </c>
      <c r="AE1797">
        <v>42.3812</v>
      </c>
      <c r="AF1797">
        <v>-71.104100000000003</v>
      </c>
      <c r="AG1797">
        <v>2</v>
      </c>
      <c r="AH1797" s="1">
        <v>250000000000000</v>
      </c>
    </row>
    <row r="1798" spans="1:34" x14ac:dyDescent="0.35">
      <c r="A1798">
        <v>20034187</v>
      </c>
      <c r="B1798" s="2">
        <v>44022.956944444442</v>
      </c>
      <c r="C1798" s="2" t="str">
        <f t="shared" si="56"/>
        <v>Jul</v>
      </c>
      <c r="D1798" s="2" t="str">
        <f t="shared" si="57"/>
        <v>2020</v>
      </c>
      <c r="E1798" t="s">
        <v>32</v>
      </c>
      <c r="F1798" t="s">
        <v>1320</v>
      </c>
      <c r="G1798" t="s">
        <v>34</v>
      </c>
      <c r="H1798" t="s">
        <v>35</v>
      </c>
      <c r="I1798" t="s">
        <v>36</v>
      </c>
      <c r="J1798" t="s">
        <v>37</v>
      </c>
      <c r="K1798" t="s">
        <v>66</v>
      </c>
      <c r="L1798" t="s">
        <v>71</v>
      </c>
      <c r="M1798" t="s">
        <v>40</v>
      </c>
      <c r="N1798" t="s">
        <v>82</v>
      </c>
      <c r="O1798" t="s">
        <v>96</v>
      </c>
      <c r="P1798" t="s">
        <v>43</v>
      </c>
      <c r="Q1798">
        <v>25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2</v>
      </c>
      <c r="X1798">
        <v>0</v>
      </c>
      <c r="Y1798">
        <v>0</v>
      </c>
      <c r="Z1798">
        <v>1</v>
      </c>
      <c r="AA1798">
        <v>0</v>
      </c>
      <c r="AB1798">
        <v>1</v>
      </c>
      <c r="AC1798">
        <v>0</v>
      </c>
      <c r="AD1798">
        <v>0</v>
      </c>
      <c r="AE1798">
        <v>42.381900000000002</v>
      </c>
      <c r="AF1798">
        <v>-71.103300000000004</v>
      </c>
      <c r="AG1798">
        <v>2</v>
      </c>
      <c r="AH1798" s="1">
        <v>250000000000000</v>
      </c>
    </row>
    <row r="1799" spans="1:34" x14ac:dyDescent="0.35">
      <c r="A1799">
        <v>21018366</v>
      </c>
      <c r="B1799" s="2">
        <v>44298.811111111114</v>
      </c>
      <c r="C1799" s="2" t="str">
        <f t="shared" si="56"/>
        <v>Apr</v>
      </c>
      <c r="D1799" s="2" t="str">
        <f t="shared" si="57"/>
        <v>2021</v>
      </c>
      <c r="E1799" t="s">
        <v>32</v>
      </c>
      <c r="F1799" t="s">
        <v>1316</v>
      </c>
      <c r="G1799" t="s">
        <v>34</v>
      </c>
      <c r="H1799" t="s">
        <v>47</v>
      </c>
      <c r="I1799" t="s">
        <v>48</v>
      </c>
      <c r="J1799" t="s">
        <v>91</v>
      </c>
      <c r="K1799" t="s">
        <v>38</v>
      </c>
      <c r="L1799" t="s">
        <v>54</v>
      </c>
      <c r="M1799" t="s">
        <v>93</v>
      </c>
      <c r="N1799" t="s">
        <v>41</v>
      </c>
      <c r="O1799" t="s">
        <v>91</v>
      </c>
      <c r="P1799" t="s">
        <v>43</v>
      </c>
      <c r="Q1799">
        <v>25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3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1</v>
      </c>
      <c r="AD1799">
        <v>0</v>
      </c>
      <c r="AE1799">
        <v>42.380699999999997</v>
      </c>
      <c r="AF1799">
        <v>-71.101600000000005</v>
      </c>
      <c r="AG1799">
        <v>2</v>
      </c>
      <c r="AH1799" s="1">
        <v>250000000000000</v>
      </c>
    </row>
    <row r="1800" spans="1:34" x14ac:dyDescent="0.35">
      <c r="A1800">
        <v>18050227</v>
      </c>
      <c r="B1800" s="2">
        <v>43335.368750000001</v>
      </c>
      <c r="C1800" s="2" t="str">
        <f t="shared" si="56"/>
        <v>Aug</v>
      </c>
      <c r="D1800" s="2" t="str">
        <f t="shared" si="57"/>
        <v>2018</v>
      </c>
      <c r="E1800" t="s">
        <v>44</v>
      </c>
      <c r="F1800" t="s">
        <v>1316</v>
      </c>
      <c r="G1800" t="s">
        <v>46</v>
      </c>
      <c r="H1800" t="s">
        <v>47</v>
      </c>
      <c r="I1800" t="s">
        <v>48</v>
      </c>
      <c r="J1800" t="s">
        <v>37</v>
      </c>
      <c r="K1800" t="s">
        <v>38</v>
      </c>
      <c r="L1800" t="s">
        <v>39</v>
      </c>
      <c r="M1800" t="s">
        <v>40</v>
      </c>
      <c r="N1800" t="s">
        <v>82</v>
      </c>
      <c r="O1800" t="s">
        <v>86</v>
      </c>
      <c r="P1800" t="s">
        <v>43</v>
      </c>
      <c r="Q1800">
        <v>25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1</v>
      </c>
      <c r="X1800">
        <v>0</v>
      </c>
      <c r="Y1800">
        <v>0</v>
      </c>
      <c r="Z1800">
        <v>1</v>
      </c>
      <c r="AA1800">
        <v>0</v>
      </c>
      <c r="AB1800">
        <v>1</v>
      </c>
      <c r="AC1800">
        <v>0</v>
      </c>
      <c r="AD1800">
        <v>0</v>
      </c>
      <c r="AE1800">
        <v>42.380699999999997</v>
      </c>
      <c r="AF1800">
        <v>-71.101600000000005</v>
      </c>
      <c r="AG1800">
        <v>2</v>
      </c>
      <c r="AH1800" s="1">
        <v>250000000000000</v>
      </c>
    </row>
    <row r="1801" spans="1:34" x14ac:dyDescent="0.35">
      <c r="A1801">
        <v>19038390</v>
      </c>
      <c r="B1801" s="2">
        <v>43653.451388888891</v>
      </c>
      <c r="C1801" s="2" t="str">
        <f t="shared" si="56"/>
        <v>Jul</v>
      </c>
      <c r="D1801" s="2" t="str">
        <f t="shared" si="57"/>
        <v>2019</v>
      </c>
      <c r="E1801" t="s">
        <v>44</v>
      </c>
      <c r="F1801" t="s">
        <v>1316</v>
      </c>
      <c r="G1801" t="s">
        <v>46</v>
      </c>
      <c r="H1801" t="s">
        <v>47</v>
      </c>
      <c r="I1801" t="s">
        <v>48</v>
      </c>
      <c r="J1801" t="s">
        <v>37</v>
      </c>
      <c r="K1801" t="s">
        <v>38</v>
      </c>
      <c r="L1801" t="s">
        <v>39</v>
      </c>
      <c r="M1801" t="s">
        <v>40</v>
      </c>
      <c r="N1801" t="s">
        <v>70</v>
      </c>
      <c r="O1801" t="s">
        <v>288</v>
      </c>
      <c r="P1801" t="s">
        <v>43</v>
      </c>
      <c r="Q1801">
        <v>25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2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42.380699999999997</v>
      </c>
      <c r="AF1801">
        <v>-71.101600000000005</v>
      </c>
      <c r="AG1801">
        <v>2</v>
      </c>
      <c r="AH1801" s="1">
        <v>250000000000000</v>
      </c>
    </row>
    <row r="1802" spans="1:34" x14ac:dyDescent="0.35">
      <c r="A1802">
        <v>20061035</v>
      </c>
      <c r="B1802" s="2">
        <v>44183.470833333333</v>
      </c>
      <c r="C1802" s="2" t="str">
        <f t="shared" si="56"/>
        <v>Dec</v>
      </c>
      <c r="D1802" s="2" t="str">
        <f t="shared" si="57"/>
        <v>2020</v>
      </c>
      <c r="E1802" t="s">
        <v>44</v>
      </c>
      <c r="F1802" t="s">
        <v>1316</v>
      </c>
      <c r="G1802" t="s">
        <v>46</v>
      </c>
      <c r="H1802" t="s">
        <v>52</v>
      </c>
      <c r="I1802" t="s">
        <v>74</v>
      </c>
      <c r="J1802" t="s">
        <v>37</v>
      </c>
      <c r="K1802" t="s">
        <v>38</v>
      </c>
      <c r="L1802" t="s">
        <v>39</v>
      </c>
      <c r="M1802" t="s">
        <v>40</v>
      </c>
      <c r="N1802" t="s">
        <v>41</v>
      </c>
      <c r="O1802" t="s">
        <v>42</v>
      </c>
      <c r="P1802" t="s">
        <v>57</v>
      </c>
      <c r="Q1802">
        <v>25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3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42.380699999999997</v>
      </c>
      <c r="AF1802">
        <v>-71.101600000000005</v>
      </c>
      <c r="AG1802">
        <v>2</v>
      </c>
      <c r="AH1802" s="1">
        <v>250000000000000</v>
      </c>
    </row>
    <row r="1803" spans="1:34" x14ac:dyDescent="0.35">
      <c r="A1803">
        <v>19002679</v>
      </c>
      <c r="B1803" s="2">
        <v>43481.022222222222</v>
      </c>
      <c r="C1803" s="2" t="str">
        <f t="shared" si="56"/>
        <v>Jan</v>
      </c>
      <c r="D1803" s="2" t="str">
        <f t="shared" si="57"/>
        <v>2019</v>
      </c>
      <c r="E1803" t="s">
        <v>58</v>
      </c>
      <c r="F1803" t="s">
        <v>1321</v>
      </c>
      <c r="G1803" t="s">
        <v>34</v>
      </c>
      <c r="H1803" t="s">
        <v>47</v>
      </c>
      <c r="I1803" t="s">
        <v>48</v>
      </c>
      <c r="J1803" t="s">
        <v>37</v>
      </c>
      <c r="K1803" t="s">
        <v>38</v>
      </c>
      <c r="L1803" t="s">
        <v>39</v>
      </c>
      <c r="M1803" t="s">
        <v>40</v>
      </c>
      <c r="N1803" t="s">
        <v>70</v>
      </c>
      <c r="O1803" t="s">
        <v>86</v>
      </c>
      <c r="P1803" t="s">
        <v>43</v>
      </c>
      <c r="Q1803">
        <v>25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3</v>
      </c>
      <c r="X1803">
        <v>0</v>
      </c>
      <c r="Y1803">
        <v>0</v>
      </c>
      <c r="Z1803">
        <v>1</v>
      </c>
      <c r="AA1803">
        <v>1</v>
      </c>
      <c r="AB1803">
        <v>0</v>
      </c>
      <c r="AC1803">
        <v>0</v>
      </c>
      <c r="AD1803">
        <v>1</v>
      </c>
      <c r="AE1803">
        <v>42.381</v>
      </c>
      <c r="AF1803">
        <v>-71.100200000000001</v>
      </c>
      <c r="AG1803">
        <v>2</v>
      </c>
      <c r="AH1803" s="1">
        <v>250000000000000</v>
      </c>
    </row>
    <row r="1804" spans="1:34" x14ac:dyDescent="0.35">
      <c r="A1804">
        <v>24002760</v>
      </c>
      <c r="B1804" s="2">
        <v>45307.469444444447</v>
      </c>
      <c r="C1804" s="2" t="str">
        <f t="shared" si="56"/>
        <v>Jan</v>
      </c>
      <c r="D1804" s="2" t="str">
        <f t="shared" si="57"/>
        <v>2024</v>
      </c>
      <c r="E1804" t="s">
        <v>44</v>
      </c>
      <c r="F1804" t="s">
        <v>1322</v>
      </c>
      <c r="G1804" t="s">
        <v>46</v>
      </c>
      <c r="H1804" t="s">
        <v>155</v>
      </c>
      <c r="I1804" t="s">
        <v>155</v>
      </c>
      <c r="J1804" t="s">
        <v>37</v>
      </c>
      <c r="K1804" t="s">
        <v>38</v>
      </c>
      <c r="L1804" t="s">
        <v>39</v>
      </c>
      <c r="M1804" t="s">
        <v>40</v>
      </c>
      <c r="N1804" t="s">
        <v>70</v>
      </c>
      <c r="O1804" t="s">
        <v>56</v>
      </c>
      <c r="P1804" t="s">
        <v>57</v>
      </c>
      <c r="Q1804">
        <v>25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3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42.380600000000001</v>
      </c>
      <c r="AF1804">
        <v>-71.100700000000003</v>
      </c>
      <c r="AG1804">
        <v>2</v>
      </c>
      <c r="AH1804" s="1">
        <v>250000000000000</v>
      </c>
    </row>
    <row r="1805" spans="1:34" x14ac:dyDescent="0.35">
      <c r="A1805">
        <v>23028812</v>
      </c>
      <c r="B1805" s="2">
        <v>45071.337500000001</v>
      </c>
      <c r="C1805" s="2" t="str">
        <f t="shared" si="56"/>
        <v>May</v>
      </c>
      <c r="D1805" s="2" t="str">
        <f t="shared" si="57"/>
        <v>2023</v>
      </c>
      <c r="E1805" t="s">
        <v>44</v>
      </c>
      <c r="F1805" t="s">
        <v>1323</v>
      </c>
      <c r="G1805" t="s">
        <v>46</v>
      </c>
      <c r="H1805" t="s">
        <v>47</v>
      </c>
      <c r="I1805" t="s">
        <v>48</v>
      </c>
      <c r="J1805" t="s">
        <v>63</v>
      </c>
      <c r="K1805" t="s">
        <v>38</v>
      </c>
      <c r="L1805" t="s">
        <v>54</v>
      </c>
      <c r="M1805" t="s">
        <v>61</v>
      </c>
      <c r="N1805" t="s">
        <v>49</v>
      </c>
      <c r="O1805" t="s">
        <v>96</v>
      </c>
      <c r="P1805" t="s">
        <v>43</v>
      </c>
      <c r="Q1805">
        <v>25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1</v>
      </c>
      <c r="X1805">
        <v>0</v>
      </c>
      <c r="Y1805">
        <v>0</v>
      </c>
      <c r="Z1805">
        <v>1</v>
      </c>
      <c r="AA1805">
        <v>0</v>
      </c>
      <c r="AB1805">
        <v>1</v>
      </c>
      <c r="AC1805">
        <v>0</v>
      </c>
      <c r="AD1805">
        <v>0</v>
      </c>
      <c r="AE1805">
        <v>42.381300000000003</v>
      </c>
      <c r="AF1805">
        <v>-71.099800000000002</v>
      </c>
      <c r="AG1805">
        <v>2</v>
      </c>
      <c r="AH1805" s="1">
        <v>250000000000000</v>
      </c>
    </row>
    <row r="1806" spans="1:34" x14ac:dyDescent="0.35">
      <c r="A1806">
        <v>19061077</v>
      </c>
      <c r="B1806" s="2">
        <v>43762.419444444444</v>
      </c>
      <c r="C1806" s="2" t="str">
        <f t="shared" si="56"/>
        <v>Oct</v>
      </c>
      <c r="D1806" s="2" t="str">
        <f t="shared" si="57"/>
        <v>2019</v>
      </c>
      <c r="E1806" t="s">
        <v>44</v>
      </c>
      <c r="F1806" t="s">
        <v>1324</v>
      </c>
      <c r="G1806" t="s">
        <v>46</v>
      </c>
      <c r="H1806" t="s">
        <v>47</v>
      </c>
      <c r="I1806" t="s">
        <v>48</v>
      </c>
      <c r="J1806" t="s">
        <v>37</v>
      </c>
      <c r="K1806" t="s">
        <v>38</v>
      </c>
      <c r="L1806" t="s">
        <v>39</v>
      </c>
      <c r="M1806" t="s">
        <v>40</v>
      </c>
      <c r="N1806" t="s">
        <v>70</v>
      </c>
      <c r="O1806" t="s">
        <v>42</v>
      </c>
      <c r="P1806" t="s">
        <v>43</v>
      </c>
      <c r="Q1806">
        <v>25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42.381799999999998</v>
      </c>
      <c r="AF1806">
        <v>-71.100899999999996</v>
      </c>
      <c r="AG1806">
        <v>3</v>
      </c>
      <c r="AH1806" s="1">
        <v>250000000000000</v>
      </c>
    </row>
    <row r="1807" spans="1:34" x14ac:dyDescent="0.35">
      <c r="A1807">
        <v>22023337</v>
      </c>
      <c r="B1807" s="2">
        <v>44681.061111111114</v>
      </c>
      <c r="C1807" s="2" t="str">
        <f t="shared" si="56"/>
        <v>Apr</v>
      </c>
      <c r="D1807" s="2" t="str">
        <f t="shared" si="57"/>
        <v>2022</v>
      </c>
      <c r="E1807" t="s">
        <v>58</v>
      </c>
      <c r="F1807" t="s">
        <v>1325</v>
      </c>
      <c r="G1807" t="s">
        <v>34</v>
      </c>
      <c r="H1807" t="s">
        <v>47</v>
      </c>
      <c r="I1807" t="s">
        <v>48</v>
      </c>
      <c r="J1807" t="s">
        <v>37</v>
      </c>
      <c r="K1807" t="s">
        <v>38</v>
      </c>
      <c r="L1807" t="s">
        <v>54</v>
      </c>
      <c r="M1807" t="s">
        <v>40</v>
      </c>
      <c r="N1807" t="s">
        <v>55</v>
      </c>
      <c r="O1807" t="s">
        <v>42</v>
      </c>
      <c r="P1807" t="s">
        <v>43</v>
      </c>
      <c r="Q1807">
        <v>25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3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42.381799999999998</v>
      </c>
      <c r="AF1807">
        <v>-71.101299999999995</v>
      </c>
      <c r="AG1807">
        <v>3</v>
      </c>
      <c r="AH1807" s="1">
        <v>250000000000000</v>
      </c>
    </row>
    <row r="1808" spans="1:34" x14ac:dyDescent="0.35">
      <c r="A1808">
        <v>20054136</v>
      </c>
      <c r="B1808" s="2">
        <v>44142.668749999997</v>
      </c>
      <c r="C1808" s="2" t="str">
        <f t="shared" si="56"/>
        <v>Nov</v>
      </c>
      <c r="D1808" s="2" t="str">
        <f t="shared" si="57"/>
        <v>2020</v>
      </c>
      <c r="E1808" t="s">
        <v>32</v>
      </c>
      <c r="F1808" t="s">
        <v>1326</v>
      </c>
      <c r="G1808" t="s">
        <v>46</v>
      </c>
      <c r="H1808" t="s">
        <v>47</v>
      </c>
      <c r="I1808" t="s">
        <v>48</v>
      </c>
      <c r="J1808" t="s">
        <v>37</v>
      </c>
      <c r="K1808" t="s">
        <v>38</v>
      </c>
      <c r="L1808" t="s">
        <v>39</v>
      </c>
      <c r="M1808" t="s">
        <v>69</v>
      </c>
      <c r="N1808" t="s">
        <v>49</v>
      </c>
      <c r="O1808" t="s">
        <v>86</v>
      </c>
      <c r="P1808" t="s">
        <v>63</v>
      </c>
      <c r="Q1808">
        <v>25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2</v>
      </c>
      <c r="X1808">
        <v>0</v>
      </c>
      <c r="Y1808">
        <v>0</v>
      </c>
      <c r="Z1808">
        <v>1</v>
      </c>
      <c r="AA1808">
        <v>1</v>
      </c>
      <c r="AB1808">
        <v>0</v>
      </c>
      <c r="AC1808">
        <v>0</v>
      </c>
      <c r="AD1808">
        <v>0</v>
      </c>
      <c r="AE1808">
        <v>42.382899999999999</v>
      </c>
      <c r="AF1808">
        <v>-71.100200000000001</v>
      </c>
      <c r="AG1808">
        <v>3</v>
      </c>
      <c r="AH1808" s="1">
        <v>250000000000000</v>
      </c>
    </row>
    <row r="1809" spans="1:34" x14ac:dyDescent="0.35">
      <c r="A1809">
        <v>20045186</v>
      </c>
      <c r="B1809" s="2">
        <v>44095.393055555556</v>
      </c>
      <c r="C1809" s="2" t="str">
        <f t="shared" si="56"/>
        <v>Sep</v>
      </c>
      <c r="D1809" s="2" t="str">
        <f t="shared" si="57"/>
        <v>2020</v>
      </c>
      <c r="E1809" t="s">
        <v>44</v>
      </c>
      <c r="F1809" t="s">
        <v>1327</v>
      </c>
      <c r="G1809" t="s">
        <v>46</v>
      </c>
      <c r="H1809" t="s">
        <v>47</v>
      </c>
      <c r="I1809" t="s">
        <v>48</v>
      </c>
      <c r="J1809" t="s">
        <v>37</v>
      </c>
      <c r="K1809" t="s">
        <v>38</v>
      </c>
      <c r="L1809" t="s">
        <v>39</v>
      </c>
      <c r="M1809" t="s">
        <v>69</v>
      </c>
      <c r="N1809" t="s">
        <v>55</v>
      </c>
      <c r="O1809" t="s">
        <v>56</v>
      </c>
      <c r="P1809" t="s">
        <v>43</v>
      </c>
      <c r="Q1809">
        <v>20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2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42.382599999999996</v>
      </c>
      <c r="AF1809">
        <v>-71.100499999999997</v>
      </c>
      <c r="AG1809">
        <v>3</v>
      </c>
      <c r="AH1809" s="1">
        <v>250000000000000</v>
      </c>
    </row>
    <row r="1810" spans="1:34" x14ac:dyDescent="0.35">
      <c r="A1810">
        <v>21065965</v>
      </c>
      <c r="B1810" s="2">
        <v>44554.948611111111</v>
      </c>
      <c r="C1810" s="2" t="str">
        <f t="shared" si="56"/>
        <v>Dec</v>
      </c>
      <c r="D1810" s="2" t="str">
        <f t="shared" si="57"/>
        <v>2021</v>
      </c>
      <c r="E1810" t="s">
        <v>32</v>
      </c>
      <c r="F1810" t="s">
        <v>1328</v>
      </c>
      <c r="G1810" t="s">
        <v>429</v>
      </c>
      <c r="H1810" t="s">
        <v>47</v>
      </c>
      <c r="I1810" t="s">
        <v>48</v>
      </c>
      <c r="J1810" t="s">
        <v>37</v>
      </c>
      <c r="K1810" t="s">
        <v>38</v>
      </c>
      <c r="L1810" t="s">
        <v>39</v>
      </c>
      <c r="M1810" t="s">
        <v>69</v>
      </c>
      <c r="N1810" t="s">
        <v>70</v>
      </c>
      <c r="O1810" t="s">
        <v>56</v>
      </c>
      <c r="P1810" t="s">
        <v>43</v>
      </c>
      <c r="Q1810">
        <v>20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2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42.382199999999997</v>
      </c>
      <c r="AF1810">
        <v>-71.1006</v>
      </c>
      <c r="AG1810">
        <v>3</v>
      </c>
      <c r="AH1810" s="1">
        <v>250000000000000</v>
      </c>
    </row>
    <row r="1811" spans="1:34" x14ac:dyDescent="0.35">
      <c r="A1811">
        <v>19028952</v>
      </c>
      <c r="B1811" s="2">
        <v>43610.472916666666</v>
      </c>
      <c r="C1811" s="2" t="str">
        <f t="shared" si="56"/>
        <v>May</v>
      </c>
      <c r="D1811" s="2" t="str">
        <f t="shared" si="57"/>
        <v>2019</v>
      </c>
      <c r="E1811" t="s">
        <v>44</v>
      </c>
      <c r="F1811" t="s">
        <v>1329</v>
      </c>
      <c r="G1811" t="s">
        <v>46</v>
      </c>
      <c r="H1811" t="s">
        <v>47</v>
      </c>
      <c r="I1811" t="s">
        <v>48</v>
      </c>
      <c r="J1811" t="s">
        <v>37</v>
      </c>
      <c r="K1811" t="s">
        <v>38</v>
      </c>
      <c r="L1811" t="s">
        <v>54</v>
      </c>
      <c r="M1811" t="s">
        <v>40</v>
      </c>
      <c r="N1811" t="s">
        <v>119</v>
      </c>
      <c r="O1811" t="s">
        <v>42</v>
      </c>
      <c r="P1811" t="s">
        <v>43</v>
      </c>
      <c r="Q1811">
        <v>25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2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42.382199999999997</v>
      </c>
      <c r="AF1811">
        <v>-71.098299999999995</v>
      </c>
      <c r="AG1811">
        <v>3</v>
      </c>
      <c r="AH1811" s="1">
        <v>250000000000000</v>
      </c>
    </row>
    <row r="1812" spans="1:34" x14ac:dyDescent="0.35">
      <c r="A1812">
        <v>1800000051</v>
      </c>
      <c r="B1812" s="2">
        <v>43285.451388888891</v>
      </c>
      <c r="C1812" s="2" t="str">
        <f t="shared" si="56"/>
        <v>Jul</v>
      </c>
      <c r="D1812" s="2" t="str">
        <f t="shared" si="57"/>
        <v>2018</v>
      </c>
      <c r="E1812" t="s">
        <v>44</v>
      </c>
      <c r="F1812" t="s">
        <v>1330</v>
      </c>
      <c r="G1812" t="s">
        <v>46</v>
      </c>
      <c r="H1812" t="s">
        <v>47</v>
      </c>
      <c r="I1812" t="s">
        <v>48</v>
      </c>
      <c r="J1812" t="s">
        <v>37</v>
      </c>
      <c r="K1812" t="s">
        <v>38</v>
      </c>
      <c r="L1812" t="s">
        <v>54</v>
      </c>
      <c r="M1812" t="s">
        <v>40</v>
      </c>
      <c r="N1812" t="s">
        <v>49</v>
      </c>
      <c r="O1812" t="s">
        <v>42</v>
      </c>
      <c r="P1812" t="s">
        <v>43</v>
      </c>
      <c r="Q1812">
        <v>20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2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42.382100000000001</v>
      </c>
      <c r="AF1812">
        <v>-71.098500000000001</v>
      </c>
      <c r="AG1812">
        <v>3</v>
      </c>
      <c r="AH1812" s="1">
        <v>250000000000000</v>
      </c>
    </row>
    <row r="1813" spans="1:34" x14ac:dyDescent="0.35">
      <c r="A1813">
        <v>23071560</v>
      </c>
      <c r="B1813" s="2">
        <v>45273.339583333334</v>
      </c>
      <c r="C1813" s="2" t="str">
        <f t="shared" si="56"/>
        <v>Dec</v>
      </c>
      <c r="D1813" s="2" t="str">
        <f t="shared" si="57"/>
        <v>2023</v>
      </c>
      <c r="E1813" t="s">
        <v>44</v>
      </c>
      <c r="F1813" t="s">
        <v>1331</v>
      </c>
      <c r="G1813" t="s">
        <v>46</v>
      </c>
      <c r="H1813" t="s">
        <v>47</v>
      </c>
      <c r="I1813" t="s">
        <v>48</v>
      </c>
      <c r="J1813" t="s">
        <v>91</v>
      </c>
      <c r="K1813" t="s">
        <v>38</v>
      </c>
      <c r="L1813" t="s">
        <v>54</v>
      </c>
      <c r="M1813" t="s">
        <v>93</v>
      </c>
      <c r="N1813" t="s">
        <v>82</v>
      </c>
      <c r="O1813" t="s">
        <v>42</v>
      </c>
      <c r="P1813" t="s">
        <v>43</v>
      </c>
      <c r="Q1813">
        <v>20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2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42.383000000000003</v>
      </c>
      <c r="AF1813">
        <v>-71.099100000000007</v>
      </c>
      <c r="AG1813">
        <v>3</v>
      </c>
      <c r="AH1813" s="1">
        <v>250000000000000</v>
      </c>
    </row>
    <row r="1814" spans="1:34" x14ac:dyDescent="0.35">
      <c r="A1814">
        <v>20025121</v>
      </c>
      <c r="B1814" s="2">
        <v>43967.612500000003</v>
      </c>
      <c r="C1814" s="2" t="str">
        <f t="shared" si="56"/>
        <v>May</v>
      </c>
      <c r="D1814" s="2" t="str">
        <f t="shared" si="57"/>
        <v>2020</v>
      </c>
      <c r="E1814" t="s">
        <v>44</v>
      </c>
      <c r="F1814" t="s">
        <v>1332</v>
      </c>
      <c r="G1814" t="s">
        <v>46</v>
      </c>
      <c r="H1814" t="s">
        <v>47</v>
      </c>
      <c r="I1814" t="s">
        <v>48</v>
      </c>
      <c r="J1814" t="s">
        <v>37</v>
      </c>
      <c r="K1814" t="s">
        <v>38</v>
      </c>
      <c r="L1814" t="s">
        <v>39</v>
      </c>
      <c r="M1814" t="s">
        <v>69</v>
      </c>
      <c r="N1814" t="s">
        <v>70</v>
      </c>
      <c r="O1814" t="s">
        <v>56</v>
      </c>
      <c r="P1814" t="s">
        <v>43</v>
      </c>
      <c r="Q1814">
        <v>20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2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42.381700000000002</v>
      </c>
      <c r="AF1814">
        <v>-71.098799999999997</v>
      </c>
      <c r="AG1814">
        <v>3</v>
      </c>
      <c r="AH1814" s="1">
        <v>250000000000000</v>
      </c>
    </row>
    <row r="1815" spans="1:34" x14ac:dyDescent="0.35">
      <c r="A1815">
        <v>19042725</v>
      </c>
      <c r="B1815" s="2">
        <v>43673.792361111111</v>
      </c>
      <c r="C1815" s="2" t="str">
        <f t="shared" si="56"/>
        <v>Jul</v>
      </c>
      <c r="D1815" s="2" t="str">
        <f t="shared" si="57"/>
        <v>2019</v>
      </c>
      <c r="E1815" t="s">
        <v>32</v>
      </c>
      <c r="F1815" t="s">
        <v>1329</v>
      </c>
      <c r="G1815" t="s">
        <v>46</v>
      </c>
      <c r="H1815" t="s">
        <v>47</v>
      </c>
      <c r="I1815" t="s">
        <v>48</v>
      </c>
      <c r="J1815" t="s">
        <v>157</v>
      </c>
      <c r="K1815" t="s">
        <v>53</v>
      </c>
      <c r="L1815" t="s">
        <v>54</v>
      </c>
      <c r="M1815" t="s">
        <v>69</v>
      </c>
      <c r="N1815" t="s">
        <v>41</v>
      </c>
      <c r="O1815" t="s">
        <v>96</v>
      </c>
      <c r="P1815" t="s">
        <v>43</v>
      </c>
      <c r="Q1815">
        <v>25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2</v>
      </c>
      <c r="X1815">
        <v>0</v>
      </c>
      <c r="Y1815">
        <v>0</v>
      </c>
      <c r="Z1815">
        <v>1</v>
      </c>
      <c r="AA1815">
        <v>0</v>
      </c>
      <c r="AB1815">
        <v>1</v>
      </c>
      <c r="AC1815">
        <v>0</v>
      </c>
      <c r="AD1815">
        <v>0</v>
      </c>
      <c r="AE1815">
        <v>42.382199999999997</v>
      </c>
      <c r="AF1815">
        <v>-71.098299999999995</v>
      </c>
      <c r="AG1815">
        <v>3</v>
      </c>
      <c r="AH1815" s="1">
        <v>250000000000000</v>
      </c>
    </row>
    <row r="1816" spans="1:34" x14ac:dyDescent="0.35">
      <c r="A1816">
        <v>21018436</v>
      </c>
      <c r="B1816" s="2">
        <v>44299.339583333334</v>
      </c>
      <c r="C1816" s="2" t="str">
        <f t="shared" si="56"/>
        <v>Apr</v>
      </c>
      <c r="D1816" s="2" t="str">
        <f t="shared" si="57"/>
        <v>2021</v>
      </c>
      <c r="E1816" t="s">
        <v>44</v>
      </c>
      <c r="F1816" t="s">
        <v>1333</v>
      </c>
      <c r="G1816" t="s">
        <v>46</v>
      </c>
      <c r="H1816" t="s">
        <v>52</v>
      </c>
      <c r="I1816" t="s">
        <v>48</v>
      </c>
      <c r="J1816" t="s">
        <v>37</v>
      </c>
      <c r="K1816" t="s">
        <v>38</v>
      </c>
      <c r="L1816" t="s">
        <v>54</v>
      </c>
      <c r="M1816" t="s">
        <v>40</v>
      </c>
      <c r="N1816" t="s">
        <v>55</v>
      </c>
      <c r="O1816" t="s">
        <v>42</v>
      </c>
      <c r="P1816" t="s">
        <v>43</v>
      </c>
      <c r="Q1816">
        <v>25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3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42.381500000000003</v>
      </c>
      <c r="AF1816">
        <v>-71.100499999999997</v>
      </c>
      <c r="AG1816">
        <v>3</v>
      </c>
      <c r="AH1816" s="1">
        <v>250000000000000</v>
      </c>
    </row>
    <row r="1817" spans="1:34" x14ac:dyDescent="0.35">
      <c r="A1817">
        <v>18031444</v>
      </c>
      <c r="B1817" s="2">
        <v>43247.734722222223</v>
      </c>
      <c r="C1817" s="2" t="str">
        <f t="shared" si="56"/>
        <v>May</v>
      </c>
      <c r="D1817" s="2" t="str">
        <f t="shared" si="57"/>
        <v>2018</v>
      </c>
      <c r="E1817" t="s">
        <v>32</v>
      </c>
      <c r="F1817" t="s">
        <v>1332</v>
      </c>
      <c r="G1817" t="s">
        <v>46</v>
      </c>
      <c r="H1817" t="s">
        <v>35</v>
      </c>
      <c r="I1817" t="s">
        <v>36</v>
      </c>
      <c r="J1817" t="s">
        <v>139</v>
      </c>
      <c r="K1817" t="s">
        <v>38</v>
      </c>
      <c r="L1817" t="s">
        <v>39</v>
      </c>
      <c r="M1817" t="s">
        <v>69</v>
      </c>
      <c r="N1817" t="s">
        <v>70</v>
      </c>
      <c r="O1817" t="s">
        <v>56</v>
      </c>
      <c r="P1817" t="s">
        <v>43</v>
      </c>
      <c r="Q1817">
        <v>25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3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42.381700000000002</v>
      </c>
      <c r="AF1817">
        <v>-71.098799999999997</v>
      </c>
      <c r="AG1817">
        <v>3</v>
      </c>
      <c r="AH1817" s="1">
        <v>250000000000000</v>
      </c>
    </row>
    <row r="1818" spans="1:34" x14ac:dyDescent="0.35">
      <c r="A1818">
        <v>22040339</v>
      </c>
      <c r="B1818" s="2">
        <v>44762.53125</v>
      </c>
      <c r="C1818" s="2" t="str">
        <f t="shared" si="56"/>
        <v>Jul</v>
      </c>
      <c r="D1818" s="2" t="str">
        <f t="shared" si="57"/>
        <v>2022</v>
      </c>
      <c r="E1818" t="s">
        <v>44</v>
      </c>
      <c r="F1818" t="s">
        <v>1333</v>
      </c>
      <c r="G1818" t="s">
        <v>46</v>
      </c>
      <c r="H1818" t="s">
        <v>47</v>
      </c>
      <c r="I1818" t="s">
        <v>48</v>
      </c>
      <c r="J1818" t="s">
        <v>37</v>
      </c>
      <c r="K1818" t="s">
        <v>38</v>
      </c>
      <c r="L1818" t="s">
        <v>71</v>
      </c>
      <c r="M1818" t="s">
        <v>40</v>
      </c>
      <c r="N1818" t="s">
        <v>55</v>
      </c>
      <c r="O1818" t="s">
        <v>96</v>
      </c>
      <c r="P1818" t="s">
        <v>43</v>
      </c>
      <c r="Q1818">
        <v>25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1</v>
      </c>
      <c r="X1818">
        <v>0</v>
      </c>
      <c r="Y1818">
        <v>0</v>
      </c>
      <c r="Z1818">
        <v>1</v>
      </c>
      <c r="AA1818">
        <v>0</v>
      </c>
      <c r="AB1818">
        <v>1</v>
      </c>
      <c r="AC1818">
        <v>0</v>
      </c>
      <c r="AD1818">
        <v>0</v>
      </c>
      <c r="AE1818">
        <v>42.381500000000003</v>
      </c>
      <c r="AF1818">
        <v>-71.100499999999997</v>
      </c>
      <c r="AG1818">
        <v>3</v>
      </c>
      <c r="AH1818" s="1">
        <v>250000000000000</v>
      </c>
    </row>
    <row r="1819" spans="1:34" x14ac:dyDescent="0.35">
      <c r="A1819">
        <v>19055518</v>
      </c>
      <c r="B1819" s="2">
        <v>43734.786805555559</v>
      </c>
      <c r="C1819" s="2" t="str">
        <f t="shared" si="56"/>
        <v>Sep</v>
      </c>
      <c r="D1819" s="2" t="str">
        <f t="shared" si="57"/>
        <v>2019</v>
      </c>
      <c r="E1819" t="s">
        <v>32</v>
      </c>
      <c r="F1819" t="s">
        <v>1329</v>
      </c>
      <c r="G1819" t="s">
        <v>146</v>
      </c>
      <c r="H1819" t="s">
        <v>35</v>
      </c>
      <c r="I1819" t="s">
        <v>36</v>
      </c>
      <c r="J1819" t="s">
        <v>37</v>
      </c>
      <c r="K1819" t="s">
        <v>53</v>
      </c>
      <c r="L1819" t="s">
        <v>54</v>
      </c>
      <c r="M1819" t="s">
        <v>40</v>
      </c>
      <c r="N1819" t="s">
        <v>41</v>
      </c>
      <c r="O1819" t="s">
        <v>96</v>
      </c>
      <c r="P1819" t="s">
        <v>43</v>
      </c>
      <c r="Q1819">
        <v>25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2</v>
      </c>
      <c r="X1819">
        <v>0</v>
      </c>
      <c r="Y1819">
        <v>0</v>
      </c>
      <c r="Z1819">
        <v>1</v>
      </c>
      <c r="AA1819">
        <v>0</v>
      </c>
      <c r="AB1819">
        <v>1</v>
      </c>
      <c r="AC1819">
        <v>0</v>
      </c>
      <c r="AD1819">
        <v>0</v>
      </c>
      <c r="AE1819">
        <v>42.382199999999997</v>
      </c>
      <c r="AF1819">
        <v>-71.098299999999995</v>
      </c>
      <c r="AG1819">
        <v>3</v>
      </c>
      <c r="AH1819" s="1">
        <v>250000000000000</v>
      </c>
    </row>
    <row r="1820" spans="1:34" x14ac:dyDescent="0.35">
      <c r="A1820">
        <v>21008851</v>
      </c>
      <c r="B1820" s="2">
        <v>44246.728472222225</v>
      </c>
      <c r="C1820" s="2" t="str">
        <f t="shared" si="56"/>
        <v>Feb</v>
      </c>
      <c r="D1820" s="2" t="str">
        <f t="shared" si="57"/>
        <v>2021</v>
      </c>
      <c r="E1820" t="s">
        <v>32</v>
      </c>
      <c r="F1820" t="s">
        <v>1334</v>
      </c>
      <c r="G1820" t="s">
        <v>107</v>
      </c>
      <c r="H1820" t="s">
        <v>155</v>
      </c>
      <c r="I1820" t="s">
        <v>155</v>
      </c>
      <c r="J1820" t="s">
        <v>91</v>
      </c>
      <c r="K1820" t="s">
        <v>38</v>
      </c>
      <c r="L1820" t="s">
        <v>39</v>
      </c>
      <c r="M1820" t="s">
        <v>69</v>
      </c>
      <c r="N1820" t="s">
        <v>70</v>
      </c>
      <c r="O1820" t="s">
        <v>56</v>
      </c>
      <c r="P1820" t="s">
        <v>43</v>
      </c>
      <c r="Q1820">
        <v>20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4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42.381799999999998</v>
      </c>
      <c r="AF1820">
        <v>-71.099999999999994</v>
      </c>
      <c r="AG1820">
        <v>3</v>
      </c>
      <c r="AH1820" s="1">
        <v>250000000000000</v>
      </c>
    </row>
    <row r="1821" spans="1:34" x14ac:dyDescent="0.35">
      <c r="A1821">
        <v>23049863</v>
      </c>
      <c r="B1821" s="2">
        <v>45169.887499999997</v>
      </c>
      <c r="C1821" s="2" t="str">
        <f t="shared" si="56"/>
        <v>Aug</v>
      </c>
      <c r="D1821" s="2" t="str">
        <f t="shared" si="57"/>
        <v>2023</v>
      </c>
      <c r="E1821" t="s">
        <v>32</v>
      </c>
      <c r="F1821" t="s">
        <v>1329</v>
      </c>
      <c r="G1821" t="s">
        <v>34</v>
      </c>
      <c r="H1821" t="s">
        <v>47</v>
      </c>
      <c r="I1821" t="s">
        <v>48</v>
      </c>
      <c r="J1821" t="s">
        <v>37</v>
      </c>
      <c r="K1821" t="s">
        <v>53</v>
      </c>
      <c r="L1821" t="s">
        <v>54</v>
      </c>
      <c r="M1821" t="s">
        <v>69</v>
      </c>
      <c r="N1821" t="s">
        <v>41</v>
      </c>
      <c r="O1821" t="s">
        <v>96</v>
      </c>
      <c r="P1821" t="s">
        <v>43</v>
      </c>
      <c r="Q1821">
        <v>25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1</v>
      </c>
      <c r="X1821">
        <v>0</v>
      </c>
      <c r="Y1821">
        <v>0</v>
      </c>
      <c r="Z1821">
        <v>1</v>
      </c>
      <c r="AA1821">
        <v>0</v>
      </c>
      <c r="AB1821">
        <v>1</v>
      </c>
      <c r="AC1821">
        <v>0</v>
      </c>
      <c r="AD1821">
        <v>0</v>
      </c>
      <c r="AE1821">
        <v>42.382199999999997</v>
      </c>
      <c r="AF1821">
        <v>-71.098299999999995</v>
      </c>
      <c r="AG1821">
        <v>3</v>
      </c>
      <c r="AH1821" s="1">
        <v>250000000000000</v>
      </c>
    </row>
    <row r="1822" spans="1:34" x14ac:dyDescent="0.35">
      <c r="A1822">
        <v>19055803</v>
      </c>
      <c r="B1822" s="2">
        <v>43736.086111111108</v>
      </c>
      <c r="C1822" s="2" t="str">
        <f t="shared" si="56"/>
        <v>Sep</v>
      </c>
      <c r="D1822" s="2" t="str">
        <f t="shared" si="57"/>
        <v>2019</v>
      </c>
      <c r="E1822" t="s">
        <v>58</v>
      </c>
      <c r="F1822" t="s">
        <v>1335</v>
      </c>
      <c r="G1822" t="s">
        <v>34</v>
      </c>
      <c r="H1822" t="s">
        <v>47</v>
      </c>
      <c r="I1822" t="s">
        <v>48</v>
      </c>
      <c r="J1822" t="s">
        <v>37</v>
      </c>
      <c r="K1822" t="s">
        <v>38</v>
      </c>
      <c r="L1822" t="s">
        <v>39</v>
      </c>
      <c r="M1822" t="s">
        <v>40</v>
      </c>
      <c r="N1822" t="s">
        <v>55</v>
      </c>
      <c r="O1822" t="s">
        <v>56</v>
      </c>
      <c r="P1822" t="s">
        <v>43</v>
      </c>
      <c r="Q1822">
        <v>25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4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42.381999999999998</v>
      </c>
      <c r="AF1822">
        <v>-71.098399999999998</v>
      </c>
      <c r="AG1822">
        <v>3</v>
      </c>
      <c r="AH1822" s="1">
        <v>250000000000000</v>
      </c>
    </row>
    <row r="1823" spans="1:34" x14ac:dyDescent="0.35">
      <c r="A1823">
        <v>21054464</v>
      </c>
      <c r="B1823" s="2">
        <v>44485.084027777775</v>
      </c>
      <c r="C1823" s="2" t="str">
        <f t="shared" si="56"/>
        <v>Oct</v>
      </c>
      <c r="D1823" s="2" t="str">
        <f t="shared" si="57"/>
        <v>2021</v>
      </c>
      <c r="E1823" t="s">
        <v>58</v>
      </c>
      <c r="F1823" t="s">
        <v>1336</v>
      </c>
      <c r="G1823" t="s">
        <v>34</v>
      </c>
      <c r="H1823" t="s">
        <v>47</v>
      </c>
      <c r="I1823" t="s">
        <v>48</v>
      </c>
      <c r="J1823" t="s">
        <v>37</v>
      </c>
      <c r="K1823" t="s">
        <v>38</v>
      </c>
      <c r="L1823" t="s">
        <v>39</v>
      </c>
      <c r="M1823" t="s">
        <v>69</v>
      </c>
      <c r="N1823" t="s">
        <v>70</v>
      </c>
      <c r="O1823" t="s">
        <v>56</v>
      </c>
      <c r="P1823" t="s">
        <v>43</v>
      </c>
      <c r="Q1823">
        <v>20</v>
      </c>
      <c r="R1823">
        <v>0</v>
      </c>
      <c r="S1823">
        <v>0</v>
      </c>
      <c r="T1823">
        <v>0</v>
      </c>
      <c r="U1823">
        <v>1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42.381799999999998</v>
      </c>
      <c r="AF1823">
        <v>-71.098399999999998</v>
      </c>
      <c r="AG1823">
        <v>3</v>
      </c>
      <c r="AH1823" s="1">
        <v>250000000000000</v>
      </c>
    </row>
    <row r="1824" spans="1:34" x14ac:dyDescent="0.35">
      <c r="A1824">
        <v>22067495</v>
      </c>
      <c r="B1824" s="2">
        <v>44893.676388888889</v>
      </c>
      <c r="C1824" s="2" t="str">
        <f t="shared" si="56"/>
        <v>Nov</v>
      </c>
      <c r="D1824" s="2" t="str">
        <f t="shared" si="57"/>
        <v>2022</v>
      </c>
      <c r="E1824" t="s">
        <v>32</v>
      </c>
      <c r="F1824" t="s">
        <v>1337</v>
      </c>
      <c r="G1824" t="s">
        <v>291</v>
      </c>
      <c r="H1824" t="s">
        <v>47</v>
      </c>
      <c r="I1824" t="s">
        <v>48</v>
      </c>
      <c r="J1824" t="s">
        <v>37</v>
      </c>
      <c r="K1824" t="s">
        <v>66</v>
      </c>
      <c r="L1824" t="s">
        <v>71</v>
      </c>
      <c r="M1824" t="s">
        <v>93</v>
      </c>
      <c r="N1824" t="s">
        <v>70</v>
      </c>
      <c r="O1824" t="s">
        <v>42</v>
      </c>
      <c r="P1824" t="s">
        <v>63</v>
      </c>
      <c r="Q1824">
        <v>25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3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42.381599999999999</v>
      </c>
      <c r="AF1824">
        <v>-71.098399999999998</v>
      </c>
      <c r="AG1824">
        <v>3</v>
      </c>
      <c r="AH1824" s="1">
        <v>250000000000000</v>
      </c>
    </row>
    <row r="1825" spans="1:34" x14ac:dyDescent="0.35">
      <c r="A1825">
        <v>23032659</v>
      </c>
      <c r="B1825" s="2">
        <v>45089.40625</v>
      </c>
      <c r="C1825" s="2" t="str">
        <f t="shared" si="56"/>
        <v>Jun</v>
      </c>
      <c r="D1825" s="2" t="str">
        <f t="shared" si="57"/>
        <v>2023</v>
      </c>
      <c r="E1825" t="s">
        <v>44</v>
      </c>
      <c r="F1825" t="s">
        <v>1338</v>
      </c>
      <c r="G1825" t="s">
        <v>46</v>
      </c>
      <c r="H1825" t="s">
        <v>47</v>
      </c>
      <c r="I1825" t="s">
        <v>48</v>
      </c>
      <c r="J1825" t="s">
        <v>37</v>
      </c>
      <c r="K1825" t="s">
        <v>38</v>
      </c>
      <c r="L1825" t="s">
        <v>54</v>
      </c>
      <c r="M1825" t="s">
        <v>69</v>
      </c>
      <c r="N1825" t="s">
        <v>49</v>
      </c>
      <c r="O1825" t="s">
        <v>86</v>
      </c>
      <c r="P1825" t="s">
        <v>43</v>
      </c>
      <c r="Q1825">
        <v>25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1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1</v>
      </c>
      <c r="AD1825">
        <v>0</v>
      </c>
      <c r="AE1825">
        <v>42.3812</v>
      </c>
      <c r="AF1825">
        <v>-71.099199999999996</v>
      </c>
      <c r="AG1825">
        <v>3</v>
      </c>
      <c r="AH1825" s="1">
        <v>250000000000000</v>
      </c>
    </row>
    <row r="1826" spans="1:34" x14ac:dyDescent="0.35">
      <c r="A1826">
        <v>18037216</v>
      </c>
      <c r="B1826" s="2">
        <v>43273.504861111112</v>
      </c>
      <c r="C1826" s="2" t="str">
        <f t="shared" si="56"/>
        <v>Jun</v>
      </c>
      <c r="D1826" s="2" t="str">
        <f t="shared" si="57"/>
        <v>2018</v>
      </c>
      <c r="E1826" t="s">
        <v>44</v>
      </c>
      <c r="F1826" t="s">
        <v>1339</v>
      </c>
      <c r="G1826" t="s">
        <v>46</v>
      </c>
      <c r="H1826" t="s">
        <v>47</v>
      </c>
      <c r="I1826" t="s">
        <v>48</v>
      </c>
      <c r="J1826" t="s">
        <v>37</v>
      </c>
      <c r="K1826" t="s">
        <v>38</v>
      </c>
      <c r="L1826" t="s">
        <v>39</v>
      </c>
      <c r="M1826" t="s">
        <v>69</v>
      </c>
      <c r="N1826" t="s">
        <v>49</v>
      </c>
      <c r="O1826" t="s">
        <v>153</v>
      </c>
      <c r="P1826" t="s">
        <v>43</v>
      </c>
      <c r="Q1826">
        <v>25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2</v>
      </c>
      <c r="X1826">
        <v>0</v>
      </c>
      <c r="Y1826">
        <v>0</v>
      </c>
      <c r="Z1826">
        <v>1</v>
      </c>
      <c r="AA1826">
        <v>0</v>
      </c>
      <c r="AB1826">
        <v>1</v>
      </c>
      <c r="AC1826">
        <v>0</v>
      </c>
      <c r="AD1826">
        <v>0</v>
      </c>
      <c r="AE1826">
        <v>42.380899999999997</v>
      </c>
      <c r="AF1826">
        <v>-71.097300000000004</v>
      </c>
      <c r="AG1826">
        <v>3</v>
      </c>
      <c r="AH1826" s="1">
        <v>250000000000000</v>
      </c>
    </row>
    <row r="1827" spans="1:34" x14ac:dyDescent="0.35">
      <c r="A1827">
        <v>23007290</v>
      </c>
      <c r="B1827" s="2">
        <v>44966.396527777775</v>
      </c>
      <c r="C1827" s="2" t="str">
        <f t="shared" si="56"/>
        <v>Feb</v>
      </c>
      <c r="D1827" s="2" t="str">
        <f t="shared" si="57"/>
        <v>2023</v>
      </c>
      <c r="E1827" t="s">
        <v>44</v>
      </c>
      <c r="F1827" t="s">
        <v>1340</v>
      </c>
      <c r="G1827" t="s">
        <v>46</v>
      </c>
      <c r="H1827" t="s">
        <v>47</v>
      </c>
      <c r="I1827" t="s">
        <v>48</v>
      </c>
      <c r="J1827" t="s">
        <v>37</v>
      </c>
      <c r="K1827" t="s">
        <v>66</v>
      </c>
      <c r="L1827" t="s">
        <v>39</v>
      </c>
      <c r="M1827" t="s">
        <v>69</v>
      </c>
      <c r="N1827" t="s">
        <v>55</v>
      </c>
      <c r="O1827" t="s">
        <v>42</v>
      </c>
      <c r="P1827" t="s">
        <v>43</v>
      </c>
      <c r="Q1827">
        <v>20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4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42.380499999999998</v>
      </c>
      <c r="AF1827">
        <v>-71.097099999999998</v>
      </c>
      <c r="AG1827">
        <v>3</v>
      </c>
      <c r="AH1827" s="1">
        <v>250000000000000</v>
      </c>
    </row>
    <row r="1828" spans="1:34" x14ac:dyDescent="0.35">
      <c r="A1828">
        <v>22040303</v>
      </c>
      <c r="B1828" s="2">
        <v>44762.404861111114</v>
      </c>
      <c r="C1828" s="2" t="str">
        <f t="shared" si="56"/>
        <v>Jul</v>
      </c>
      <c r="D1828" s="2" t="str">
        <f t="shared" si="57"/>
        <v>2022</v>
      </c>
      <c r="E1828" t="s">
        <v>44</v>
      </c>
      <c r="F1828" t="s">
        <v>1341</v>
      </c>
      <c r="G1828" t="s">
        <v>46</v>
      </c>
      <c r="H1828" t="s">
        <v>47</v>
      </c>
      <c r="I1828" t="s">
        <v>48</v>
      </c>
      <c r="J1828" t="s">
        <v>37</v>
      </c>
      <c r="K1828" t="s">
        <v>38</v>
      </c>
      <c r="L1828" t="s">
        <v>39</v>
      </c>
      <c r="M1828" t="s">
        <v>69</v>
      </c>
      <c r="N1828" t="s">
        <v>70</v>
      </c>
      <c r="O1828" t="s">
        <v>105</v>
      </c>
      <c r="P1828" t="s">
        <v>57</v>
      </c>
      <c r="Q1828">
        <v>25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2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42.381</v>
      </c>
      <c r="AF1828">
        <v>-71.098399999999998</v>
      </c>
      <c r="AG1828">
        <v>3</v>
      </c>
      <c r="AH1828" s="1">
        <v>250000000000000</v>
      </c>
    </row>
    <row r="1829" spans="1:34" x14ac:dyDescent="0.35">
      <c r="A1829">
        <v>23051834</v>
      </c>
      <c r="B1829" s="2">
        <v>45178.824305555558</v>
      </c>
      <c r="C1829" s="2" t="str">
        <f t="shared" si="56"/>
        <v>Sep</v>
      </c>
      <c r="D1829" s="2" t="str">
        <f t="shared" si="57"/>
        <v>2023</v>
      </c>
      <c r="E1829" t="s">
        <v>32</v>
      </c>
      <c r="F1829" t="s">
        <v>1342</v>
      </c>
      <c r="G1829" t="s">
        <v>34</v>
      </c>
      <c r="H1829" t="s">
        <v>47</v>
      </c>
      <c r="I1829" t="s">
        <v>36</v>
      </c>
      <c r="J1829" t="s">
        <v>37</v>
      </c>
      <c r="K1829" t="s">
        <v>66</v>
      </c>
      <c r="L1829" t="s">
        <v>68</v>
      </c>
      <c r="M1829" t="s">
        <v>69</v>
      </c>
      <c r="N1829" t="s">
        <v>49</v>
      </c>
      <c r="O1829" t="s">
        <v>99</v>
      </c>
      <c r="P1829" t="s">
        <v>43</v>
      </c>
      <c r="Q1829">
        <v>25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2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42.381500000000003</v>
      </c>
      <c r="AF1829">
        <v>-71.097800000000007</v>
      </c>
      <c r="AG1829">
        <v>3</v>
      </c>
      <c r="AH1829" s="1">
        <v>250000000000000</v>
      </c>
    </row>
    <row r="1830" spans="1:34" x14ac:dyDescent="0.35">
      <c r="A1830">
        <v>21054584</v>
      </c>
      <c r="B1830" s="2">
        <v>44485.75277777778</v>
      </c>
      <c r="C1830" s="2" t="str">
        <f t="shared" si="56"/>
        <v>Oct</v>
      </c>
      <c r="D1830" s="2" t="str">
        <f t="shared" si="57"/>
        <v>2021</v>
      </c>
      <c r="E1830" t="s">
        <v>32</v>
      </c>
      <c r="F1830" t="s">
        <v>1343</v>
      </c>
      <c r="G1830" t="s">
        <v>34</v>
      </c>
      <c r="H1830" t="s">
        <v>47</v>
      </c>
      <c r="I1830" t="s">
        <v>48</v>
      </c>
      <c r="J1830" t="s">
        <v>37</v>
      </c>
      <c r="K1830" t="s">
        <v>38</v>
      </c>
      <c r="L1830" t="s">
        <v>39</v>
      </c>
      <c r="M1830" t="s">
        <v>69</v>
      </c>
      <c r="N1830" t="s">
        <v>41</v>
      </c>
      <c r="O1830" t="s">
        <v>56</v>
      </c>
      <c r="P1830" t="s">
        <v>43</v>
      </c>
      <c r="Q1830">
        <v>25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5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42.380899999999997</v>
      </c>
      <c r="AF1830">
        <v>-71.097300000000004</v>
      </c>
      <c r="AG1830">
        <v>3</v>
      </c>
      <c r="AH1830" s="1">
        <v>250000000000000</v>
      </c>
    </row>
    <row r="1831" spans="1:34" x14ac:dyDescent="0.35">
      <c r="A1831">
        <v>19056096</v>
      </c>
      <c r="B1831" s="2">
        <v>43737.602083333331</v>
      </c>
      <c r="C1831" s="2" t="str">
        <f t="shared" si="56"/>
        <v>Sep</v>
      </c>
      <c r="D1831" s="2" t="str">
        <f t="shared" si="57"/>
        <v>2019</v>
      </c>
      <c r="E1831" t="s">
        <v>44</v>
      </c>
      <c r="F1831" t="s">
        <v>1344</v>
      </c>
      <c r="G1831" t="s">
        <v>46</v>
      </c>
      <c r="H1831" t="s">
        <v>47</v>
      </c>
      <c r="I1831" t="s">
        <v>48</v>
      </c>
      <c r="J1831" t="s">
        <v>37</v>
      </c>
      <c r="K1831" t="s">
        <v>66</v>
      </c>
      <c r="L1831" t="s">
        <v>68</v>
      </c>
      <c r="M1831" t="s">
        <v>69</v>
      </c>
      <c r="N1831" t="s">
        <v>70</v>
      </c>
      <c r="O1831" t="s">
        <v>96</v>
      </c>
      <c r="P1831" t="s">
        <v>43</v>
      </c>
      <c r="Q1831">
        <v>25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3</v>
      </c>
      <c r="X1831">
        <v>0</v>
      </c>
      <c r="Y1831">
        <v>0</v>
      </c>
      <c r="Z1831">
        <v>1</v>
      </c>
      <c r="AA1831">
        <v>0</v>
      </c>
      <c r="AB1831">
        <v>1</v>
      </c>
      <c r="AC1831">
        <v>0</v>
      </c>
      <c r="AD1831">
        <v>1</v>
      </c>
      <c r="AE1831">
        <v>42.381599999999999</v>
      </c>
      <c r="AF1831">
        <v>-71.097800000000007</v>
      </c>
      <c r="AG1831">
        <v>3</v>
      </c>
      <c r="AH1831" s="1">
        <v>250000000000000</v>
      </c>
    </row>
    <row r="1832" spans="1:34" x14ac:dyDescent="0.35">
      <c r="A1832">
        <v>19017165</v>
      </c>
      <c r="B1832" s="2">
        <v>43553.097222222219</v>
      </c>
      <c r="C1832" s="2" t="str">
        <f t="shared" si="56"/>
        <v>Mar</v>
      </c>
      <c r="D1832" s="2" t="str">
        <f t="shared" si="57"/>
        <v>2019</v>
      </c>
      <c r="E1832" t="s">
        <v>58</v>
      </c>
      <c r="F1832" t="s">
        <v>1345</v>
      </c>
      <c r="G1832" t="s">
        <v>34</v>
      </c>
      <c r="H1832" t="s">
        <v>138</v>
      </c>
      <c r="I1832" t="s">
        <v>36</v>
      </c>
      <c r="J1832" t="s">
        <v>37</v>
      </c>
      <c r="K1832" t="s">
        <v>66</v>
      </c>
      <c r="L1832" t="s">
        <v>39</v>
      </c>
      <c r="M1832" t="s">
        <v>93</v>
      </c>
      <c r="N1832" t="s">
        <v>55</v>
      </c>
      <c r="O1832" t="s">
        <v>108</v>
      </c>
      <c r="P1832" t="s">
        <v>43</v>
      </c>
      <c r="Q1832">
        <v>25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2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42.3812</v>
      </c>
      <c r="AF1832">
        <v>-71.099199999999996</v>
      </c>
      <c r="AG1832">
        <v>3</v>
      </c>
      <c r="AH1832" s="1">
        <v>250000000000000</v>
      </c>
    </row>
    <row r="1833" spans="1:34" x14ac:dyDescent="0.35">
      <c r="A1833">
        <v>19004081</v>
      </c>
      <c r="B1833" s="2">
        <v>43488.37222222222</v>
      </c>
      <c r="C1833" s="2" t="str">
        <f t="shared" si="56"/>
        <v>Jan</v>
      </c>
      <c r="D1833" s="2" t="str">
        <f t="shared" si="57"/>
        <v>2019</v>
      </c>
      <c r="E1833" t="s">
        <v>44</v>
      </c>
      <c r="F1833" t="s">
        <v>1346</v>
      </c>
      <c r="G1833" t="s">
        <v>46</v>
      </c>
      <c r="H1833" t="s">
        <v>47</v>
      </c>
      <c r="I1833" t="s">
        <v>74</v>
      </c>
      <c r="J1833" t="s">
        <v>37</v>
      </c>
      <c r="K1833" t="s">
        <v>38</v>
      </c>
      <c r="L1833" t="s">
        <v>39</v>
      </c>
      <c r="M1833" t="s">
        <v>69</v>
      </c>
      <c r="N1833" t="s">
        <v>70</v>
      </c>
      <c r="O1833" t="s">
        <v>42</v>
      </c>
      <c r="P1833" t="s">
        <v>43</v>
      </c>
      <c r="Q1833">
        <v>25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3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42.380600000000001</v>
      </c>
      <c r="AF1833">
        <v>-71.097499999999997</v>
      </c>
      <c r="AG1833">
        <v>3</v>
      </c>
      <c r="AH1833" s="1">
        <v>250000000000000</v>
      </c>
    </row>
    <row r="1834" spans="1:34" x14ac:dyDescent="0.35">
      <c r="A1834">
        <v>21066096</v>
      </c>
      <c r="B1834" s="2">
        <v>44556.066666666666</v>
      </c>
      <c r="C1834" s="2" t="str">
        <f t="shared" si="56"/>
        <v>Dec</v>
      </c>
      <c r="D1834" s="2" t="str">
        <f t="shared" si="57"/>
        <v>2021</v>
      </c>
      <c r="E1834" t="s">
        <v>58</v>
      </c>
      <c r="F1834" t="s">
        <v>1340</v>
      </c>
      <c r="G1834" t="s">
        <v>34</v>
      </c>
      <c r="H1834" t="s">
        <v>35</v>
      </c>
      <c r="I1834" t="s">
        <v>36</v>
      </c>
      <c r="J1834" t="s">
        <v>37</v>
      </c>
      <c r="K1834" t="s">
        <v>63</v>
      </c>
      <c r="L1834" t="s">
        <v>39</v>
      </c>
      <c r="M1834" t="s">
        <v>69</v>
      </c>
      <c r="N1834" t="s">
        <v>55</v>
      </c>
      <c r="O1834" t="s">
        <v>42</v>
      </c>
      <c r="P1834" t="s">
        <v>43</v>
      </c>
      <c r="Q1834">
        <v>25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2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42.380499999999998</v>
      </c>
      <c r="AF1834">
        <v>-71.097099999999998</v>
      </c>
      <c r="AG1834">
        <v>3</v>
      </c>
      <c r="AH1834" s="1">
        <v>250000000000000</v>
      </c>
    </row>
    <row r="1835" spans="1:34" x14ac:dyDescent="0.35">
      <c r="A1835">
        <v>22018710</v>
      </c>
      <c r="B1835" s="2">
        <v>44659.408333333333</v>
      </c>
      <c r="C1835" s="2" t="str">
        <f t="shared" si="56"/>
        <v>Apr</v>
      </c>
      <c r="D1835" s="2" t="str">
        <f t="shared" si="57"/>
        <v>2022</v>
      </c>
      <c r="E1835" t="s">
        <v>44</v>
      </c>
      <c r="F1835" t="s">
        <v>1347</v>
      </c>
      <c r="G1835" t="s">
        <v>46</v>
      </c>
      <c r="H1835" t="s">
        <v>35</v>
      </c>
      <c r="I1835" t="s">
        <v>36</v>
      </c>
      <c r="J1835" t="s">
        <v>37</v>
      </c>
      <c r="K1835" t="s">
        <v>38</v>
      </c>
      <c r="L1835" t="s">
        <v>39</v>
      </c>
      <c r="M1835" t="s">
        <v>63</v>
      </c>
      <c r="N1835" t="s">
        <v>70</v>
      </c>
      <c r="O1835" t="s">
        <v>56</v>
      </c>
      <c r="P1835" t="s">
        <v>63</v>
      </c>
      <c r="Q1835">
        <v>20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2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42.380899999999997</v>
      </c>
      <c r="AF1835">
        <v>-71.098200000000006</v>
      </c>
      <c r="AG1835">
        <v>3</v>
      </c>
      <c r="AH1835" s="1">
        <v>250000000000000</v>
      </c>
    </row>
    <row r="1836" spans="1:34" x14ac:dyDescent="0.35">
      <c r="A1836">
        <v>18061840</v>
      </c>
      <c r="B1836" s="2">
        <v>43390.708333333336</v>
      </c>
      <c r="C1836" s="2" t="str">
        <f t="shared" si="56"/>
        <v>Oct</v>
      </c>
      <c r="D1836" s="2" t="str">
        <f t="shared" si="57"/>
        <v>2018</v>
      </c>
      <c r="E1836" t="s">
        <v>32</v>
      </c>
      <c r="F1836" t="s">
        <v>1348</v>
      </c>
      <c r="G1836" t="s">
        <v>46</v>
      </c>
      <c r="H1836" t="s">
        <v>47</v>
      </c>
      <c r="I1836" t="s">
        <v>48</v>
      </c>
      <c r="J1836" t="s">
        <v>37</v>
      </c>
      <c r="K1836" t="s">
        <v>38</v>
      </c>
      <c r="L1836" t="s">
        <v>54</v>
      </c>
      <c r="M1836" t="s">
        <v>69</v>
      </c>
      <c r="N1836" t="s">
        <v>49</v>
      </c>
      <c r="O1836" t="s">
        <v>42</v>
      </c>
      <c r="P1836" t="s">
        <v>43</v>
      </c>
      <c r="Q1836">
        <v>20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3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42.381</v>
      </c>
      <c r="AF1836">
        <v>-71.097200000000001</v>
      </c>
      <c r="AG1836">
        <v>3</v>
      </c>
      <c r="AH1836" s="1">
        <v>250000000000000</v>
      </c>
    </row>
    <row r="1837" spans="1:34" x14ac:dyDescent="0.35">
      <c r="A1837">
        <v>18034002</v>
      </c>
      <c r="B1837" s="2">
        <v>43258.82916666667</v>
      </c>
      <c r="C1837" s="2" t="str">
        <f t="shared" si="56"/>
        <v>Jun</v>
      </c>
      <c r="D1837" s="2" t="str">
        <f t="shared" si="57"/>
        <v>2018</v>
      </c>
      <c r="E1837" t="s">
        <v>32</v>
      </c>
      <c r="F1837" t="s">
        <v>1340</v>
      </c>
      <c r="G1837" t="s">
        <v>107</v>
      </c>
      <c r="H1837" t="s">
        <v>47</v>
      </c>
      <c r="I1837" t="s">
        <v>48</v>
      </c>
      <c r="J1837" t="s">
        <v>37</v>
      </c>
      <c r="K1837" t="s">
        <v>66</v>
      </c>
      <c r="L1837" t="s">
        <v>39</v>
      </c>
      <c r="M1837" t="s">
        <v>69</v>
      </c>
      <c r="N1837" t="s">
        <v>49</v>
      </c>
      <c r="O1837" t="s">
        <v>42</v>
      </c>
      <c r="P1837" t="s">
        <v>43</v>
      </c>
      <c r="Q1837">
        <v>25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2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42.380499999999998</v>
      </c>
      <c r="AF1837">
        <v>-71.097099999999998</v>
      </c>
      <c r="AG1837">
        <v>3</v>
      </c>
      <c r="AH1837" s="1">
        <v>250000000000000</v>
      </c>
    </row>
    <row r="1838" spans="1:34" x14ac:dyDescent="0.35">
      <c r="A1838">
        <v>23057249</v>
      </c>
      <c r="B1838" s="2">
        <v>45205.305555555555</v>
      </c>
      <c r="C1838" s="2" t="str">
        <f t="shared" si="56"/>
        <v>Oct</v>
      </c>
      <c r="D1838" s="2" t="str">
        <f t="shared" si="57"/>
        <v>2023</v>
      </c>
      <c r="E1838" t="s">
        <v>58</v>
      </c>
      <c r="F1838" t="s">
        <v>1349</v>
      </c>
      <c r="G1838" t="s">
        <v>46</v>
      </c>
      <c r="H1838" t="s">
        <v>47</v>
      </c>
      <c r="I1838" t="s">
        <v>48</v>
      </c>
      <c r="J1838" t="s">
        <v>37</v>
      </c>
      <c r="K1838" t="s">
        <v>53</v>
      </c>
      <c r="L1838" t="s">
        <v>54</v>
      </c>
      <c r="M1838" t="s">
        <v>69</v>
      </c>
      <c r="N1838" t="s">
        <v>49</v>
      </c>
      <c r="O1838" t="s">
        <v>96</v>
      </c>
      <c r="P1838" t="s">
        <v>43</v>
      </c>
      <c r="Q1838">
        <v>20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1</v>
      </c>
      <c r="AA1838">
        <v>0</v>
      </c>
      <c r="AB1838">
        <v>1</v>
      </c>
      <c r="AC1838">
        <v>0</v>
      </c>
      <c r="AD1838">
        <v>0</v>
      </c>
      <c r="AE1838">
        <v>42.380499999999998</v>
      </c>
      <c r="AF1838">
        <v>-71.097800000000007</v>
      </c>
      <c r="AG1838">
        <v>3</v>
      </c>
      <c r="AH1838" s="1">
        <v>250000000000000</v>
      </c>
    </row>
    <row r="1839" spans="1:34" x14ac:dyDescent="0.35">
      <c r="A1839">
        <v>21048235</v>
      </c>
      <c r="B1839" s="2">
        <v>44453.777777777781</v>
      </c>
      <c r="C1839" s="2" t="str">
        <f t="shared" si="56"/>
        <v>Sep</v>
      </c>
      <c r="D1839" s="2" t="str">
        <f t="shared" si="57"/>
        <v>2021</v>
      </c>
      <c r="E1839" t="s">
        <v>32</v>
      </c>
      <c r="F1839" t="s">
        <v>1350</v>
      </c>
      <c r="G1839" t="s">
        <v>46</v>
      </c>
      <c r="H1839" t="s">
        <v>47</v>
      </c>
      <c r="I1839" t="s">
        <v>48</v>
      </c>
      <c r="J1839" t="s">
        <v>175</v>
      </c>
      <c r="K1839" t="s">
        <v>53</v>
      </c>
      <c r="L1839" t="s">
        <v>54</v>
      </c>
      <c r="M1839" t="s">
        <v>69</v>
      </c>
      <c r="N1839" t="s">
        <v>70</v>
      </c>
      <c r="O1839" t="s">
        <v>56</v>
      </c>
      <c r="P1839" t="s">
        <v>43</v>
      </c>
      <c r="Q1839">
        <v>25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3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42.379399999999997</v>
      </c>
      <c r="AF1839">
        <v>-71.100099999999998</v>
      </c>
      <c r="AG1839">
        <v>2</v>
      </c>
      <c r="AH1839" s="1">
        <v>250000000000000</v>
      </c>
    </row>
    <row r="1840" spans="1:34" x14ac:dyDescent="0.35">
      <c r="A1840">
        <v>22065263</v>
      </c>
      <c r="B1840" s="2">
        <v>44879.470138888886</v>
      </c>
      <c r="C1840" s="2" t="str">
        <f t="shared" si="56"/>
        <v>Nov</v>
      </c>
      <c r="D1840" s="2" t="str">
        <f t="shared" si="57"/>
        <v>2022</v>
      </c>
      <c r="E1840" t="s">
        <v>44</v>
      </c>
      <c r="F1840" t="s">
        <v>1350</v>
      </c>
      <c r="G1840" t="s">
        <v>46</v>
      </c>
      <c r="H1840" t="s">
        <v>47</v>
      </c>
      <c r="I1840" t="s">
        <v>48</v>
      </c>
      <c r="J1840" t="s">
        <v>37</v>
      </c>
      <c r="K1840" t="s">
        <v>53</v>
      </c>
      <c r="L1840" t="s">
        <v>54</v>
      </c>
      <c r="M1840" t="s">
        <v>40</v>
      </c>
      <c r="N1840" t="s">
        <v>70</v>
      </c>
      <c r="O1840" t="s">
        <v>56</v>
      </c>
      <c r="P1840" t="s">
        <v>57</v>
      </c>
      <c r="Q1840">
        <v>25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3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42.379399999999997</v>
      </c>
      <c r="AF1840">
        <v>-71.100099999999998</v>
      </c>
      <c r="AG1840">
        <v>2</v>
      </c>
      <c r="AH1840" s="1">
        <v>250000000000000</v>
      </c>
    </row>
    <row r="1841" spans="1:34" x14ac:dyDescent="0.35">
      <c r="A1841">
        <v>20044290</v>
      </c>
      <c r="B1841" s="2">
        <v>44089.28125</v>
      </c>
      <c r="C1841" s="2" t="str">
        <f t="shared" si="56"/>
        <v>Sep</v>
      </c>
      <c r="D1841" s="2" t="str">
        <f t="shared" si="57"/>
        <v>2020</v>
      </c>
      <c r="E1841" t="s">
        <v>58</v>
      </c>
      <c r="F1841" t="s">
        <v>1351</v>
      </c>
      <c r="G1841" t="s">
        <v>291</v>
      </c>
      <c r="H1841" t="s">
        <v>47</v>
      </c>
      <c r="I1841" t="s">
        <v>48</v>
      </c>
      <c r="J1841" t="s">
        <v>91</v>
      </c>
      <c r="K1841" t="s">
        <v>38</v>
      </c>
      <c r="L1841" t="s">
        <v>63</v>
      </c>
      <c r="M1841" t="s">
        <v>69</v>
      </c>
      <c r="N1841" t="s">
        <v>49</v>
      </c>
      <c r="O1841" t="s">
        <v>392</v>
      </c>
      <c r="P1841" t="s">
        <v>43</v>
      </c>
      <c r="Q1841">
        <v>25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2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42.379300000000001</v>
      </c>
      <c r="AF1841">
        <v>-71.102099999999993</v>
      </c>
      <c r="AG1841">
        <v>2</v>
      </c>
      <c r="AH1841" s="1">
        <v>250000000000000</v>
      </c>
    </row>
    <row r="1842" spans="1:34" x14ac:dyDescent="0.35">
      <c r="A1842">
        <v>23018613</v>
      </c>
      <c r="B1842" s="2">
        <v>45024.404861111114</v>
      </c>
      <c r="C1842" s="2" t="str">
        <f t="shared" si="56"/>
        <v>Apr</v>
      </c>
      <c r="D1842" s="2" t="str">
        <f t="shared" si="57"/>
        <v>2023</v>
      </c>
      <c r="E1842" t="s">
        <v>44</v>
      </c>
      <c r="F1842" t="s">
        <v>1352</v>
      </c>
      <c r="G1842" t="s">
        <v>46</v>
      </c>
      <c r="H1842" t="s">
        <v>47</v>
      </c>
      <c r="I1842" t="s">
        <v>48</v>
      </c>
      <c r="J1842" t="s">
        <v>37</v>
      </c>
      <c r="K1842" t="s">
        <v>121</v>
      </c>
      <c r="L1842" t="s">
        <v>68</v>
      </c>
      <c r="M1842" t="s">
        <v>69</v>
      </c>
      <c r="N1842" t="s">
        <v>49</v>
      </c>
      <c r="O1842" t="s">
        <v>99</v>
      </c>
      <c r="P1842" t="s">
        <v>43</v>
      </c>
      <c r="Q1842">
        <v>25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2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42.380600000000001</v>
      </c>
      <c r="AF1842">
        <v>-71.098200000000006</v>
      </c>
      <c r="AG1842">
        <v>2</v>
      </c>
      <c r="AH1842" s="1">
        <v>250000000000000</v>
      </c>
    </row>
    <row r="1843" spans="1:34" x14ac:dyDescent="0.35">
      <c r="A1843">
        <v>18073601</v>
      </c>
      <c r="B1843" s="2">
        <v>43448.73541666667</v>
      </c>
      <c r="C1843" s="2" t="str">
        <f t="shared" si="56"/>
        <v>Dec</v>
      </c>
      <c r="D1843" s="2" t="str">
        <f t="shared" si="57"/>
        <v>2018</v>
      </c>
      <c r="E1843" t="s">
        <v>32</v>
      </c>
      <c r="F1843" t="s">
        <v>1353</v>
      </c>
      <c r="G1843" t="s">
        <v>34</v>
      </c>
      <c r="H1843" t="s">
        <v>47</v>
      </c>
      <c r="I1843" t="s">
        <v>48</v>
      </c>
      <c r="J1843" t="s">
        <v>37</v>
      </c>
      <c r="K1843" t="s">
        <v>66</v>
      </c>
      <c r="L1843" t="s">
        <v>71</v>
      </c>
      <c r="M1843" t="s">
        <v>63</v>
      </c>
      <c r="N1843" t="s">
        <v>55</v>
      </c>
      <c r="O1843" t="s">
        <v>42</v>
      </c>
      <c r="P1843" t="s">
        <v>63</v>
      </c>
      <c r="Q1843">
        <v>20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3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42.379899999999999</v>
      </c>
      <c r="AF1843">
        <v>-71.096800000000002</v>
      </c>
      <c r="AG1843">
        <v>2</v>
      </c>
      <c r="AH1843" s="1">
        <v>250000000000000</v>
      </c>
    </row>
    <row r="1844" spans="1:34" x14ac:dyDescent="0.35">
      <c r="A1844">
        <v>23040608</v>
      </c>
      <c r="B1844" s="2">
        <v>45126.893750000003</v>
      </c>
      <c r="C1844" s="2" t="str">
        <f t="shared" si="56"/>
        <v>Jul</v>
      </c>
      <c r="D1844" s="2" t="str">
        <f t="shared" si="57"/>
        <v>2023</v>
      </c>
      <c r="E1844" t="s">
        <v>32</v>
      </c>
      <c r="F1844" t="s">
        <v>1354</v>
      </c>
      <c r="G1844" t="s">
        <v>34</v>
      </c>
      <c r="H1844" t="s">
        <v>47</v>
      </c>
      <c r="I1844" t="s">
        <v>48</v>
      </c>
      <c r="J1844" t="s">
        <v>37</v>
      </c>
      <c r="K1844" t="s">
        <v>66</v>
      </c>
      <c r="L1844" t="s">
        <v>54</v>
      </c>
      <c r="M1844" t="s">
        <v>69</v>
      </c>
      <c r="N1844" t="s">
        <v>70</v>
      </c>
      <c r="O1844" t="s">
        <v>42</v>
      </c>
      <c r="P1844" t="s">
        <v>43</v>
      </c>
      <c r="Q1844">
        <v>25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3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42.38</v>
      </c>
      <c r="AF1844">
        <v>-71.097099999999998</v>
      </c>
      <c r="AG1844">
        <v>2</v>
      </c>
      <c r="AH1844" s="1">
        <v>250000000000000</v>
      </c>
    </row>
    <row r="1845" spans="1:34" x14ac:dyDescent="0.35">
      <c r="A1845">
        <v>19006234</v>
      </c>
      <c r="B1845" s="2">
        <v>43500.007638888892</v>
      </c>
      <c r="C1845" s="2" t="str">
        <f t="shared" si="56"/>
        <v>Feb</v>
      </c>
      <c r="D1845" s="2" t="str">
        <f t="shared" si="57"/>
        <v>2019</v>
      </c>
      <c r="E1845" t="s">
        <v>58</v>
      </c>
      <c r="F1845" t="s">
        <v>1355</v>
      </c>
      <c r="G1845" t="s">
        <v>34</v>
      </c>
      <c r="H1845" t="s">
        <v>52</v>
      </c>
      <c r="I1845" t="s">
        <v>36</v>
      </c>
      <c r="J1845" t="s">
        <v>37</v>
      </c>
      <c r="K1845" t="s">
        <v>38</v>
      </c>
      <c r="L1845" t="s">
        <v>39</v>
      </c>
      <c r="M1845" t="s">
        <v>61</v>
      </c>
      <c r="N1845" t="s">
        <v>70</v>
      </c>
      <c r="O1845" t="s">
        <v>42</v>
      </c>
      <c r="P1845" t="s">
        <v>43</v>
      </c>
      <c r="Q1845">
        <v>20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2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42.379899999999999</v>
      </c>
      <c r="AF1845">
        <v>-71.096800000000002</v>
      </c>
      <c r="AG1845">
        <v>2</v>
      </c>
      <c r="AH1845" s="1">
        <v>250000000000000</v>
      </c>
    </row>
    <row r="1846" spans="1:34" x14ac:dyDescent="0.35">
      <c r="A1846">
        <v>22064442</v>
      </c>
      <c r="B1846" s="2">
        <v>44874.959027777775</v>
      </c>
      <c r="C1846" s="2" t="str">
        <f t="shared" si="56"/>
        <v>Nov</v>
      </c>
      <c r="D1846" s="2" t="str">
        <f t="shared" si="57"/>
        <v>2022</v>
      </c>
      <c r="E1846" t="s">
        <v>32</v>
      </c>
      <c r="F1846" t="s">
        <v>1356</v>
      </c>
      <c r="G1846" t="s">
        <v>34</v>
      </c>
      <c r="H1846" t="s">
        <v>47</v>
      </c>
      <c r="I1846" t="s">
        <v>48</v>
      </c>
      <c r="J1846" t="s">
        <v>37</v>
      </c>
      <c r="K1846" t="s">
        <v>66</v>
      </c>
      <c r="L1846" t="s">
        <v>39</v>
      </c>
      <c r="M1846" t="s">
        <v>40</v>
      </c>
      <c r="N1846" t="s">
        <v>55</v>
      </c>
      <c r="O1846" t="s">
        <v>42</v>
      </c>
      <c r="P1846" t="s">
        <v>63</v>
      </c>
      <c r="Q1846">
        <v>20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3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42.379600000000003</v>
      </c>
      <c r="AF1846">
        <v>-71.096900000000005</v>
      </c>
      <c r="AG1846">
        <v>2</v>
      </c>
      <c r="AH1846" s="1">
        <v>250000000000000</v>
      </c>
    </row>
    <row r="1847" spans="1:34" x14ac:dyDescent="0.35">
      <c r="A1847">
        <v>23011568</v>
      </c>
      <c r="B1847" s="2">
        <v>44990.073611111111</v>
      </c>
      <c r="C1847" s="2" t="str">
        <f t="shared" si="56"/>
        <v>Mar</v>
      </c>
      <c r="D1847" s="2" t="str">
        <f t="shared" si="57"/>
        <v>2023</v>
      </c>
      <c r="E1847" t="s">
        <v>58</v>
      </c>
      <c r="F1847" t="s">
        <v>1357</v>
      </c>
      <c r="G1847" t="s">
        <v>34</v>
      </c>
      <c r="H1847" t="s">
        <v>47</v>
      </c>
      <c r="I1847" t="s">
        <v>48</v>
      </c>
      <c r="J1847" t="s">
        <v>37</v>
      </c>
      <c r="K1847" t="s">
        <v>66</v>
      </c>
      <c r="L1847" t="s">
        <v>54</v>
      </c>
      <c r="M1847" t="s">
        <v>69</v>
      </c>
      <c r="N1847" t="s">
        <v>55</v>
      </c>
      <c r="O1847" t="s">
        <v>42</v>
      </c>
      <c r="P1847" t="s">
        <v>63</v>
      </c>
      <c r="Q1847">
        <v>20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3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42.379899999999999</v>
      </c>
      <c r="AF1847">
        <v>-71.096800000000002</v>
      </c>
      <c r="AG1847">
        <v>2</v>
      </c>
      <c r="AH1847" s="1">
        <v>250000000000000</v>
      </c>
    </row>
    <row r="1848" spans="1:34" x14ac:dyDescent="0.35">
      <c r="A1848">
        <v>19069420</v>
      </c>
      <c r="B1848" s="2">
        <v>43806.520138888889</v>
      </c>
      <c r="C1848" s="2" t="str">
        <f t="shared" si="56"/>
        <v>Dec</v>
      </c>
      <c r="D1848" s="2" t="str">
        <f t="shared" si="57"/>
        <v>2019</v>
      </c>
      <c r="E1848" t="s">
        <v>44</v>
      </c>
      <c r="F1848" t="s">
        <v>1358</v>
      </c>
      <c r="G1848" t="s">
        <v>46</v>
      </c>
      <c r="H1848" t="s">
        <v>47</v>
      </c>
      <c r="I1848" t="s">
        <v>48</v>
      </c>
      <c r="J1848" t="s">
        <v>37</v>
      </c>
      <c r="K1848" t="s">
        <v>66</v>
      </c>
      <c r="L1848" t="s">
        <v>39</v>
      </c>
      <c r="M1848" t="s">
        <v>69</v>
      </c>
      <c r="N1848" t="s">
        <v>55</v>
      </c>
      <c r="O1848" t="s">
        <v>42</v>
      </c>
      <c r="P1848" t="s">
        <v>43</v>
      </c>
      <c r="Q1848">
        <v>20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2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42.38</v>
      </c>
      <c r="AF1848">
        <v>-71.097099999999998</v>
      </c>
      <c r="AG1848">
        <v>2</v>
      </c>
      <c r="AH1848" s="1">
        <v>250000000000000</v>
      </c>
    </row>
    <row r="1849" spans="1:34" x14ac:dyDescent="0.35">
      <c r="A1849">
        <v>21048812</v>
      </c>
      <c r="B1849" s="2">
        <v>44456.432638888888</v>
      </c>
      <c r="C1849" s="2" t="str">
        <f t="shared" si="56"/>
        <v>Sep</v>
      </c>
      <c r="D1849" s="2" t="str">
        <f t="shared" si="57"/>
        <v>2021</v>
      </c>
      <c r="E1849" t="s">
        <v>44</v>
      </c>
      <c r="F1849" t="s">
        <v>1359</v>
      </c>
      <c r="G1849" t="s">
        <v>46</v>
      </c>
      <c r="H1849" t="s">
        <v>47</v>
      </c>
      <c r="I1849" t="s">
        <v>48</v>
      </c>
      <c r="J1849" t="s">
        <v>63</v>
      </c>
      <c r="K1849" t="s">
        <v>38</v>
      </c>
      <c r="L1849" t="s">
        <v>54</v>
      </c>
      <c r="M1849" t="s">
        <v>69</v>
      </c>
      <c r="N1849" t="s">
        <v>55</v>
      </c>
      <c r="O1849" t="s">
        <v>56</v>
      </c>
      <c r="P1849" t="s">
        <v>43</v>
      </c>
      <c r="Q1849">
        <v>15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3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42.38</v>
      </c>
      <c r="AF1849">
        <v>-71.098100000000002</v>
      </c>
      <c r="AG1849">
        <v>2</v>
      </c>
      <c r="AH1849" s="1">
        <v>250000000000000</v>
      </c>
    </row>
    <row r="1850" spans="1:34" x14ac:dyDescent="0.35">
      <c r="A1850">
        <v>20050045</v>
      </c>
      <c r="B1850" s="2">
        <v>44120.363888888889</v>
      </c>
      <c r="C1850" s="2" t="str">
        <f t="shared" si="56"/>
        <v>Oct</v>
      </c>
      <c r="D1850" s="2" t="str">
        <f t="shared" si="57"/>
        <v>2020</v>
      </c>
      <c r="E1850" t="s">
        <v>44</v>
      </c>
      <c r="F1850" t="s">
        <v>1360</v>
      </c>
      <c r="G1850" t="s">
        <v>46</v>
      </c>
      <c r="H1850" t="s">
        <v>52</v>
      </c>
      <c r="I1850" t="s">
        <v>48</v>
      </c>
      <c r="J1850" t="s">
        <v>37</v>
      </c>
      <c r="K1850" t="s">
        <v>38</v>
      </c>
      <c r="L1850" t="s">
        <v>39</v>
      </c>
      <c r="M1850" t="s">
        <v>69</v>
      </c>
      <c r="N1850" t="s">
        <v>49</v>
      </c>
      <c r="O1850" t="s">
        <v>99</v>
      </c>
      <c r="P1850" t="s">
        <v>89</v>
      </c>
      <c r="Q1850">
        <v>25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42.38</v>
      </c>
      <c r="AF1850">
        <v>-71.097499999999997</v>
      </c>
      <c r="AG1850">
        <v>2</v>
      </c>
      <c r="AH1850" s="1">
        <v>250000000000000</v>
      </c>
    </row>
    <row r="1851" spans="1:34" x14ac:dyDescent="0.35">
      <c r="A1851">
        <v>23000962</v>
      </c>
      <c r="B1851" s="2">
        <v>44932.740972222222</v>
      </c>
      <c r="C1851" s="2" t="str">
        <f t="shared" si="56"/>
        <v>Jan</v>
      </c>
      <c r="D1851" s="2" t="str">
        <f t="shared" si="57"/>
        <v>2023</v>
      </c>
      <c r="E1851" t="s">
        <v>32</v>
      </c>
      <c r="F1851" t="s">
        <v>1354</v>
      </c>
      <c r="G1851" t="s">
        <v>34</v>
      </c>
      <c r="H1851" t="s">
        <v>35</v>
      </c>
      <c r="I1851" t="s">
        <v>36</v>
      </c>
      <c r="J1851" t="s">
        <v>37</v>
      </c>
      <c r="K1851" t="s">
        <v>66</v>
      </c>
      <c r="L1851" t="s">
        <v>39</v>
      </c>
      <c r="M1851" t="s">
        <v>93</v>
      </c>
      <c r="N1851" t="s">
        <v>49</v>
      </c>
      <c r="O1851" t="s">
        <v>86</v>
      </c>
      <c r="P1851" t="s">
        <v>43</v>
      </c>
      <c r="Q1851">
        <v>20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2</v>
      </c>
      <c r="X1851">
        <v>0</v>
      </c>
      <c r="Y1851">
        <v>0</v>
      </c>
      <c r="Z1851">
        <v>1</v>
      </c>
      <c r="AA1851">
        <v>1</v>
      </c>
      <c r="AB1851">
        <v>0</v>
      </c>
      <c r="AC1851">
        <v>0</v>
      </c>
      <c r="AD1851">
        <v>0</v>
      </c>
      <c r="AE1851">
        <v>42.38</v>
      </c>
      <c r="AF1851">
        <v>-71.097099999999998</v>
      </c>
      <c r="AG1851">
        <v>2</v>
      </c>
      <c r="AH1851" s="1">
        <v>250000000000000</v>
      </c>
    </row>
    <row r="1852" spans="1:34" x14ac:dyDescent="0.35">
      <c r="A1852">
        <v>23057639</v>
      </c>
      <c r="B1852" s="2">
        <v>45204.708333333336</v>
      </c>
      <c r="C1852" s="2" t="str">
        <f t="shared" si="56"/>
        <v>Oct</v>
      </c>
      <c r="D1852" s="2" t="str">
        <f t="shared" si="57"/>
        <v>2023</v>
      </c>
      <c r="E1852" t="s">
        <v>32</v>
      </c>
      <c r="F1852" t="s">
        <v>1361</v>
      </c>
      <c r="G1852" t="s">
        <v>46</v>
      </c>
      <c r="H1852" t="s">
        <v>47</v>
      </c>
      <c r="I1852" t="s">
        <v>48</v>
      </c>
      <c r="J1852" t="s">
        <v>37</v>
      </c>
      <c r="K1852" t="s">
        <v>38</v>
      </c>
      <c r="L1852" t="s">
        <v>54</v>
      </c>
      <c r="M1852" t="s">
        <v>40</v>
      </c>
      <c r="N1852" t="s">
        <v>41</v>
      </c>
      <c r="O1852" t="s">
        <v>42</v>
      </c>
      <c r="P1852" t="s">
        <v>43</v>
      </c>
      <c r="Q1852">
        <v>25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2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42.379600000000003</v>
      </c>
      <c r="AF1852">
        <v>-71.097300000000004</v>
      </c>
      <c r="AG1852">
        <v>2</v>
      </c>
      <c r="AH1852" s="1">
        <v>250000000000000</v>
      </c>
    </row>
    <row r="1853" spans="1:34" x14ac:dyDescent="0.35">
      <c r="A1853">
        <v>23007339</v>
      </c>
      <c r="B1853" s="2">
        <v>44966.614583333336</v>
      </c>
      <c r="C1853" s="2" t="str">
        <f t="shared" si="56"/>
        <v>Feb</v>
      </c>
      <c r="D1853" s="2" t="str">
        <f t="shared" si="57"/>
        <v>2023</v>
      </c>
      <c r="E1853" t="s">
        <v>44</v>
      </c>
      <c r="F1853" t="s">
        <v>1361</v>
      </c>
      <c r="G1853" t="s">
        <v>46</v>
      </c>
      <c r="H1853" t="s">
        <v>47</v>
      </c>
      <c r="I1853" t="s">
        <v>48</v>
      </c>
      <c r="J1853" t="s">
        <v>37</v>
      </c>
      <c r="K1853" t="s">
        <v>38</v>
      </c>
      <c r="L1853" t="s">
        <v>54</v>
      </c>
      <c r="M1853" t="s">
        <v>40</v>
      </c>
      <c r="N1853" t="s">
        <v>41</v>
      </c>
      <c r="O1853" t="s">
        <v>42</v>
      </c>
      <c r="P1853" t="s">
        <v>43</v>
      </c>
      <c r="Q1853">
        <v>25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3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42.379600000000003</v>
      </c>
      <c r="AF1853">
        <v>-71.097300000000004</v>
      </c>
      <c r="AG1853">
        <v>2</v>
      </c>
      <c r="AH1853" s="1">
        <v>250000000000000</v>
      </c>
    </row>
    <row r="1854" spans="1:34" x14ac:dyDescent="0.35">
      <c r="A1854">
        <v>18058977</v>
      </c>
      <c r="B1854" s="2">
        <v>43376.36041666667</v>
      </c>
      <c r="C1854" s="2" t="str">
        <f t="shared" si="56"/>
        <v>Oct</v>
      </c>
      <c r="D1854" s="2" t="str">
        <f t="shared" si="57"/>
        <v>2018</v>
      </c>
      <c r="E1854" t="s">
        <v>44</v>
      </c>
      <c r="F1854" t="s">
        <v>1353</v>
      </c>
      <c r="G1854" t="s">
        <v>46</v>
      </c>
      <c r="H1854" t="s">
        <v>52</v>
      </c>
      <c r="I1854" t="s">
        <v>48</v>
      </c>
      <c r="J1854" t="s">
        <v>157</v>
      </c>
      <c r="K1854" t="s">
        <v>66</v>
      </c>
      <c r="L1854" t="s">
        <v>71</v>
      </c>
      <c r="M1854" t="s">
        <v>93</v>
      </c>
      <c r="N1854" t="s">
        <v>55</v>
      </c>
      <c r="O1854" t="s">
        <v>42</v>
      </c>
      <c r="P1854" t="s">
        <v>43</v>
      </c>
      <c r="Q1854">
        <v>20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3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42.379899999999999</v>
      </c>
      <c r="AF1854">
        <v>-71.096800000000002</v>
      </c>
      <c r="AG1854">
        <v>2</v>
      </c>
      <c r="AH1854" s="1">
        <v>250000000000000</v>
      </c>
    </row>
    <row r="1855" spans="1:34" x14ac:dyDescent="0.35">
      <c r="A1855">
        <v>18073898</v>
      </c>
      <c r="B1855" s="2">
        <v>43450.047222222223</v>
      </c>
      <c r="C1855" s="2" t="str">
        <f t="shared" si="56"/>
        <v>Dec</v>
      </c>
      <c r="D1855" s="2" t="str">
        <f t="shared" si="57"/>
        <v>2018</v>
      </c>
      <c r="E1855" t="s">
        <v>58</v>
      </c>
      <c r="F1855" t="s">
        <v>1354</v>
      </c>
      <c r="G1855" t="s">
        <v>34</v>
      </c>
      <c r="H1855" t="s">
        <v>47</v>
      </c>
      <c r="I1855" t="s">
        <v>48</v>
      </c>
      <c r="J1855" t="s">
        <v>37</v>
      </c>
      <c r="K1855" t="s">
        <v>66</v>
      </c>
      <c r="L1855" t="s">
        <v>39</v>
      </c>
      <c r="M1855" t="s">
        <v>69</v>
      </c>
      <c r="N1855" t="s">
        <v>55</v>
      </c>
      <c r="O1855" t="s">
        <v>42</v>
      </c>
      <c r="P1855" t="s">
        <v>43</v>
      </c>
      <c r="Q1855">
        <v>25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3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42.38</v>
      </c>
      <c r="AF1855">
        <v>-71.097099999999998</v>
      </c>
      <c r="AG1855">
        <v>2</v>
      </c>
      <c r="AH1855" s="1">
        <v>250000000000000</v>
      </c>
    </row>
    <row r="1856" spans="1:34" x14ac:dyDescent="0.35">
      <c r="A1856">
        <v>23008256</v>
      </c>
      <c r="B1856" s="2">
        <v>44971.633333333331</v>
      </c>
      <c r="C1856" s="2" t="str">
        <f t="shared" si="56"/>
        <v>Feb</v>
      </c>
      <c r="D1856" s="2" t="str">
        <f t="shared" si="57"/>
        <v>2023</v>
      </c>
      <c r="E1856" t="s">
        <v>44</v>
      </c>
      <c r="F1856" t="s">
        <v>1362</v>
      </c>
      <c r="G1856" t="s">
        <v>46</v>
      </c>
      <c r="H1856" t="s">
        <v>47</v>
      </c>
      <c r="I1856" t="s">
        <v>48</v>
      </c>
      <c r="J1856" t="s">
        <v>37</v>
      </c>
      <c r="K1856" t="s">
        <v>66</v>
      </c>
      <c r="L1856" t="s">
        <v>71</v>
      </c>
      <c r="M1856" t="s">
        <v>93</v>
      </c>
      <c r="N1856" t="s">
        <v>55</v>
      </c>
      <c r="O1856" t="s">
        <v>42</v>
      </c>
      <c r="P1856" t="s">
        <v>43</v>
      </c>
      <c r="Q1856">
        <v>20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2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42.378799999999998</v>
      </c>
      <c r="AF1856">
        <v>-71.104100000000003</v>
      </c>
      <c r="AG1856">
        <v>2</v>
      </c>
      <c r="AH1856" s="1">
        <v>250000000000000</v>
      </c>
    </row>
    <row r="1857" spans="1:34" x14ac:dyDescent="0.35">
      <c r="A1857">
        <v>18033457</v>
      </c>
      <c r="B1857" s="2">
        <v>43256.368750000001</v>
      </c>
      <c r="C1857" s="2" t="str">
        <f t="shared" si="56"/>
        <v>Jun</v>
      </c>
      <c r="D1857" s="2" t="str">
        <f t="shared" si="57"/>
        <v>2018</v>
      </c>
      <c r="E1857" t="s">
        <v>44</v>
      </c>
      <c r="F1857" t="s">
        <v>1363</v>
      </c>
      <c r="G1857" t="s">
        <v>46</v>
      </c>
      <c r="H1857" t="s">
        <v>52</v>
      </c>
      <c r="I1857" t="s">
        <v>48</v>
      </c>
      <c r="J1857" t="s">
        <v>37</v>
      </c>
      <c r="K1857" t="s">
        <v>38</v>
      </c>
      <c r="L1857" t="s">
        <v>54</v>
      </c>
      <c r="M1857" t="s">
        <v>40</v>
      </c>
      <c r="N1857" t="s">
        <v>70</v>
      </c>
      <c r="O1857" t="s">
        <v>96</v>
      </c>
      <c r="P1857" t="s">
        <v>43</v>
      </c>
      <c r="Q1857">
        <v>25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1</v>
      </c>
      <c r="X1857">
        <v>0</v>
      </c>
      <c r="Y1857">
        <v>0</v>
      </c>
      <c r="Z1857">
        <v>1</v>
      </c>
      <c r="AA1857">
        <v>0</v>
      </c>
      <c r="AB1857">
        <v>1</v>
      </c>
      <c r="AC1857">
        <v>0</v>
      </c>
      <c r="AD1857">
        <v>0</v>
      </c>
      <c r="AE1857">
        <v>42.380400000000002</v>
      </c>
      <c r="AF1857">
        <v>-71.104600000000005</v>
      </c>
      <c r="AG1857">
        <v>2</v>
      </c>
      <c r="AH1857" s="1">
        <v>250000000000000</v>
      </c>
    </row>
    <row r="1858" spans="1:34" x14ac:dyDescent="0.35">
      <c r="A1858">
        <v>21035034</v>
      </c>
      <c r="B1858" s="2">
        <v>44386.563888888886</v>
      </c>
      <c r="C1858" s="2" t="str">
        <f t="shared" si="56"/>
        <v>Jul</v>
      </c>
      <c r="D1858" s="2" t="str">
        <f t="shared" si="57"/>
        <v>2021</v>
      </c>
      <c r="E1858" t="s">
        <v>44</v>
      </c>
      <c r="F1858" t="s">
        <v>1362</v>
      </c>
      <c r="G1858" t="s">
        <v>46</v>
      </c>
      <c r="H1858" t="s">
        <v>35</v>
      </c>
      <c r="I1858" t="s">
        <v>36</v>
      </c>
      <c r="J1858" t="s">
        <v>37</v>
      </c>
      <c r="K1858" t="s">
        <v>66</v>
      </c>
      <c r="L1858" t="s">
        <v>71</v>
      </c>
      <c r="M1858" t="s">
        <v>40</v>
      </c>
      <c r="N1858" t="s">
        <v>70</v>
      </c>
      <c r="O1858" t="s">
        <v>206</v>
      </c>
      <c r="P1858" t="s">
        <v>43</v>
      </c>
      <c r="Q1858">
        <v>25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4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42.378799999999998</v>
      </c>
      <c r="AF1858">
        <v>-71.104100000000003</v>
      </c>
      <c r="AG1858">
        <v>2</v>
      </c>
      <c r="AH1858" s="1">
        <v>250000000000000</v>
      </c>
    </row>
    <row r="1859" spans="1:34" x14ac:dyDescent="0.35">
      <c r="A1859">
        <v>21025875</v>
      </c>
      <c r="B1859" s="2">
        <v>44339.797222222223</v>
      </c>
      <c r="C1859" s="2" t="str">
        <f t="shared" ref="C1859:C1922" si="58">TEXT(B1859,"mmm")</f>
        <v>May</v>
      </c>
      <c r="D1859" s="2" t="str">
        <f t="shared" ref="D1859:D1922" si="59">TEXT(B1859,"yyyy")</f>
        <v>2021</v>
      </c>
      <c r="E1859" t="s">
        <v>32</v>
      </c>
      <c r="F1859" t="s">
        <v>1362</v>
      </c>
      <c r="G1859" t="s">
        <v>46</v>
      </c>
      <c r="H1859" t="s">
        <v>47</v>
      </c>
      <c r="I1859" t="s">
        <v>48</v>
      </c>
      <c r="J1859" t="s">
        <v>37</v>
      </c>
      <c r="K1859" t="s">
        <v>66</v>
      </c>
      <c r="L1859" t="s">
        <v>71</v>
      </c>
      <c r="M1859" t="s">
        <v>93</v>
      </c>
      <c r="N1859" t="s">
        <v>55</v>
      </c>
      <c r="O1859" t="s">
        <v>42</v>
      </c>
      <c r="P1859" t="s">
        <v>43</v>
      </c>
      <c r="Q1859">
        <v>25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42.378799999999998</v>
      </c>
      <c r="AF1859">
        <v>-71.104100000000003</v>
      </c>
      <c r="AG1859">
        <v>2</v>
      </c>
      <c r="AH1859" s="1">
        <v>250000000000000</v>
      </c>
    </row>
    <row r="1860" spans="1:34" x14ac:dyDescent="0.35">
      <c r="A1860">
        <v>19015865</v>
      </c>
      <c r="B1860" s="2">
        <v>43546.618055555555</v>
      </c>
      <c r="C1860" s="2" t="str">
        <f t="shared" si="58"/>
        <v>Mar</v>
      </c>
      <c r="D1860" s="2" t="str">
        <f t="shared" si="59"/>
        <v>2019</v>
      </c>
      <c r="E1860" t="s">
        <v>44</v>
      </c>
      <c r="F1860" t="s">
        <v>1364</v>
      </c>
      <c r="G1860" t="s">
        <v>46</v>
      </c>
      <c r="H1860" t="s">
        <v>52</v>
      </c>
      <c r="I1860" t="s">
        <v>36</v>
      </c>
      <c r="J1860" t="s">
        <v>37</v>
      </c>
      <c r="K1860" t="s">
        <v>38</v>
      </c>
      <c r="L1860" t="s">
        <v>39</v>
      </c>
      <c r="M1860" t="s">
        <v>40</v>
      </c>
      <c r="N1860" t="s">
        <v>55</v>
      </c>
      <c r="O1860" t="s">
        <v>56</v>
      </c>
      <c r="P1860" t="s">
        <v>43</v>
      </c>
      <c r="Q1860">
        <v>25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2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42.3797</v>
      </c>
      <c r="AF1860">
        <v>-71.104100000000003</v>
      </c>
      <c r="AG1860">
        <v>2</v>
      </c>
      <c r="AH1860" s="1">
        <v>250000000000000</v>
      </c>
    </row>
    <row r="1861" spans="1:34" x14ac:dyDescent="0.35">
      <c r="A1861">
        <v>19038542</v>
      </c>
      <c r="B1861" s="2">
        <v>43654.27847222222</v>
      </c>
      <c r="C1861" s="2" t="str">
        <f t="shared" si="58"/>
        <v>Jul</v>
      </c>
      <c r="D1861" s="2" t="str">
        <f t="shared" si="59"/>
        <v>2019</v>
      </c>
      <c r="E1861" t="s">
        <v>58</v>
      </c>
      <c r="F1861" t="s">
        <v>1365</v>
      </c>
      <c r="G1861" t="s">
        <v>46</v>
      </c>
      <c r="H1861" t="s">
        <v>47</v>
      </c>
      <c r="I1861" t="s">
        <v>48</v>
      </c>
      <c r="J1861" t="s">
        <v>37</v>
      </c>
      <c r="K1861" t="s">
        <v>66</v>
      </c>
      <c r="L1861" t="s">
        <v>71</v>
      </c>
      <c r="M1861" t="s">
        <v>40</v>
      </c>
      <c r="N1861" t="s">
        <v>41</v>
      </c>
      <c r="O1861" t="s">
        <v>42</v>
      </c>
      <c r="P1861" t="s">
        <v>43</v>
      </c>
      <c r="Q1861">
        <v>25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3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42.378799999999998</v>
      </c>
      <c r="AF1861">
        <v>-71.104100000000003</v>
      </c>
      <c r="AG1861">
        <v>2</v>
      </c>
      <c r="AH1861" s="1">
        <v>250000000000000</v>
      </c>
    </row>
    <row r="1862" spans="1:34" x14ac:dyDescent="0.35">
      <c r="A1862">
        <v>20048664</v>
      </c>
      <c r="B1862" s="2">
        <v>44112.827777777777</v>
      </c>
      <c r="C1862" s="2" t="str">
        <f t="shared" si="58"/>
        <v>Oct</v>
      </c>
      <c r="D1862" s="2" t="str">
        <f t="shared" si="59"/>
        <v>2020</v>
      </c>
      <c r="E1862" t="s">
        <v>32</v>
      </c>
      <c r="F1862" t="s">
        <v>1366</v>
      </c>
      <c r="G1862" t="s">
        <v>34</v>
      </c>
      <c r="H1862" t="s">
        <v>47</v>
      </c>
      <c r="I1862" t="s">
        <v>48</v>
      </c>
      <c r="J1862" t="s">
        <v>37</v>
      </c>
      <c r="K1862" t="s">
        <v>38</v>
      </c>
      <c r="L1862" t="s">
        <v>54</v>
      </c>
      <c r="M1862" t="s">
        <v>93</v>
      </c>
      <c r="N1862" t="s">
        <v>55</v>
      </c>
      <c r="O1862" t="s">
        <v>42</v>
      </c>
      <c r="P1862" t="s">
        <v>43</v>
      </c>
      <c r="Q1862">
        <v>25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2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42.379199999999997</v>
      </c>
      <c r="AF1862">
        <v>-71.102800000000002</v>
      </c>
      <c r="AG1862">
        <v>2</v>
      </c>
      <c r="AH1862" s="1">
        <v>250000000000000</v>
      </c>
    </row>
    <row r="1863" spans="1:34" x14ac:dyDescent="0.35">
      <c r="A1863">
        <v>18061479</v>
      </c>
      <c r="B1863" s="2">
        <v>43388.772916666669</v>
      </c>
      <c r="C1863" s="2" t="str">
        <f t="shared" si="58"/>
        <v>Oct</v>
      </c>
      <c r="D1863" s="2" t="str">
        <f t="shared" si="59"/>
        <v>2018</v>
      </c>
      <c r="E1863" t="s">
        <v>32</v>
      </c>
      <c r="F1863" t="s">
        <v>1367</v>
      </c>
      <c r="G1863" t="s">
        <v>107</v>
      </c>
      <c r="H1863" t="s">
        <v>47</v>
      </c>
      <c r="I1863" t="s">
        <v>48</v>
      </c>
      <c r="J1863" t="s">
        <v>37</v>
      </c>
      <c r="K1863" t="s">
        <v>38</v>
      </c>
      <c r="L1863" t="s">
        <v>39</v>
      </c>
      <c r="M1863" t="s">
        <v>40</v>
      </c>
      <c r="N1863" t="s">
        <v>41</v>
      </c>
      <c r="O1863" t="s">
        <v>42</v>
      </c>
      <c r="P1863" t="s">
        <v>43</v>
      </c>
      <c r="Q1863">
        <v>20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2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42.379300000000001</v>
      </c>
      <c r="AF1863">
        <v>-71.102999999999994</v>
      </c>
      <c r="AG1863">
        <v>2</v>
      </c>
      <c r="AH1863" s="1">
        <v>250000000000000</v>
      </c>
    </row>
    <row r="1864" spans="1:34" x14ac:dyDescent="0.35">
      <c r="A1864">
        <v>19008174</v>
      </c>
      <c r="B1864" s="2">
        <v>43510.334027777775</v>
      </c>
      <c r="C1864" s="2" t="str">
        <f t="shared" si="58"/>
        <v>Feb</v>
      </c>
      <c r="D1864" s="2" t="str">
        <f t="shared" si="59"/>
        <v>2019</v>
      </c>
      <c r="E1864" t="s">
        <v>44</v>
      </c>
      <c r="F1864" t="s">
        <v>1368</v>
      </c>
      <c r="G1864" t="s">
        <v>46</v>
      </c>
      <c r="H1864" t="s">
        <v>47</v>
      </c>
      <c r="I1864" t="s">
        <v>48</v>
      </c>
      <c r="J1864" t="s">
        <v>37</v>
      </c>
      <c r="K1864" t="s">
        <v>38</v>
      </c>
      <c r="L1864" t="s">
        <v>54</v>
      </c>
      <c r="M1864" t="s">
        <v>40</v>
      </c>
      <c r="N1864" t="s">
        <v>41</v>
      </c>
      <c r="O1864" t="s">
        <v>42</v>
      </c>
      <c r="P1864" t="s">
        <v>43</v>
      </c>
      <c r="Q1864">
        <v>30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2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42.381300000000003</v>
      </c>
      <c r="AF1864">
        <v>-71.106800000000007</v>
      </c>
      <c r="AG1864">
        <v>2</v>
      </c>
      <c r="AH1864" s="1">
        <v>250000000000000</v>
      </c>
    </row>
    <row r="1865" spans="1:34" x14ac:dyDescent="0.35">
      <c r="A1865">
        <v>18047040</v>
      </c>
      <c r="B1865" s="2">
        <v>43320.563194444447</v>
      </c>
      <c r="C1865" s="2" t="str">
        <f t="shared" si="58"/>
        <v>Aug</v>
      </c>
      <c r="D1865" s="2" t="str">
        <f t="shared" si="59"/>
        <v>2018</v>
      </c>
      <c r="E1865" t="s">
        <v>44</v>
      </c>
      <c r="F1865" t="s">
        <v>1369</v>
      </c>
      <c r="G1865" t="s">
        <v>46</v>
      </c>
      <c r="H1865" t="s">
        <v>47</v>
      </c>
      <c r="I1865" t="s">
        <v>48</v>
      </c>
      <c r="J1865" t="s">
        <v>37</v>
      </c>
      <c r="K1865" t="s">
        <v>38</v>
      </c>
      <c r="L1865" t="s">
        <v>54</v>
      </c>
      <c r="M1865" t="s">
        <v>40</v>
      </c>
      <c r="N1865" t="s">
        <v>49</v>
      </c>
      <c r="O1865" t="s">
        <v>42</v>
      </c>
      <c r="P1865" t="s">
        <v>43</v>
      </c>
      <c r="Q1865">
        <v>25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42.3812</v>
      </c>
      <c r="AF1865">
        <v>-71.107299999999995</v>
      </c>
      <c r="AG1865">
        <v>2</v>
      </c>
      <c r="AH1865" s="1">
        <v>250000000000000</v>
      </c>
    </row>
    <row r="1866" spans="1:34" x14ac:dyDescent="0.35">
      <c r="A1866">
        <v>20059926</v>
      </c>
      <c r="B1866" s="2">
        <v>44177.231944444444</v>
      </c>
      <c r="C1866" s="2" t="str">
        <f t="shared" si="58"/>
        <v>Dec</v>
      </c>
      <c r="D1866" s="2" t="str">
        <f t="shared" si="59"/>
        <v>2020</v>
      </c>
      <c r="E1866" t="s">
        <v>58</v>
      </c>
      <c r="F1866" t="s">
        <v>1370</v>
      </c>
      <c r="G1866" t="s">
        <v>34</v>
      </c>
      <c r="H1866" t="s">
        <v>47</v>
      </c>
      <c r="I1866" t="s">
        <v>48</v>
      </c>
      <c r="J1866" t="s">
        <v>37</v>
      </c>
      <c r="K1866" t="s">
        <v>38</v>
      </c>
      <c r="L1866" t="s">
        <v>39</v>
      </c>
      <c r="M1866" t="s">
        <v>40</v>
      </c>
      <c r="N1866" t="s">
        <v>49</v>
      </c>
      <c r="O1866" t="s">
        <v>99</v>
      </c>
      <c r="P1866" t="s">
        <v>43</v>
      </c>
      <c r="Q1866">
        <v>25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42.380899999999997</v>
      </c>
      <c r="AF1866">
        <v>-71.107399999999998</v>
      </c>
      <c r="AG1866">
        <v>2</v>
      </c>
      <c r="AH1866" s="1">
        <v>250000000000000</v>
      </c>
    </row>
    <row r="1867" spans="1:34" x14ac:dyDescent="0.35">
      <c r="A1867">
        <v>23018692</v>
      </c>
      <c r="B1867" s="2">
        <v>45024.772222222222</v>
      </c>
      <c r="C1867" s="2" t="str">
        <f t="shared" si="58"/>
        <v>Apr</v>
      </c>
      <c r="D1867" s="2" t="str">
        <f t="shared" si="59"/>
        <v>2023</v>
      </c>
      <c r="E1867" t="s">
        <v>32</v>
      </c>
      <c r="F1867" t="s">
        <v>1371</v>
      </c>
      <c r="G1867" t="s">
        <v>46</v>
      </c>
      <c r="H1867" t="s">
        <v>47</v>
      </c>
      <c r="I1867" t="s">
        <v>48</v>
      </c>
      <c r="J1867" t="s">
        <v>37</v>
      </c>
      <c r="K1867" t="s">
        <v>66</v>
      </c>
      <c r="L1867" t="s">
        <v>71</v>
      </c>
      <c r="M1867" t="s">
        <v>40</v>
      </c>
      <c r="N1867" t="s">
        <v>70</v>
      </c>
      <c r="O1867" t="s">
        <v>153</v>
      </c>
      <c r="P1867" t="s">
        <v>43</v>
      </c>
      <c r="Q1867">
        <v>25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2</v>
      </c>
      <c r="X1867">
        <v>0</v>
      </c>
      <c r="Y1867">
        <v>0</v>
      </c>
      <c r="Z1867">
        <v>1</v>
      </c>
      <c r="AA1867">
        <v>0</v>
      </c>
      <c r="AB1867">
        <v>1</v>
      </c>
      <c r="AC1867">
        <v>0</v>
      </c>
      <c r="AD1867">
        <v>0</v>
      </c>
      <c r="AE1867">
        <v>42.380699999999997</v>
      </c>
      <c r="AF1867">
        <v>-71.109300000000005</v>
      </c>
      <c r="AG1867">
        <v>2</v>
      </c>
      <c r="AH1867" s="1">
        <v>250000000000000</v>
      </c>
    </row>
    <row r="1868" spans="1:34" x14ac:dyDescent="0.35">
      <c r="A1868">
        <v>19052555</v>
      </c>
      <c r="B1868" s="2">
        <v>43720.589583333334</v>
      </c>
      <c r="C1868" s="2" t="str">
        <f t="shared" si="58"/>
        <v>Sep</v>
      </c>
      <c r="D1868" s="2" t="str">
        <f t="shared" si="59"/>
        <v>2019</v>
      </c>
      <c r="E1868" t="s">
        <v>44</v>
      </c>
      <c r="F1868" t="s">
        <v>1372</v>
      </c>
      <c r="G1868" t="s">
        <v>46</v>
      </c>
      <c r="H1868" t="s">
        <v>52</v>
      </c>
      <c r="I1868" t="s">
        <v>48</v>
      </c>
      <c r="J1868" t="s">
        <v>37</v>
      </c>
      <c r="K1868" t="s">
        <v>38</v>
      </c>
      <c r="L1868" t="s">
        <v>39</v>
      </c>
      <c r="M1868" t="s">
        <v>40</v>
      </c>
      <c r="N1868" t="s">
        <v>55</v>
      </c>
      <c r="O1868" t="s">
        <v>42</v>
      </c>
      <c r="P1868" t="s">
        <v>43</v>
      </c>
      <c r="Q1868">
        <v>20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3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42.380699999999997</v>
      </c>
      <c r="AF1868">
        <v>-71.109499999999997</v>
      </c>
      <c r="AG1868">
        <v>2</v>
      </c>
      <c r="AH1868" s="1">
        <v>250000000000000</v>
      </c>
    </row>
    <row r="1869" spans="1:34" x14ac:dyDescent="0.35">
      <c r="A1869">
        <v>23064059</v>
      </c>
      <c r="B1869" s="2">
        <v>45234.620833333334</v>
      </c>
      <c r="C1869" s="2" t="str">
        <f t="shared" si="58"/>
        <v>Nov</v>
      </c>
      <c r="D1869" s="2" t="str">
        <f t="shared" si="59"/>
        <v>2023</v>
      </c>
      <c r="E1869" t="s">
        <v>44</v>
      </c>
      <c r="F1869" t="s">
        <v>1373</v>
      </c>
      <c r="G1869" t="s">
        <v>46</v>
      </c>
      <c r="H1869" t="s">
        <v>47</v>
      </c>
      <c r="I1869" t="s">
        <v>48</v>
      </c>
      <c r="J1869" t="s">
        <v>37</v>
      </c>
      <c r="K1869" t="s">
        <v>38</v>
      </c>
      <c r="L1869" t="s">
        <v>39</v>
      </c>
      <c r="M1869" t="s">
        <v>69</v>
      </c>
      <c r="N1869" t="s">
        <v>88</v>
      </c>
      <c r="O1869" t="s">
        <v>56</v>
      </c>
      <c r="P1869" t="s">
        <v>43</v>
      </c>
      <c r="Q1869">
        <v>20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42.380899999999997</v>
      </c>
      <c r="AF1869">
        <v>-71.108500000000006</v>
      </c>
      <c r="AG1869">
        <v>2</v>
      </c>
      <c r="AH1869" s="1">
        <v>250000000000000</v>
      </c>
    </row>
    <row r="1870" spans="1:34" x14ac:dyDescent="0.35">
      <c r="A1870">
        <v>19018323</v>
      </c>
      <c r="B1870" s="2">
        <v>43558.939583333333</v>
      </c>
      <c r="C1870" s="2" t="str">
        <f t="shared" si="58"/>
        <v>Apr</v>
      </c>
      <c r="D1870" s="2" t="str">
        <f t="shared" si="59"/>
        <v>2019</v>
      </c>
      <c r="E1870" t="s">
        <v>32</v>
      </c>
      <c r="F1870" t="s">
        <v>1374</v>
      </c>
      <c r="G1870" t="s">
        <v>34</v>
      </c>
      <c r="H1870" t="s">
        <v>47</v>
      </c>
      <c r="I1870" t="s">
        <v>48</v>
      </c>
      <c r="J1870" t="s">
        <v>37</v>
      </c>
      <c r="K1870" t="s">
        <v>38</v>
      </c>
      <c r="L1870" t="s">
        <v>39</v>
      </c>
      <c r="M1870" t="s">
        <v>40</v>
      </c>
      <c r="N1870" t="s">
        <v>70</v>
      </c>
      <c r="O1870" t="s">
        <v>56</v>
      </c>
      <c r="P1870" t="s">
        <v>43</v>
      </c>
      <c r="Q1870">
        <v>20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2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42.380600000000001</v>
      </c>
      <c r="AF1870">
        <v>-71.107799999999997</v>
      </c>
      <c r="AG1870">
        <v>2</v>
      </c>
      <c r="AH1870" s="1">
        <v>250000000000000</v>
      </c>
    </row>
    <row r="1871" spans="1:34" x14ac:dyDescent="0.35">
      <c r="A1871">
        <v>22052467</v>
      </c>
      <c r="B1871" s="2">
        <v>44819.801388888889</v>
      </c>
      <c r="C1871" s="2" t="str">
        <f t="shared" si="58"/>
        <v>Sep</v>
      </c>
      <c r="D1871" s="2" t="str">
        <f t="shared" si="59"/>
        <v>2022</v>
      </c>
      <c r="E1871" t="s">
        <v>32</v>
      </c>
      <c r="F1871" t="s">
        <v>1375</v>
      </c>
      <c r="G1871" t="s">
        <v>46</v>
      </c>
      <c r="H1871" t="s">
        <v>47</v>
      </c>
      <c r="I1871" t="s">
        <v>48</v>
      </c>
      <c r="J1871" t="s">
        <v>37</v>
      </c>
      <c r="K1871" t="s">
        <v>66</v>
      </c>
      <c r="L1871" t="s">
        <v>71</v>
      </c>
      <c r="M1871" t="s">
        <v>93</v>
      </c>
      <c r="N1871" t="s">
        <v>49</v>
      </c>
      <c r="O1871" t="s">
        <v>96</v>
      </c>
      <c r="P1871" t="s">
        <v>43</v>
      </c>
      <c r="Q1871">
        <v>25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3</v>
      </c>
      <c r="X1871">
        <v>0</v>
      </c>
      <c r="Y1871">
        <v>0</v>
      </c>
      <c r="Z1871">
        <v>1</v>
      </c>
      <c r="AA1871">
        <v>0</v>
      </c>
      <c r="AB1871">
        <v>1</v>
      </c>
      <c r="AC1871">
        <v>0</v>
      </c>
      <c r="AD1871">
        <v>0</v>
      </c>
      <c r="AE1871">
        <v>42.380200000000002</v>
      </c>
      <c r="AF1871">
        <v>-71.108699999999999</v>
      </c>
      <c r="AG1871">
        <v>2</v>
      </c>
      <c r="AH1871" s="1">
        <v>250000000000000</v>
      </c>
    </row>
    <row r="1872" spans="1:34" x14ac:dyDescent="0.35">
      <c r="A1872">
        <v>18028888</v>
      </c>
      <c r="B1872" s="2">
        <v>43236.390277777777</v>
      </c>
      <c r="C1872" s="2" t="str">
        <f t="shared" si="58"/>
        <v>May</v>
      </c>
      <c r="D1872" s="2" t="str">
        <f t="shared" si="59"/>
        <v>2018</v>
      </c>
      <c r="E1872" t="s">
        <v>44</v>
      </c>
      <c r="F1872" t="s">
        <v>1376</v>
      </c>
      <c r="G1872" t="s">
        <v>46</v>
      </c>
      <c r="H1872" t="s">
        <v>47</v>
      </c>
      <c r="I1872" t="s">
        <v>48</v>
      </c>
      <c r="J1872" t="s">
        <v>37</v>
      </c>
      <c r="K1872" t="s">
        <v>38</v>
      </c>
      <c r="L1872" t="s">
        <v>54</v>
      </c>
      <c r="M1872" t="s">
        <v>40</v>
      </c>
      <c r="N1872" t="s">
        <v>41</v>
      </c>
      <c r="O1872" t="s">
        <v>42</v>
      </c>
      <c r="P1872" t="s">
        <v>43</v>
      </c>
      <c r="Q1872">
        <v>20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3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42.380299999999998</v>
      </c>
      <c r="AF1872">
        <v>-71.107100000000003</v>
      </c>
      <c r="AG1872">
        <v>2</v>
      </c>
      <c r="AH1872" s="1">
        <v>250000000000000</v>
      </c>
    </row>
    <row r="1873" spans="1:34" x14ac:dyDescent="0.35">
      <c r="A1873">
        <v>20062991</v>
      </c>
      <c r="B1873" s="2">
        <v>44196.578472222223</v>
      </c>
      <c r="C1873" s="2" t="str">
        <f t="shared" si="58"/>
        <v>Dec</v>
      </c>
      <c r="D1873" s="2" t="str">
        <f t="shared" si="59"/>
        <v>2020</v>
      </c>
      <c r="E1873" t="s">
        <v>44</v>
      </c>
      <c r="F1873" t="s">
        <v>1375</v>
      </c>
      <c r="G1873" t="s">
        <v>46</v>
      </c>
      <c r="H1873" t="s">
        <v>52</v>
      </c>
      <c r="I1873" t="s">
        <v>48</v>
      </c>
      <c r="J1873" t="s">
        <v>37</v>
      </c>
      <c r="K1873" t="s">
        <v>66</v>
      </c>
      <c r="L1873" t="s">
        <v>54</v>
      </c>
      <c r="M1873" t="s">
        <v>40</v>
      </c>
      <c r="N1873" t="s">
        <v>70</v>
      </c>
      <c r="O1873" t="s">
        <v>42</v>
      </c>
      <c r="P1873" t="s">
        <v>43</v>
      </c>
      <c r="Q1873">
        <v>25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3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42.380200000000002</v>
      </c>
      <c r="AF1873">
        <v>-71.108699999999999</v>
      </c>
      <c r="AG1873">
        <v>2</v>
      </c>
      <c r="AH1873" s="1">
        <v>250000000000000</v>
      </c>
    </row>
    <row r="1874" spans="1:34" x14ac:dyDescent="0.35">
      <c r="A1874">
        <v>20037528</v>
      </c>
      <c r="B1874" s="2">
        <v>44045.476388888892</v>
      </c>
      <c r="C1874" s="2" t="str">
        <f t="shared" si="58"/>
        <v>Aug</v>
      </c>
      <c r="D1874" s="2" t="str">
        <f t="shared" si="59"/>
        <v>2020</v>
      </c>
      <c r="E1874" t="s">
        <v>44</v>
      </c>
      <c r="F1874" t="s">
        <v>1375</v>
      </c>
      <c r="G1874" t="s">
        <v>46</v>
      </c>
      <c r="H1874" t="s">
        <v>47</v>
      </c>
      <c r="I1874" t="s">
        <v>48</v>
      </c>
      <c r="J1874" t="s">
        <v>37</v>
      </c>
      <c r="K1874" t="s">
        <v>66</v>
      </c>
      <c r="L1874" t="s">
        <v>71</v>
      </c>
      <c r="M1874" t="s">
        <v>93</v>
      </c>
      <c r="N1874" t="s">
        <v>49</v>
      </c>
      <c r="O1874" t="s">
        <v>136</v>
      </c>
      <c r="P1874" t="s">
        <v>43</v>
      </c>
      <c r="Q1874">
        <v>20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2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42.380200000000002</v>
      </c>
      <c r="AF1874">
        <v>-71.108699999999999</v>
      </c>
      <c r="AG1874">
        <v>2</v>
      </c>
      <c r="AH1874" s="1">
        <v>250000000000000</v>
      </c>
    </row>
    <row r="1875" spans="1:34" x14ac:dyDescent="0.35">
      <c r="A1875">
        <v>20008218</v>
      </c>
      <c r="B1875" s="2">
        <v>43874.25</v>
      </c>
      <c r="C1875" s="2" t="str">
        <f t="shared" si="58"/>
        <v>Feb</v>
      </c>
      <c r="D1875" s="2" t="str">
        <f t="shared" si="59"/>
        <v>2020</v>
      </c>
      <c r="E1875" t="s">
        <v>58</v>
      </c>
      <c r="F1875" t="s">
        <v>1375</v>
      </c>
      <c r="G1875" t="s">
        <v>34</v>
      </c>
      <c r="H1875" t="s">
        <v>138</v>
      </c>
      <c r="I1875" t="s">
        <v>171</v>
      </c>
      <c r="J1875" t="s">
        <v>37</v>
      </c>
      <c r="K1875" t="s">
        <v>66</v>
      </c>
      <c r="L1875" t="s">
        <v>71</v>
      </c>
      <c r="M1875" t="s">
        <v>40</v>
      </c>
      <c r="N1875" t="s">
        <v>70</v>
      </c>
      <c r="O1875" t="s">
        <v>42</v>
      </c>
      <c r="P1875" t="s">
        <v>43</v>
      </c>
      <c r="Q1875">
        <v>25</v>
      </c>
      <c r="R1875">
        <v>0</v>
      </c>
      <c r="S1875">
        <v>0</v>
      </c>
      <c r="T1875">
        <v>0</v>
      </c>
      <c r="U1875">
        <v>0</v>
      </c>
      <c r="V1875">
        <v>2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42.380200000000002</v>
      </c>
      <c r="AF1875">
        <v>-71.108699999999999</v>
      </c>
      <c r="AG1875">
        <v>2</v>
      </c>
      <c r="AH1875" s="1">
        <v>250000000000000</v>
      </c>
    </row>
    <row r="1876" spans="1:34" x14ac:dyDescent="0.35">
      <c r="A1876">
        <v>23025506</v>
      </c>
      <c r="B1876" s="2">
        <v>45056.36041666667</v>
      </c>
      <c r="C1876" s="2" t="str">
        <f t="shared" si="58"/>
        <v>May</v>
      </c>
      <c r="D1876" s="2" t="str">
        <f t="shared" si="59"/>
        <v>2023</v>
      </c>
      <c r="E1876" t="s">
        <v>44</v>
      </c>
      <c r="F1876" t="s">
        <v>1375</v>
      </c>
      <c r="G1876" t="s">
        <v>46</v>
      </c>
      <c r="H1876" t="s">
        <v>47</v>
      </c>
      <c r="I1876" t="s">
        <v>48</v>
      </c>
      <c r="J1876" t="s">
        <v>37</v>
      </c>
      <c r="K1876" t="s">
        <v>66</v>
      </c>
      <c r="L1876" t="s">
        <v>71</v>
      </c>
      <c r="M1876" t="s">
        <v>40</v>
      </c>
      <c r="N1876" t="s">
        <v>70</v>
      </c>
      <c r="O1876" t="s">
        <v>96</v>
      </c>
      <c r="P1876" t="s">
        <v>57</v>
      </c>
      <c r="Q1876">
        <v>25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2</v>
      </c>
      <c r="X1876">
        <v>0</v>
      </c>
      <c r="Y1876">
        <v>0</v>
      </c>
      <c r="Z1876">
        <v>1</v>
      </c>
      <c r="AA1876">
        <v>0</v>
      </c>
      <c r="AB1876">
        <v>1</v>
      </c>
      <c r="AC1876">
        <v>0</v>
      </c>
      <c r="AD1876">
        <v>0</v>
      </c>
      <c r="AE1876">
        <v>42.380200000000002</v>
      </c>
      <c r="AF1876">
        <v>-71.108699999999999</v>
      </c>
      <c r="AG1876">
        <v>2</v>
      </c>
      <c r="AH1876" s="1">
        <v>250000000000000</v>
      </c>
    </row>
    <row r="1877" spans="1:34" x14ac:dyDescent="0.35">
      <c r="A1877">
        <v>23004874</v>
      </c>
      <c r="B1877" s="2">
        <v>44954.418749999997</v>
      </c>
      <c r="C1877" s="2" t="str">
        <f t="shared" si="58"/>
        <v>Jan</v>
      </c>
      <c r="D1877" s="2" t="str">
        <f t="shared" si="59"/>
        <v>2023</v>
      </c>
      <c r="E1877" t="s">
        <v>44</v>
      </c>
      <c r="F1877" t="s">
        <v>1377</v>
      </c>
      <c r="G1877" t="s">
        <v>46</v>
      </c>
      <c r="H1877" t="s">
        <v>47</v>
      </c>
      <c r="I1877" t="s">
        <v>48</v>
      </c>
      <c r="J1877" t="s">
        <v>37</v>
      </c>
      <c r="K1877" t="s">
        <v>38</v>
      </c>
      <c r="L1877" t="s">
        <v>54</v>
      </c>
      <c r="M1877" t="s">
        <v>40</v>
      </c>
      <c r="N1877" t="s">
        <v>70</v>
      </c>
      <c r="O1877" t="s">
        <v>56</v>
      </c>
      <c r="P1877" t="s">
        <v>43</v>
      </c>
      <c r="Q1877">
        <v>25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3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42.380299999999998</v>
      </c>
      <c r="AF1877">
        <v>-71.106800000000007</v>
      </c>
      <c r="AG1877">
        <v>2</v>
      </c>
      <c r="AH1877" s="1">
        <v>250000000000000</v>
      </c>
    </row>
    <row r="1878" spans="1:34" x14ac:dyDescent="0.35">
      <c r="A1878">
        <v>20052973</v>
      </c>
      <c r="B1878" s="2">
        <v>44136.00277777778</v>
      </c>
      <c r="C1878" s="2" t="str">
        <f t="shared" si="58"/>
        <v>Nov</v>
      </c>
      <c r="D1878" s="2" t="str">
        <f t="shared" si="59"/>
        <v>2020</v>
      </c>
      <c r="E1878" t="s">
        <v>58</v>
      </c>
      <c r="F1878" t="s">
        <v>1378</v>
      </c>
      <c r="G1878" t="s">
        <v>34</v>
      </c>
      <c r="H1878" t="s">
        <v>47</v>
      </c>
      <c r="I1878" t="s">
        <v>171</v>
      </c>
      <c r="J1878" t="s">
        <v>37</v>
      </c>
      <c r="K1878" t="s">
        <v>38</v>
      </c>
      <c r="L1878" t="s">
        <v>39</v>
      </c>
      <c r="M1878" t="s">
        <v>93</v>
      </c>
      <c r="N1878" t="s">
        <v>55</v>
      </c>
      <c r="O1878" t="s">
        <v>42</v>
      </c>
      <c r="P1878" t="s">
        <v>43</v>
      </c>
      <c r="Q1878">
        <v>25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7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42.379399999999997</v>
      </c>
      <c r="AF1878">
        <v>-71.107399999999998</v>
      </c>
      <c r="AG1878">
        <v>2</v>
      </c>
      <c r="AH1878" s="1">
        <v>250000000000000</v>
      </c>
    </row>
    <row r="1879" spans="1:34" x14ac:dyDescent="0.35">
      <c r="A1879">
        <v>20003780</v>
      </c>
      <c r="B1879" s="2">
        <v>43852.414583333331</v>
      </c>
      <c r="C1879" s="2" t="str">
        <f t="shared" si="58"/>
        <v>Jan</v>
      </c>
      <c r="D1879" s="2" t="str">
        <f t="shared" si="59"/>
        <v>2020</v>
      </c>
      <c r="E1879" t="s">
        <v>44</v>
      </c>
      <c r="F1879" t="s">
        <v>1379</v>
      </c>
      <c r="G1879" t="s">
        <v>46</v>
      </c>
      <c r="H1879" t="s">
        <v>47</v>
      </c>
      <c r="I1879" t="s">
        <v>48</v>
      </c>
      <c r="J1879" t="s">
        <v>91</v>
      </c>
      <c r="K1879" t="s">
        <v>38</v>
      </c>
      <c r="L1879" t="s">
        <v>39</v>
      </c>
      <c r="M1879" t="s">
        <v>69</v>
      </c>
      <c r="N1879" t="s">
        <v>70</v>
      </c>
      <c r="O1879" t="s">
        <v>56</v>
      </c>
      <c r="P1879" t="s">
        <v>43</v>
      </c>
      <c r="Q1879">
        <v>20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42.380299999999998</v>
      </c>
      <c r="AF1879">
        <v>-71.106099999999998</v>
      </c>
      <c r="AG1879">
        <v>2</v>
      </c>
      <c r="AH1879" s="1">
        <v>250000000000000</v>
      </c>
    </row>
    <row r="1880" spans="1:34" x14ac:dyDescent="0.35">
      <c r="A1880">
        <v>22064871</v>
      </c>
      <c r="B1880" s="2">
        <v>44877.136805555558</v>
      </c>
      <c r="C1880" s="2" t="str">
        <f t="shared" si="58"/>
        <v>Nov</v>
      </c>
      <c r="D1880" s="2" t="str">
        <f t="shared" si="59"/>
        <v>2022</v>
      </c>
      <c r="E1880" t="s">
        <v>58</v>
      </c>
      <c r="F1880" t="s">
        <v>1379</v>
      </c>
      <c r="G1880" t="s">
        <v>107</v>
      </c>
      <c r="H1880" t="s">
        <v>35</v>
      </c>
      <c r="I1880" t="s">
        <v>36</v>
      </c>
      <c r="J1880" t="s">
        <v>63</v>
      </c>
      <c r="K1880" t="s">
        <v>63</v>
      </c>
      <c r="L1880" t="s">
        <v>39</v>
      </c>
      <c r="M1880" t="s">
        <v>63</v>
      </c>
      <c r="N1880" t="s">
        <v>49</v>
      </c>
      <c r="O1880" t="s">
        <v>56</v>
      </c>
      <c r="P1880" t="s">
        <v>63</v>
      </c>
      <c r="Q1880">
        <v>25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2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42.380299999999998</v>
      </c>
      <c r="AF1880">
        <v>-71.106099999999998</v>
      </c>
      <c r="AG1880">
        <v>2</v>
      </c>
      <c r="AH1880" s="1">
        <v>250000000000000</v>
      </c>
    </row>
    <row r="1881" spans="1:34" x14ac:dyDescent="0.35">
      <c r="A1881">
        <v>21020536</v>
      </c>
      <c r="B1881" s="2">
        <v>44311.640277777777</v>
      </c>
      <c r="C1881" s="2" t="str">
        <f t="shared" si="58"/>
        <v>Apr</v>
      </c>
      <c r="D1881" s="2" t="str">
        <f t="shared" si="59"/>
        <v>2021</v>
      </c>
      <c r="E1881" t="s">
        <v>44</v>
      </c>
      <c r="F1881" t="s">
        <v>1380</v>
      </c>
      <c r="G1881" t="s">
        <v>46</v>
      </c>
      <c r="H1881" t="s">
        <v>52</v>
      </c>
      <c r="I1881" t="s">
        <v>48</v>
      </c>
      <c r="J1881" t="s">
        <v>37</v>
      </c>
      <c r="K1881" t="s">
        <v>38</v>
      </c>
      <c r="L1881" t="s">
        <v>54</v>
      </c>
      <c r="M1881" t="s">
        <v>40</v>
      </c>
      <c r="N1881" t="s">
        <v>41</v>
      </c>
      <c r="O1881" t="s">
        <v>42</v>
      </c>
      <c r="P1881" t="s">
        <v>43</v>
      </c>
      <c r="Q1881">
        <v>25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2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42.378500000000003</v>
      </c>
      <c r="AF1881">
        <v>-71.105199999999996</v>
      </c>
      <c r="AG1881">
        <v>2</v>
      </c>
      <c r="AH1881" s="1">
        <v>250000000000000</v>
      </c>
    </row>
    <row r="1882" spans="1:34" x14ac:dyDescent="0.35">
      <c r="A1882">
        <v>18059972</v>
      </c>
      <c r="B1882" s="2">
        <v>43381.595833333333</v>
      </c>
      <c r="C1882" s="2" t="str">
        <f t="shared" si="58"/>
        <v>Oct</v>
      </c>
      <c r="D1882" s="2" t="str">
        <f t="shared" si="59"/>
        <v>2018</v>
      </c>
      <c r="E1882" t="s">
        <v>44</v>
      </c>
      <c r="F1882" t="s">
        <v>1380</v>
      </c>
      <c r="G1882" t="s">
        <v>46</v>
      </c>
      <c r="H1882" t="s">
        <v>47</v>
      </c>
      <c r="I1882" t="s">
        <v>48</v>
      </c>
      <c r="J1882" t="s">
        <v>37</v>
      </c>
      <c r="K1882" t="s">
        <v>38</v>
      </c>
      <c r="L1882" t="s">
        <v>39</v>
      </c>
      <c r="M1882" t="s">
        <v>40</v>
      </c>
      <c r="N1882" t="s">
        <v>82</v>
      </c>
      <c r="O1882" t="s">
        <v>42</v>
      </c>
      <c r="P1882" t="s">
        <v>43</v>
      </c>
      <c r="Q1882">
        <v>25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2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42.378500000000003</v>
      </c>
      <c r="AF1882">
        <v>-71.105199999999996</v>
      </c>
      <c r="AG1882">
        <v>2</v>
      </c>
      <c r="AH1882" s="1">
        <v>250000000000000</v>
      </c>
    </row>
    <row r="1883" spans="1:34" x14ac:dyDescent="0.35">
      <c r="A1883">
        <v>19048948</v>
      </c>
      <c r="B1883" s="2">
        <v>43703.751388888886</v>
      </c>
      <c r="C1883" s="2" t="str">
        <f t="shared" si="58"/>
        <v>Aug</v>
      </c>
      <c r="D1883" s="2" t="str">
        <f t="shared" si="59"/>
        <v>2019</v>
      </c>
      <c r="E1883" t="s">
        <v>32</v>
      </c>
      <c r="F1883" t="s">
        <v>1381</v>
      </c>
      <c r="G1883" t="s">
        <v>46</v>
      </c>
      <c r="H1883" t="s">
        <v>52</v>
      </c>
      <c r="I1883" t="s">
        <v>48</v>
      </c>
      <c r="J1883" t="s">
        <v>37</v>
      </c>
      <c r="K1883" t="s">
        <v>38</v>
      </c>
      <c r="L1883" t="s">
        <v>54</v>
      </c>
      <c r="M1883" t="s">
        <v>40</v>
      </c>
      <c r="N1883" t="s">
        <v>55</v>
      </c>
      <c r="O1883" t="s">
        <v>42</v>
      </c>
      <c r="P1883" t="s">
        <v>43</v>
      </c>
      <c r="Q1883">
        <v>25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2</v>
      </c>
      <c r="X1883">
        <v>0</v>
      </c>
      <c r="Y1883">
        <v>0</v>
      </c>
      <c r="Z1883">
        <v>1</v>
      </c>
      <c r="AA1883">
        <v>0</v>
      </c>
      <c r="AB1883">
        <v>1</v>
      </c>
      <c r="AC1883">
        <v>0</v>
      </c>
      <c r="AD1883">
        <v>0</v>
      </c>
      <c r="AE1883">
        <v>42.378900000000002</v>
      </c>
      <c r="AF1883">
        <v>-71.107200000000006</v>
      </c>
      <c r="AG1883">
        <v>2</v>
      </c>
      <c r="AH1883" s="1">
        <v>250000000000000</v>
      </c>
    </row>
    <row r="1884" spans="1:34" x14ac:dyDescent="0.35">
      <c r="A1884">
        <v>22014794</v>
      </c>
      <c r="B1884" s="2">
        <v>44640.928472222222</v>
      </c>
      <c r="C1884" s="2" t="str">
        <f t="shared" si="58"/>
        <v>Mar</v>
      </c>
      <c r="D1884" s="2" t="str">
        <f t="shared" si="59"/>
        <v>2022</v>
      </c>
      <c r="E1884" t="s">
        <v>32</v>
      </c>
      <c r="F1884" t="s">
        <v>1382</v>
      </c>
      <c r="G1884" t="s">
        <v>34</v>
      </c>
      <c r="H1884" t="s">
        <v>47</v>
      </c>
      <c r="I1884" t="s">
        <v>48</v>
      </c>
      <c r="J1884" t="s">
        <v>37</v>
      </c>
      <c r="K1884" t="s">
        <v>38</v>
      </c>
      <c r="L1884" t="s">
        <v>39</v>
      </c>
      <c r="M1884" t="s">
        <v>93</v>
      </c>
      <c r="N1884" t="s">
        <v>49</v>
      </c>
      <c r="O1884" t="s">
        <v>105</v>
      </c>
      <c r="P1884" t="s">
        <v>63</v>
      </c>
      <c r="Q1884">
        <v>25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2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42.378900000000002</v>
      </c>
      <c r="AF1884">
        <v>-71.106700000000004</v>
      </c>
      <c r="AG1884">
        <v>2</v>
      </c>
      <c r="AH1884" s="1">
        <v>250000000000000</v>
      </c>
    </row>
    <row r="1885" spans="1:34" x14ac:dyDescent="0.35">
      <c r="A1885">
        <v>19045570</v>
      </c>
      <c r="B1885" s="2">
        <v>43687.435416666667</v>
      </c>
      <c r="C1885" s="2" t="str">
        <f t="shared" si="58"/>
        <v>Aug</v>
      </c>
      <c r="D1885" s="2" t="str">
        <f t="shared" si="59"/>
        <v>2019</v>
      </c>
      <c r="E1885" t="s">
        <v>44</v>
      </c>
      <c r="F1885" t="s">
        <v>1381</v>
      </c>
      <c r="G1885" t="s">
        <v>46</v>
      </c>
      <c r="H1885" t="s">
        <v>47</v>
      </c>
      <c r="I1885" t="s">
        <v>48</v>
      </c>
      <c r="J1885" t="s">
        <v>37</v>
      </c>
      <c r="K1885" t="s">
        <v>38</v>
      </c>
      <c r="L1885" t="s">
        <v>39</v>
      </c>
      <c r="M1885" t="s">
        <v>40</v>
      </c>
      <c r="N1885" t="s">
        <v>41</v>
      </c>
      <c r="O1885" t="s">
        <v>42</v>
      </c>
      <c r="P1885" t="s">
        <v>43</v>
      </c>
      <c r="Q1885">
        <v>25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1</v>
      </c>
      <c r="AA1885">
        <v>0</v>
      </c>
      <c r="AB1885">
        <v>1</v>
      </c>
      <c r="AC1885">
        <v>0</v>
      </c>
      <c r="AD1885">
        <v>0</v>
      </c>
      <c r="AE1885">
        <v>42.378900000000002</v>
      </c>
      <c r="AF1885">
        <v>-71.107200000000006</v>
      </c>
      <c r="AG1885">
        <v>2</v>
      </c>
      <c r="AH1885" s="1">
        <v>250000000000000</v>
      </c>
    </row>
    <row r="1886" spans="1:34" x14ac:dyDescent="0.35">
      <c r="A1886">
        <v>22071254</v>
      </c>
      <c r="B1886" s="2">
        <v>44914.34652777778</v>
      </c>
      <c r="C1886" s="2" t="str">
        <f t="shared" si="58"/>
        <v>Dec</v>
      </c>
      <c r="D1886" s="2" t="str">
        <f t="shared" si="59"/>
        <v>2022</v>
      </c>
      <c r="E1886" t="s">
        <v>44</v>
      </c>
      <c r="F1886" t="s">
        <v>1381</v>
      </c>
      <c r="G1886" t="s">
        <v>46</v>
      </c>
      <c r="H1886" t="s">
        <v>47</v>
      </c>
      <c r="I1886" t="s">
        <v>48</v>
      </c>
      <c r="J1886" t="s">
        <v>37</v>
      </c>
      <c r="K1886" t="s">
        <v>38</v>
      </c>
      <c r="L1886" t="s">
        <v>54</v>
      </c>
      <c r="M1886" t="s">
        <v>40</v>
      </c>
      <c r="N1886" t="s">
        <v>41</v>
      </c>
      <c r="O1886" t="s">
        <v>96</v>
      </c>
      <c r="P1886" t="s">
        <v>43</v>
      </c>
      <c r="Q1886">
        <v>25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2</v>
      </c>
      <c r="X1886">
        <v>0</v>
      </c>
      <c r="Y1886">
        <v>0</v>
      </c>
      <c r="Z1886">
        <v>1</v>
      </c>
      <c r="AA1886">
        <v>0</v>
      </c>
      <c r="AB1886">
        <v>1</v>
      </c>
      <c r="AC1886">
        <v>0</v>
      </c>
      <c r="AD1886">
        <v>0</v>
      </c>
      <c r="AE1886">
        <v>42.378900000000002</v>
      </c>
      <c r="AF1886">
        <v>-71.107200000000006</v>
      </c>
      <c r="AG1886">
        <v>2</v>
      </c>
      <c r="AH1886" s="1">
        <v>250000000000000</v>
      </c>
    </row>
    <row r="1887" spans="1:34" x14ac:dyDescent="0.35">
      <c r="A1887">
        <v>19048120</v>
      </c>
      <c r="B1887" s="2">
        <v>43699.851388888892</v>
      </c>
      <c r="C1887" s="2" t="str">
        <f t="shared" si="58"/>
        <v>Aug</v>
      </c>
      <c r="D1887" s="2" t="str">
        <f t="shared" si="59"/>
        <v>2019</v>
      </c>
      <c r="E1887" t="s">
        <v>32</v>
      </c>
      <c r="F1887" t="s">
        <v>1383</v>
      </c>
      <c r="G1887" t="s">
        <v>34</v>
      </c>
      <c r="H1887" t="s">
        <v>47</v>
      </c>
      <c r="I1887" t="s">
        <v>48</v>
      </c>
      <c r="J1887" t="s">
        <v>144</v>
      </c>
      <c r="K1887" t="s">
        <v>38</v>
      </c>
      <c r="L1887" t="s">
        <v>39</v>
      </c>
      <c r="M1887" t="s">
        <v>40</v>
      </c>
      <c r="N1887" t="s">
        <v>41</v>
      </c>
      <c r="O1887" t="s">
        <v>206</v>
      </c>
      <c r="P1887" t="s">
        <v>57</v>
      </c>
      <c r="Q1887">
        <v>30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42.378399999999999</v>
      </c>
      <c r="AF1887">
        <v>-71.106899999999996</v>
      </c>
      <c r="AG1887">
        <v>2</v>
      </c>
      <c r="AH1887" s="1">
        <v>250000000000000</v>
      </c>
    </row>
    <row r="1888" spans="1:34" x14ac:dyDescent="0.35">
      <c r="A1888">
        <v>20053923</v>
      </c>
      <c r="B1888" s="2">
        <v>44141.385416666664</v>
      </c>
      <c r="C1888" s="2" t="str">
        <f t="shared" si="58"/>
        <v>Nov</v>
      </c>
      <c r="D1888" s="2" t="str">
        <f t="shared" si="59"/>
        <v>2020</v>
      </c>
      <c r="E1888" t="s">
        <v>44</v>
      </c>
      <c r="F1888" t="s">
        <v>1384</v>
      </c>
      <c r="G1888" t="s">
        <v>46</v>
      </c>
      <c r="H1888" t="s">
        <v>47</v>
      </c>
      <c r="I1888" t="s">
        <v>48</v>
      </c>
      <c r="J1888" t="s">
        <v>37</v>
      </c>
      <c r="K1888" t="s">
        <v>53</v>
      </c>
      <c r="L1888" t="s">
        <v>54</v>
      </c>
      <c r="M1888" t="s">
        <v>69</v>
      </c>
      <c r="N1888" t="s">
        <v>41</v>
      </c>
      <c r="O1888" t="s">
        <v>42</v>
      </c>
      <c r="P1888" t="s">
        <v>43</v>
      </c>
      <c r="Q1888">
        <v>20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2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42.378300000000003</v>
      </c>
      <c r="AF1888">
        <v>-71.1066</v>
      </c>
      <c r="AG1888">
        <v>2</v>
      </c>
      <c r="AH1888" s="1">
        <v>250000000000000</v>
      </c>
    </row>
    <row r="1889" spans="1:34" x14ac:dyDescent="0.35">
      <c r="A1889">
        <v>19060989</v>
      </c>
      <c r="B1889" s="2">
        <v>43761.804166666669</v>
      </c>
      <c r="C1889" s="2" t="str">
        <f t="shared" si="58"/>
        <v>Oct</v>
      </c>
      <c r="D1889" s="2" t="str">
        <f t="shared" si="59"/>
        <v>2019</v>
      </c>
      <c r="E1889" t="s">
        <v>32</v>
      </c>
      <c r="F1889" t="s">
        <v>1384</v>
      </c>
      <c r="G1889" t="s">
        <v>34</v>
      </c>
      <c r="H1889" t="s">
        <v>47</v>
      </c>
      <c r="I1889" t="s">
        <v>48</v>
      </c>
      <c r="J1889" t="s">
        <v>37</v>
      </c>
      <c r="K1889" t="s">
        <v>38</v>
      </c>
      <c r="L1889" t="s">
        <v>39</v>
      </c>
      <c r="M1889" t="s">
        <v>40</v>
      </c>
      <c r="N1889" t="s">
        <v>119</v>
      </c>
      <c r="O1889" t="s">
        <v>42</v>
      </c>
      <c r="P1889" t="s">
        <v>43</v>
      </c>
      <c r="Q1889">
        <v>30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3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42.378300000000003</v>
      </c>
      <c r="AF1889">
        <v>-71.1066</v>
      </c>
      <c r="AG1889">
        <v>2</v>
      </c>
      <c r="AH1889" s="1">
        <v>250000000000000</v>
      </c>
    </row>
    <row r="1890" spans="1:34" x14ac:dyDescent="0.35">
      <c r="A1890">
        <v>19071896</v>
      </c>
      <c r="B1890" s="2">
        <v>43819.40902777778</v>
      </c>
      <c r="C1890" s="2" t="str">
        <f t="shared" si="58"/>
        <v>Dec</v>
      </c>
      <c r="D1890" s="2" t="str">
        <f t="shared" si="59"/>
        <v>2019</v>
      </c>
      <c r="E1890" t="s">
        <v>44</v>
      </c>
      <c r="F1890" t="s">
        <v>1385</v>
      </c>
      <c r="G1890" t="s">
        <v>46</v>
      </c>
      <c r="H1890" t="s">
        <v>47</v>
      </c>
      <c r="I1890" t="s">
        <v>48</v>
      </c>
      <c r="J1890" t="s">
        <v>37</v>
      </c>
      <c r="K1890" t="s">
        <v>38</v>
      </c>
      <c r="L1890" t="s">
        <v>54</v>
      </c>
      <c r="M1890" t="s">
        <v>40</v>
      </c>
      <c r="N1890" t="s">
        <v>55</v>
      </c>
      <c r="O1890" t="s">
        <v>42</v>
      </c>
      <c r="P1890" t="s">
        <v>43</v>
      </c>
      <c r="Q1890">
        <v>25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4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42.386499999999998</v>
      </c>
      <c r="AF1890">
        <v>-71.097800000000007</v>
      </c>
      <c r="AG1890">
        <v>3</v>
      </c>
      <c r="AH1890" s="1">
        <v>250000000000000</v>
      </c>
    </row>
    <row r="1891" spans="1:34" x14ac:dyDescent="0.35">
      <c r="A1891">
        <v>23062590</v>
      </c>
      <c r="B1891" s="2">
        <v>45227.578472222223</v>
      </c>
      <c r="C1891" s="2" t="str">
        <f t="shared" si="58"/>
        <v>Oct</v>
      </c>
      <c r="D1891" s="2" t="str">
        <f t="shared" si="59"/>
        <v>2023</v>
      </c>
      <c r="E1891" t="s">
        <v>44</v>
      </c>
      <c r="F1891" t="s">
        <v>1385</v>
      </c>
      <c r="G1891" t="s">
        <v>46</v>
      </c>
      <c r="H1891" t="s">
        <v>47</v>
      </c>
      <c r="I1891" t="s">
        <v>48</v>
      </c>
      <c r="J1891" t="s">
        <v>37</v>
      </c>
      <c r="K1891" t="s">
        <v>53</v>
      </c>
      <c r="L1891" t="s">
        <v>54</v>
      </c>
      <c r="M1891" t="s">
        <v>40</v>
      </c>
      <c r="N1891" t="s">
        <v>82</v>
      </c>
      <c r="O1891" t="s">
        <v>42</v>
      </c>
      <c r="P1891" t="s">
        <v>43</v>
      </c>
      <c r="Q1891">
        <v>25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3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42.386499999999998</v>
      </c>
      <c r="AF1891">
        <v>-71.097800000000007</v>
      </c>
      <c r="AG1891">
        <v>3</v>
      </c>
      <c r="AH1891" s="1">
        <v>250000000000000</v>
      </c>
    </row>
    <row r="1892" spans="1:34" x14ac:dyDescent="0.35">
      <c r="A1892">
        <v>19027197</v>
      </c>
      <c r="B1892" s="2">
        <v>43602.843055555553</v>
      </c>
      <c r="C1892" s="2" t="str">
        <f t="shared" si="58"/>
        <v>May</v>
      </c>
      <c r="D1892" s="2" t="str">
        <f t="shared" si="59"/>
        <v>2019</v>
      </c>
      <c r="E1892" t="s">
        <v>32</v>
      </c>
      <c r="F1892" t="s">
        <v>1386</v>
      </c>
      <c r="G1892" t="s">
        <v>34</v>
      </c>
      <c r="H1892" t="s">
        <v>52</v>
      </c>
      <c r="I1892" t="s">
        <v>36</v>
      </c>
      <c r="J1892" t="s">
        <v>37</v>
      </c>
      <c r="K1892" t="s">
        <v>38</v>
      </c>
      <c r="L1892" t="s">
        <v>90</v>
      </c>
      <c r="M1892" t="s">
        <v>40</v>
      </c>
      <c r="N1892" t="s">
        <v>41</v>
      </c>
      <c r="O1892" t="s">
        <v>42</v>
      </c>
      <c r="P1892" t="s">
        <v>43</v>
      </c>
      <c r="Q1892">
        <v>25</v>
      </c>
      <c r="R1892">
        <v>0</v>
      </c>
      <c r="S1892">
        <v>0</v>
      </c>
      <c r="T1892">
        <v>1</v>
      </c>
      <c r="U1892">
        <v>0</v>
      </c>
      <c r="V1892">
        <v>2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42.386699999999998</v>
      </c>
      <c r="AF1892">
        <v>-71.098399999999998</v>
      </c>
      <c r="AG1892">
        <v>3</v>
      </c>
      <c r="AH1892" s="1">
        <v>250000000000000</v>
      </c>
    </row>
    <row r="1893" spans="1:34" x14ac:dyDescent="0.35">
      <c r="A1893">
        <v>21043183</v>
      </c>
      <c r="B1893" s="2">
        <v>44427.59097222222</v>
      </c>
      <c r="C1893" s="2" t="str">
        <f t="shared" si="58"/>
        <v>Aug</v>
      </c>
      <c r="D1893" s="2" t="str">
        <f t="shared" si="59"/>
        <v>2021</v>
      </c>
      <c r="E1893" t="s">
        <v>44</v>
      </c>
      <c r="F1893" t="s">
        <v>1387</v>
      </c>
      <c r="G1893" t="s">
        <v>46</v>
      </c>
      <c r="H1893" t="s">
        <v>52</v>
      </c>
      <c r="I1893" t="s">
        <v>48</v>
      </c>
      <c r="J1893" t="s">
        <v>37</v>
      </c>
      <c r="K1893" t="s">
        <v>38</v>
      </c>
      <c r="L1893" t="s">
        <v>54</v>
      </c>
      <c r="M1893" t="s">
        <v>40</v>
      </c>
      <c r="N1893" t="s">
        <v>49</v>
      </c>
      <c r="O1893" t="s">
        <v>140</v>
      </c>
      <c r="P1893" t="s">
        <v>57</v>
      </c>
      <c r="Q1893">
        <v>25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2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42.385899999999999</v>
      </c>
      <c r="AF1893">
        <v>-71.096000000000004</v>
      </c>
      <c r="AG1893">
        <v>3</v>
      </c>
      <c r="AH1893" s="1">
        <v>250000000000000</v>
      </c>
    </row>
    <row r="1894" spans="1:34" x14ac:dyDescent="0.35">
      <c r="A1894">
        <v>22040709</v>
      </c>
      <c r="B1894" s="2">
        <v>44764.501388888886</v>
      </c>
      <c r="C1894" s="2" t="str">
        <f t="shared" si="58"/>
        <v>Jul</v>
      </c>
      <c r="D1894" s="2" t="str">
        <f t="shared" si="59"/>
        <v>2022</v>
      </c>
      <c r="E1894" t="s">
        <v>44</v>
      </c>
      <c r="F1894" t="s">
        <v>1385</v>
      </c>
      <c r="G1894" t="s">
        <v>46</v>
      </c>
      <c r="H1894" t="s">
        <v>47</v>
      </c>
      <c r="I1894" t="s">
        <v>48</v>
      </c>
      <c r="J1894" t="s">
        <v>37</v>
      </c>
      <c r="K1894" t="s">
        <v>53</v>
      </c>
      <c r="L1894" t="s">
        <v>54</v>
      </c>
      <c r="M1894" t="s">
        <v>40</v>
      </c>
      <c r="N1894" t="s">
        <v>41</v>
      </c>
      <c r="O1894" t="s">
        <v>42</v>
      </c>
      <c r="P1894" t="s">
        <v>43</v>
      </c>
      <c r="Q1894">
        <v>25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42.386499999999998</v>
      </c>
      <c r="AF1894">
        <v>-71.097800000000007</v>
      </c>
      <c r="AG1894">
        <v>3</v>
      </c>
      <c r="AH1894" s="1">
        <v>250000000000000</v>
      </c>
    </row>
    <row r="1895" spans="1:34" x14ac:dyDescent="0.35">
      <c r="A1895">
        <v>22070438</v>
      </c>
      <c r="B1895" s="2">
        <v>44909.734722222223</v>
      </c>
      <c r="C1895" s="2" t="str">
        <f t="shared" si="58"/>
        <v>Dec</v>
      </c>
      <c r="D1895" s="2" t="str">
        <f t="shared" si="59"/>
        <v>2022</v>
      </c>
      <c r="E1895" t="s">
        <v>32</v>
      </c>
      <c r="F1895" t="s">
        <v>1388</v>
      </c>
      <c r="G1895" t="s">
        <v>34</v>
      </c>
      <c r="H1895" t="s">
        <v>47</v>
      </c>
      <c r="I1895" t="s">
        <v>48</v>
      </c>
      <c r="J1895" t="s">
        <v>37</v>
      </c>
      <c r="K1895" t="s">
        <v>121</v>
      </c>
      <c r="L1895" t="s">
        <v>71</v>
      </c>
      <c r="M1895" t="s">
        <v>93</v>
      </c>
      <c r="N1895" t="s">
        <v>49</v>
      </c>
      <c r="O1895" t="s">
        <v>86</v>
      </c>
      <c r="P1895" t="s">
        <v>43</v>
      </c>
      <c r="Q1895">
        <v>25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4</v>
      </c>
      <c r="X1895">
        <v>0</v>
      </c>
      <c r="Y1895">
        <v>0</v>
      </c>
      <c r="Z1895">
        <v>1</v>
      </c>
      <c r="AA1895">
        <v>1</v>
      </c>
      <c r="AB1895">
        <v>0</v>
      </c>
      <c r="AC1895">
        <v>0</v>
      </c>
      <c r="AD1895">
        <v>0</v>
      </c>
      <c r="AE1895">
        <v>42.386699999999998</v>
      </c>
      <c r="AF1895">
        <v>-71.098399999999998</v>
      </c>
      <c r="AG1895">
        <v>3</v>
      </c>
      <c r="AH1895" s="1">
        <v>250000000000000</v>
      </c>
    </row>
    <row r="1896" spans="1:34" x14ac:dyDescent="0.35">
      <c r="A1896">
        <v>23042293</v>
      </c>
      <c r="B1896" s="2">
        <v>45134.456944444442</v>
      </c>
      <c r="C1896" s="2" t="str">
        <f t="shared" si="58"/>
        <v>Jul</v>
      </c>
      <c r="D1896" s="2" t="str">
        <f t="shared" si="59"/>
        <v>2023</v>
      </c>
      <c r="E1896" t="s">
        <v>44</v>
      </c>
      <c r="F1896" t="s">
        <v>1385</v>
      </c>
      <c r="G1896" t="s">
        <v>46</v>
      </c>
      <c r="H1896" t="s">
        <v>52</v>
      </c>
      <c r="I1896" t="s">
        <v>48</v>
      </c>
      <c r="J1896" t="s">
        <v>37</v>
      </c>
      <c r="K1896" t="s">
        <v>38</v>
      </c>
      <c r="L1896" t="s">
        <v>54</v>
      </c>
      <c r="M1896" t="s">
        <v>40</v>
      </c>
      <c r="N1896" t="s">
        <v>49</v>
      </c>
      <c r="O1896" t="s">
        <v>99</v>
      </c>
      <c r="P1896" t="s">
        <v>57</v>
      </c>
      <c r="Q1896">
        <v>25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2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42.386499999999998</v>
      </c>
      <c r="AF1896">
        <v>-71.097800000000007</v>
      </c>
      <c r="AG1896">
        <v>3</v>
      </c>
      <c r="AH1896" s="1">
        <v>250000000000000</v>
      </c>
    </row>
    <row r="1897" spans="1:34" x14ac:dyDescent="0.35">
      <c r="A1897">
        <v>21058438</v>
      </c>
      <c r="B1897" s="2">
        <v>44506.370833333334</v>
      </c>
      <c r="C1897" s="2" t="str">
        <f t="shared" si="58"/>
        <v>Nov</v>
      </c>
      <c r="D1897" s="2" t="str">
        <f t="shared" si="59"/>
        <v>2021</v>
      </c>
      <c r="E1897" t="s">
        <v>44</v>
      </c>
      <c r="F1897" t="s">
        <v>1389</v>
      </c>
      <c r="G1897" t="s">
        <v>46</v>
      </c>
      <c r="H1897" t="s">
        <v>47</v>
      </c>
      <c r="I1897" t="s">
        <v>48</v>
      </c>
      <c r="J1897" t="s">
        <v>37</v>
      </c>
      <c r="K1897" t="s">
        <v>66</v>
      </c>
      <c r="L1897" t="s">
        <v>71</v>
      </c>
      <c r="M1897" t="s">
        <v>40</v>
      </c>
      <c r="N1897" t="s">
        <v>82</v>
      </c>
      <c r="O1897" t="s">
        <v>56</v>
      </c>
      <c r="P1897" t="s">
        <v>57</v>
      </c>
      <c r="Q1897">
        <v>25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4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42.385800000000003</v>
      </c>
      <c r="AF1897">
        <v>-71.093699999999998</v>
      </c>
      <c r="AG1897">
        <v>3</v>
      </c>
      <c r="AH1897" s="1">
        <v>250000000000000</v>
      </c>
    </row>
    <row r="1898" spans="1:34" x14ac:dyDescent="0.35">
      <c r="A1898">
        <v>19059357</v>
      </c>
      <c r="B1898" s="2">
        <v>43754.280555555553</v>
      </c>
      <c r="C1898" s="2" t="str">
        <f t="shared" si="58"/>
        <v>Oct</v>
      </c>
      <c r="D1898" s="2" t="str">
        <f t="shared" si="59"/>
        <v>2019</v>
      </c>
      <c r="E1898" t="s">
        <v>58</v>
      </c>
      <c r="F1898" t="s">
        <v>1387</v>
      </c>
      <c r="G1898" t="s">
        <v>291</v>
      </c>
      <c r="H1898" t="s">
        <v>47</v>
      </c>
      <c r="I1898" t="s">
        <v>48</v>
      </c>
      <c r="J1898" t="s">
        <v>37</v>
      </c>
      <c r="K1898" t="s">
        <v>38</v>
      </c>
      <c r="L1898" t="s">
        <v>54</v>
      </c>
      <c r="M1898" t="s">
        <v>93</v>
      </c>
      <c r="N1898" t="s">
        <v>82</v>
      </c>
      <c r="O1898" t="s">
        <v>42</v>
      </c>
      <c r="P1898" t="s">
        <v>43</v>
      </c>
      <c r="Q1898">
        <v>25</v>
      </c>
      <c r="R1898">
        <v>1</v>
      </c>
      <c r="S1898">
        <v>0</v>
      </c>
      <c r="T1898">
        <v>0</v>
      </c>
      <c r="U1898">
        <v>1</v>
      </c>
      <c r="V1898">
        <v>0</v>
      </c>
      <c r="W1898">
        <v>2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42.385899999999999</v>
      </c>
      <c r="AF1898">
        <v>-71.096000000000004</v>
      </c>
      <c r="AG1898">
        <v>3</v>
      </c>
      <c r="AH1898" s="1">
        <v>250000000000000</v>
      </c>
    </row>
    <row r="1899" spans="1:34" x14ac:dyDescent="0.35">
      <c r="A1899">
        <v>18064384</v>
      </c>
      <c r="B1899" s="2">
        <v>43403.595138888886</v>
      </c>
      <c r="C1899" s="2" t="str">
        <f t="shared" si="58"/>
        <v>Oct</v>
      </c>
      <c r="D1899" s="2" t="str">
        <f t="shared" si="59"/>
        <v>2018</v>
      </c>
      <c r="E1899" t="s">
        <v>44</v>
      </c>
      <c r="F1899" t="s">
        <v>1390</v>
      </c>
      <c r="G1899" t="s">
        <v>46</v>
      </c>
      <c r="H1899" t="s">
        <v>47</v>
      </c>
      <c r="I1899" t="s">
        <v>48</v>
      </c>
      <c r="J1899" t="s">
        <v>37</v>
      </c>
      <c r="K1899" t="s">
        <v>38</v>
      </c>
      <c r="L1899" t="s">
        <v>71</v>
      </c>
      <c r="M1899" t="s">
        <v>69</v>
      </c>
      <c r="N1899" t="s">
        <v>55</v>
      </c>
      <c r="O1899" t="s">
        <v>42</v>
      </c>
      <c r="P1899" t="s">
        <v>43</v>
      </c>
      <c r="Q1899">
        <v>25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5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42.386800000000001</v>
      </c>
      <c r="AF1899">
        <v>-71.098699999999994</v>
      </c>
      <c r="AG1899">
        <v>3</v>
      </c>
      <c r="AH1899" s="1">
        <v>250000000000000</v>
      </c>
    </row>
    <row r="1900" spans="1:34" x14ac:dyDescent="0.35">
      <c r="A1900">
        <v>22026178</v>
      </c>
      <c r="B1900" s="2">
        <v>44693.481944444444</v>
      </c>
      <c r="C1900" s="2" t="str">
        <f t="shared" si="58"/>
        <v>May</v>
      </c>
      <c r="D1900" s="2" t="str">
        <f t="shared" si="59"/>
        <v>2022</v>
      </c>
      <c r="E1900" t="s">
        <v>44</v>
      </c>
      <c r="F1900" t="s">
        <v>1391</v>
      </c>
      <c r="G1900" t="s">
        <v>46</v>
      </c>
      <c r="H1900" t="s">
        <v>47</v>
      </c>
      <c r="I1900" t="s">
        <v>48</v>
      </c>
      <c r="J1900" t="s">
        <v>37</v>
      </c>
      <c r="K1900" t="s">
        <v>66</v>
      </c>
      <c r="L1900" t="s">
        <v>71</v>
      </c>
      <c r="M1900" t="s">
        <v>40</v>
      </c>
      <c r="N1900" t="s">
        <v>55</v>
      </c>
      <c r="O1900" t="s">
        <v>42</v>
      </c>
      <c r="P1900" t="s">
        <v>43</v>
      </c>
      <c r="Q1900">
        <v>25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3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42.386800000000001</v>
      </c>
      <c r="AF1900">
        <v>-71.098699999999994</v>
      </c>
      <c r="AG1900">
        <v>3</v>
      </c>
      <c r="AH1900" s="1">
        <v>250000000000000</v>
      </c>
    </row>
    <row r="1901" spans="1:34" x14ac:dyDescent="0.35">
      <c r="A1901">
        <v>18058751</v>
      </c>
      <c r="B1901" s="2">
        <v>43375.319444444445</v>
      </c>
      <c r="C1901" s="2" t="str">
        <f t="shared" si="58"/>
        <v>Oct</v>
      </c>
      <c r="D1901" s="2" t="str">
        <f t="shared" si="59"/>
        <v>2018</v>
      </c>
      <c r="E1901" t="s">
        <v>58</v>
      </c>
      <c r="F1901" t="s">
        <v>1392</v>
      </c>
      <c r="G1901" t="s">
        <v>46</v>
      </c>
      <c r="H1901" t="s">
        <v>35</v>
      </c>
      <c r="I1901" t="s">
        <v>36</v>
      </c>
      <c r="J1901" t="s">
        <v>144</v>
      </c>
      <c r="K1901" t="s">
        <v>38</v>
      </c>
      <c r="L1901" t="s">
        <v>39</v>
      </c>
      <c r="M1901" t="s">
        <v>40</v>
      </c>
      <c r="N1901" t="s">
        <v>82</v>
      </c>
      <c r="O1901" t="s">
        <v>136</v>
      </c>
      <c r="P1901" t="s">
        <v>43</v>
      </c>
      <c r="Q1901">
        <v>10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2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42.386899999999997</v>
      </c>
      <c r="AF1901">
        <v>-71.096000000000004</v>
      </c>
      <c r="AG1901">
        <v>3</v>
      </c>
      <c r="AH1901" s="1">
        <v>250000000000000</v>
      </c>
    </row>
    <row r="1902" spans="1:34" x14ac:dyDescent="0.35">
      <c r="A1902">
        <v>21041437</v>
      </c>
      <c r="B1902" s="2">
        <v>44418.269444444442</v>
      </c>
      <c r="C1902" s="2" t="str">
        <f t="shared" si="58"/>
        <v>Aug</v>
      </c>
      <c r="D1902" s="2" t="str">
        <f t="shared" si="59"/>
        <v>2021</v>
      </c>
      <c r="E1902" t="s">
        <v>58</v>
      </c>
      <c r="F1902" t="s">
        <v>1388</v>
      </c>
      <c r="G1902" t="s">
        <v>46</v>
      </c>
      <c r="H1902" t="s">
        <v>35</v>
      </c>
      <c r="I1902" t="s">
        <v>36</v>
      </c>
      <c r="J1902" t="s">
        <v>37</v>
      </c>
      <c r="K1902" t="s">
        <v>121</v>
      </c>
      <c r="L1902" t="s">
        <v>39</v>
      </c>
      <c r="M1902" t="s">
        <v>61</v>
      </c>
      <c r="N1902" t="s">
        <v>63</v>
      </c>
      <c r="O1902" t="s">
        <v>86</v>
      </c>
      <c r="P1902" t="s">
        <v>63</v>
      </c>
      <c r="Q1902">
        <v>20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2</v>
      </c>
      <c r="X1902">
        <v>0</v>
      </c>
      <c r="Y1902">
        <v>0</v>
      </c>
      <c r="Z1902">
        <v>1</v>
      </c>
      <c r="AA1902">
        <v>1</v>
      </c>
      <c r="AB1902">
        <v>0</v>
      </c>
      <c r="AC1902">
        <v>0</v>
      </c>
      <c r="AD1902">
        <v>0</v>
      </c>
      <c r="AE1902">
        <v>42.386699999999998</v>
      </c>
      <c r="AF1902">
        <v>-71.098399999999998</v>
      </c>
      <c r="AG1902">
        <v>3</v>
      </c>
      <c r="AH1902" s="1">
        <v>250000000000000</v>
      </c>
    </row>
    <row r="1903" spans="1:34" x14ac:dyDescent="0.35">
      <c r="A1903">
        <v>19058224</v>
      </c>
      <c r="B1903" s="2">
        <v>43748.406944444447</v>
      </c>
      <c r="C1903" s="2" t="str">
        <f t="shared" si="58"/>
        <v>Oct</v>
      </c>
      <c r="D1903" s="2" t="str">
        <f t="shared" si="59"/>
        <v>2019</v>
      </c>
      <c r="E1903" t="s">
        <v>44</v>
      </c>
      <c r="F1903" t="s">
        <v>1393</v>
      </c>
      <c r="G1903" t="s">
        <v>46</v>
      </c>
      <c r="H1903" t="s">
        <v>35</v>
      </c>
      <c r="I1903" t="s">
        <v>36</v>
      </c>
      <c r="J1903" t="s">
        <v>37</v>
      </c>
      <c r="K1903" t="s">
        <v>66</v>
      </c>
      <c r="L1903" t="s">
        <v>71</v>
      </c>
      <c r="M1903" t="s">
        <v>40</v>
      </c>
      <c r="N1903" t="s">
        <v>49</v>
      </c>
      <c r="O1903" t="s">
        <v>86</v>
      </c>
      <c r="P1903" t="s">
        <v>43</v>
      </c>
      <c r="Q1903">
        <v>25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1</v>
      </c>
      <c r="X1903">
        <v>0</v>
      </c>
      <c r="Y1903">
        <v>0</v>
      </c>
      <c r="Z1903">
        <v>1</v>
      </c>
      <c r="AA1903">
        <v>1</v>
      </c>
      <c r="AB1903">
        <v>0</v>
      </c>
      <c r="AC1903">
        <v>0</v>
      </c>
      <c r="AD1903">
        <v>0</v>
      </c>
      <c r="AE1903">
        <v>42.385199999999998</v>
      </c>
      <c r="AF1903">
        <v>-71.094200000000001</v>
      </c>
      <c r="AG1903">
        <v>3</v>
      </c>
      <c r="AH1903" s="1">
        <v>250000000000000</v>
      </c>
    </row>
    <row r="1904" spans="1:34" x14ac:dyDescent="0.35">
      <c r="A1904">
        <v>20036862</v>
      </c>
      <c r="B1904" s="2">
        <v>44041.231944444444</v>
      </c>
      <c r="C1904" s="2" t="str">
        <f t="shared" si="58"/>
        <v>Jul</v>
      </c>
      <c r="D1904" s="2" t="str">
        <f t="shared" si="59"/>
        <v>2020</v>
      </c>
      <c r="E1904" t="s">
        <v>58</v>
      </c>
      <c r="F1904" t="s">
        <v>1394</v>
      </c>
      <c r="G1904" t="s">
        <v>291</v>
      </c>
      <c r="H1904" t="s">
        <v>47</v>
      </c>
      <c r="I1904" t="s">
        <v>48</v>
      </c>
      <c r="J1904" t="s">
        <v>37</v>
      </c>
      <c r="K1904" t="s">
        <v>38</v>
      </c>
      <c r="L1904" t="s">
        <v>39</v>
      </c>
      <c r="M1904" t="s">
        <v>40</v>
      </c>
      <c r="N1904" t="s">
        <v>41</v>
      </c>
      <c r="O1904" t="s">
        <v>42</v>
      </c>
      <c r="P1904" t="s">
        <v>43</v>
      </c>
      <c r="Q1904">
        <v>25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2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42.386499999999998</v>
      </c>
      <c r="AF1904">
        <v>-71.097800000000007</v>
      </c>
      <c r="AG1904">
        <v>3</v>
      </c>
      <c r="AH1904" s="1">
        <v>250000000000000</v>
      </c>
    </row>
    <row r="1905" spans="1:34" x14ac:dyDescent="0.35">
      <c r="A1905">
        <v>21032786</v>
      </c>
      <c r="B1905" s="2">
        <v>44376.288194444445</v>
      </c>
      <c r="C1905" s="2" t="str">
        <f t="shared" si="58"/>
        <v>Jun</v>
      </c>
      <c r="D1905" s="2" t="str">
        <f t="shared" si="59"/>
        <v>2021</v>
      </c>
      <c r="E1905" t="s">
        <v>58</v>
      </c>
      <c r="F1905" t="s">
        <v>1392</v>
      </c>
      <c r="G1905" t="s">
        <v>46</v>
      </c>
      <c r="H1905" t="s">
        <v>47</v>
      </c>
      <c r="I1905" t="s">
        <v>48</v>
      </c>
      <c r="J1905" t="s">
        <v>37</v>
      </c>
      <c r="K1905" t="s">
        <v>38</v>
      </c>
      <c r="L1905" t="s">
        <v>39</v>
      </c>
      <c r="M1905" t="s">
        <v>40</v>
      </c>
      <c r="N1905" t="s">
        <v>119</v>
      </c>
      <c r="O1905" t="s">
        <v>42</v>
      </c>
      <c r="P1905" t="s">
        <v>43</v>
      </c>
      <c r="Q1905">
        <v>20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3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42.386899999999997</v>
      </c>
      <c r="AF1905">
        <v>-71.096000000000004</v>
      </c>
      <c r="AG1905">
        <v>3</v>
      </c>
      <c r="AH1905" s="1">
        <v>250000000000000</v>
      </c>
    </row>
    <row r="1906" spans="1:34" x14ac:dyDescent="0.35">
      <c r="A1906">
        <v>22060147</v>
      </c>
      <c r="B1906" s="2">
        <v>44854.433333333334</v>
      </c>
      <c r="C1906" s="2" t="str">
        <f t="shared" si="58"/>
        <v>Oct</v>
      </c>
      <c r="D1906" s="2" t="str">
        <f t="shared" si="59"/>
        <v>2022</v>
      </c>
      <c r="E1906" t="s">
        <v>44</v>
      </c>
      <c r="F1906" t="s">
        <v>1387</v>
      </c>
      <c r="G1906" t="s">
        <v>46</v>
      </c>
      <c r="H1906" t="s">
        <v>52</v>
      </c>
      <c r="I1906" t="s">
        <v>48</v>
      </c>
      <c r="J1906" t="s">
        <v>37</v>
      </c>
      <c r="K1906" t="s">
        <v>38</v>
      </c>
      <c r="L1906" t="s">
        <v>54</v>
      </c>
      <c r="M1906" t="s">
        <v>40</v>
      </c>
      <c r="N1906" t="s">
        <v>41</v>
      </c>
      <c r="O1906" t="s">
        <v>42</v>
      </c>
      <c r="P1906" t="s">
        <v>43</v>
      </c>
      <c r="Q1906">
        <v>25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3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42.385899999999999</v>
      </c>
      <c r="AF1906">
        <v>-71.096000000000004</v>
      </c>
      <c r="AG1906">
        <v>3</v>
      </c>
      <c r="AH1906" s="1">
        <v>250000000000000</v>
      </c>
    </row>
    <row r="1907" spans="1:34" x14ac:dyDescent="0.35">
      <c r="A1907">
        <v>18031796</v>
      </c>
      <c r="B1907" s="2">
        <v>43249.337500000001</v>
      </c>
      <c r="C1907" s="2" t="str">
        <f t="shared" si="58"/>
        <v>May</v>
      </c>
      <c r="D1907" s="2" t="str">
        <f t="shared" si="59"/>
        <v>2018</v>
      </c>
      <c r="E1907" t="s">
        <v>44</v>
      </c>
      <c r="F1907" t="s">
        <v>1387</v>
      </c>
      <c r="G1907" t="s">
        <v>46</v>
      </c>
      <c r="H1907" t="s">
        <v>47</v>
      </c>
      <c r="I1907" t="s">
        <v>48</v>
      </c>
      <c r="J1907" t="s">
        <v>37</v>
      </c>
      <c r="K1907" t="s">
        <v>38</v>
      </c>
      <c r="L1907" t="s">
        <v>71</v>
      </c>
      <c r="M1907" t="s">
        <v>40</v>
      </c>
      <c r="N1907" t="s">
        <v>49</v>
      </c>
      <c r="O1907" t="s">
        <v>96</v>
      </c>
      <c r="P1907" t="s">
        <v>43</v>
      </c>
      <c r="Q1907">
        <v>25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1</v>
      </c>
      <c r="X1907">
        <v>0</v>
      </c>
      <c r="Y1907">
        <v>0</v>
      </c>
      <c r="Z1907">
        <v>1</v>
      </c>
      <c r="AA1907">
        <v>0</v>
      </c>
      <c r="AB1907">
        <v>1</v>
      </c>
      <c r="AC1907">
        <v>0</v>
      </c>
      <c r="AD1907">
        <v>0</v>
      </c>
      <c r="AE1907">
        <v>42.385899999999999</v>
      </c>
      <c r="AF1907">
        <v>-71.096000000000004</v>
      </c>
      <c r="AG1907">
        <v>3</v>
      </c>
      <c r="AH1907" s="1">
        <v>250000000000000</v>
      </c>
    </row>
    <row r="1908" spans="1:34" x14ac:dyDescent="0.35">
      <c r="A1908">
        <v>20046769</v>
      </c>
      <c r="B1908" s="2">
        <v>44103.51458333333</v>
      </c>
      <c r="C1908" s="2" t="str">
        <f t="shared" si="58"/>
        <v>Sep</v>
      </c>
      <c r="D1908" s="2" t="str">
        <f t="shared" si="59"/>
        <v>2020</v>
      </c>
      <c r="E1908" t="s">
        <v>44</v>
      </c>
      <c r="F1908" t="s">
        <v>1389</v>
      </c>
      <c r="G1908" t="s">
        <v>46</v>
      </c>
      <c r="H1908" t="s">
        <v>47</v>
      </c>
      <c r="I1908" t="s">
        <v>48</v>
      </c>
      <c r="J1908" t="s">
        <v>37</v>
      </c>
      <c r="K1908" t="s">
        <v>323</v>
      </c>
      <c r="L1908" t="s">
        <v>71</v>
      </c>
      <c r="M1908" t="s">
        <v>69</v>
      </c>
      <c r="N1908" t="s">
        <v>49</v>
      </c>
      <c r="O1908" t="s">
        <v>99</v>
      </c>
      <c r="P1908" t="s">
        <v>57</v>
      </c>
      <c r="Q1908">
        <v>25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2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42.385800000000003</v>
      </c>
      <c r="AF1908">
        <v>-71.093699999999998</v>
      </c>
      <c r="AG1908">
        <v>3</v>
      </c>
      <c r="AH1908" s="1">
        <v>250000000000000</v>
      </c>
    </row>
    <row r="1909" spans="1:34" x14ac:dyDescent="0.35">
      <c r="A1909">
        <v>18025865</v>
      </c>
      <c r="B1909" s="2">
        <v>43222.432638888888</v>
      </c>
      <c r="C1909" s="2" t="str">
        <f t="shared" si="58"/>
        <v>May</v>
      </c>
      <c r="D1909" s="2" t="str">
        <f t="shared" si="59"/>
        <v>2018</v>
      </c>
      <c r="E1909" t="s">
        <v>44</v>
      </c>
      <c r="F1909" t="s">
        <v>1386</v>
      </c>
      <c r="G1909" t="s">
        <v>46</v>
      </c>
      <c r="H1909" t="s">
        <v>47</v>
      </c>
      <c r="I1909" t="s">
        <v>48</v>
      </c>
      <c r="J1909" t="s">
        <v>37</v>
      </c>
      <c r="K1909" t="s">
        <v>38</v>
      </c>
      <c r="L1909" t="s">
        <v>39</v>
      </c>
      <c r="M1909" t="s">
        <v>93</v>
      </c>
      <c r="N1909" t="s">
        <v>70</v>
      </c>
      <c r="O1909" t="s">
        <v>56</v>
      </c>
      <c r="P1909" t="s">
        <v>43</v>
      </c>
      <c r="Q1909">
        <v>25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2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42.386699999999998</v>
      </c>
      <c r="AF1909">
        <v>-71.098399999999998</v>
      </c>
      <c r="AG1909">
        <v>3</v>
      </c>
      <c r="AH1909" s="1">
        <v>250000000000000</v>
      </c>
    </row>
    <row r="1910" spans="1:34" x14ac:dyDescent="0.35">
      <c r="A1910">
        <v>24015531</v>
      </c>
      <c r="B1910" s="2">
        <v>45370.907638888886</v>
      </c>
      <c r="C1910" s="2" t="str">
        <f t="shared" si="58"/>
        <v>Mar</v>
      </c>
      <c r="D1910" s="2" t="str">
        <f t="shared" si="59"/>
        <v>2024</v>
      </c>
      <c r="E1910" t="s">
        <v>32</v>
      </c>
      <c r="F1910" t="s">
        <v>1395</v>
      </c>
      <c r="G1910" t="s">
        <v>146</v>
      </c>
      <c r="H1910" t="s">
        <v>47</v>
      </c>
      <c r="I1910" t="s">
        <v>48</v>
      </c>
      <c r="J1910" t="s">
        <v>37</v>
      </c>
      <c r="K1910" t="s">
        <v>38</v>
      </c>
      <c r="L1910" t="s">
        <v>63</v>
      </c>
      <c r="M1910" t="s">
        <v>40</v>
      </c>
      <c r="N1910" t="s">
        <v>70</v>
      </c>
      <c r="O1910" t="s">
        <v>42</v>
      </c>
      <c r="P1910" t="s">
        <v>43</v>
      </c>
      <c r="Q1910">
        <v>25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3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42.386699999999998</v>
      </c>
      <c r="AF1910">
        <v>-71.098399999999998</v>
      </c>
      <c r="AG1910">
        <v>3</v>
      </c>
      <c r="AH1910" s="1">
        <v>250000000000000</v>
      </c>
    </row>
    <row r="1911" spans="1:34" x14ac:dyDescent="0.35">
      <c r="A1911">
        <v>20028568</v>
      </c>
      <c r="B1911" s="2">
        <v>43987.602083333331</v>
      </c>
      <c r="C1911" s="2" t="str">
        <f t="shared" si="58"/>
        <v>Jun</v>
      </c>
      <c r="D1911" s="2" t="str">
        <f t="shared" si="59"/>
        <v>2020</v>
      </c>
      <c r="E1911" t="s">
        <v>44</v>
      </c>
      <c r="F1911" t="s">
        <v>1396</v>
      </c>
      <c r="G1911" t="s">
        <v>46</v>
      </c>
      <c r="H1911" t="s">
        <v>47</v>
      </c>
      <c r="I1911" t="s">
        <v>48</v>
      </c>
      <c r="J1911" t="s">
        <v>37</v>
      </c>
      <c r="K1911" t="s">
        <v>38</v>
      </c>
      <c r="L1911" t="s">
        <v>39</v>
      </c>
      <c r="M1911" t="s">
        <v>40</v>
      </c>
      <c r="N1911" t="s">
        <v>70</v>
      </c>
      <c r="O1911" t="s">
        <v>56</v>
      </c>
      <c r="P1911" t="s">
        <v>57</v>
      </c>
      <c r="Q1911">
        <v>25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3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42.3872</v>
      </c>
      <c r="AF1911">
        <v>-71.098200000000006</v>
      </c>
      <c r="AG1911">
        <v>3</v>
      </c>
      <c r="AH1911" s="1">
        <v>250000000000000</v>
      </c>
    </row>
    <row r="1912" spans="1:34" x14ac:dyDescent="0.35">
      <c r="A1912">
        <v>23027536</v>
      </c>
      <c r="B1912" s="2">
        <v>45065.277777777781</v>
      </c>
      <c r="C1912" s="2" t="str">
        <f t="shared" si="58"/>
        <v>May</v>
      </c>
      <c r="D1912" s="2" t="str">
        <f t="shared" si="59"/>
        <v>2023</v>
      </c>
      <c r="E1912" t="s">
        <v>58</v>
      </c>
      <c r="F1912" t="s">
        <v>1397</v>
      </c>
      <c r="G1912" t="s">
        <v>46</v>
      </c>
      <c r="H1912" t="s">
        <v>47</v>
      </c>
      <c r="I1912" t="s">
        <v>48</v>
      </c>
      <c r="J1912" t="s">
        <v>63</v>
      </c>
      <c r="K1912" t="s">
        <v>63</v>
      </c>
      <c r="L1912" t="s">
        <v>90</v>
      </c>
      <c r="M1912" t="s">
        <v>63</v>
      </c>
      <c r="N1912" t="s">
        <v>70</v>
      </c>
      <c r="O1912" t="s">
        <v>42</v>
      </c>
      <c r="P1912" t="s">
        <v>43</v>
      </c>
      <c r="Q1912">
        <v>35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2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42.386699999999998</v>
      </c>
      <c r="AF1912">
        <v>-71.098399999999998</v>
      </c>
      <c r="AG1912">
        <v>3</v>
      </c>
      <c r="AH1912" s="1">
        <v>250000000000000</v>
      </c>
    </row>
    <row r="1913" spans="1:34" x14ac:dyDescent="0.35">
      <c r="A1913">
        <v>19065945</v>
      </c>
      <c r="B1913" s="2">
        <v>43787.555555555555</v>
      </c>
      <c r="C1913" s="2" t="str">
        <f t="shared" si="58"/>
        <v>Nov</v>
      </c>
      <c r="D1913" s="2" t="str">
        <f t="shared" si="59"/>
        <v>2019</v>
      </c>
      <c r="E1913" t="s">
        <v>44</v>
      </c>
      <c r="F1913" t="s">
        <v>1398</v>
      </c>
      <c r="G1913" t="s">
        <v>46</v>
      </c>
      <c r="H1913" t="s">
        <v>35</v>
      </c>
      <c r="I1913" t="s">
        <v>36</v>
      </c>
      <c r="J1913" t="s">
        <v>37</v>
      </c>
      <c r="K1913" t="s">
        <v>38</v>
      </c>
      <c r="L1913" t="s">
        <v>39</v>
      </c>
      <c r="M1913" t="s">
        <v>63</v>
      </c>
      <c r="N1913" t="s">
        <v>70</v>
      </c>
      <c r="O1913" t="s">
        <v>56</v>
      </c>
      <c r="P1913" t="s">
        <v>63</v>
      </c>
      <c r="Q1913">
        <v>20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3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42.386899999999997</v>
      </c>
      <c r="AF1913">
        <v>-71.096000000000004</v>
      </c>
      <c r="AG1913">
        <v>3</v>
      </c>
      <c r="AH1913" s="1">
        <v>250000000000000</v>
      </c>
    </row>
    <row r="1914" spans="1:34" x14ac:dyDescent="0.35">
      <c r="A1914">
        <v>19059397</v>
      </c>
      <c r="B1914" s="2">
        <v>43754.405555555553</v>
      </c>
      <c r="C1914" s="2" t="str">
        <f t="shared" si="58"/>
        <v>Oct</v>
      </c>
      <c r="D1914" s="2" t="str">
        <f t="shared" si="59"/>
        <v>2019</v>
      </c>
      <c r="E1914" t="s">
        <v>44</v>
      </c>
      <c r="F1914" t="s">
        <v>1399</v>
      </c>
      <c r="G1914" t="s">
        <v>46</v>
      </c>
      <c r="H1914" t="s">
        <v>47</v>
      </c>
      <c r="I1914" t="s">
        <v>48</v>
      </c>
      <c r="J1914" t="s">
        <v>37</v>
      </c>
      <c r="K1914" t="s">
        <v>38</v>
      </c>
      <c r="L1914" t="s">
        <v>39</v>
      </c>
      <c r="M1914" t="s">
        <v>40</v>
      </c>
      <c r="N1914" t="s">
        <v>70</v>
      </c>
      <c r="O1914" t="s">
        <v>42</v>
      </c>
      <c r="P1914" t="s">
        <v>43</v>
      </c>
      <c r="Q1914">
        <v>25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2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42.386699999999998</v>
      </c>
      <c r="AF1914">
        <v>-71.098399999999998</v>
      </c>
      <c r="AG1914">
        <v>3</v>
      </c>
      <c r="AH1914" s="1">
        <v>250000000000000</v>
      </c>
    </row>
    <row r="1915" spans="1:34" x14ac:dyDescent="0.35">
      <c r="A1915">
        <v>21047221</v>
      </c>
      <c r="B1915" s="2">
        <v>44448.602777777778</v>
      </c>
      <c r="C1915" s="2" t="str">
        <f t="shared" si="58"/>
        <v>Sep</v>
      </c>
      <c r="D1915" s="2" t="str">
        <f t="shared" si="59"/>
        <v>2021</v>
      </c>
      <c r="E1915" t="s">
        <v>44</v>
      </c>
      <c r="F1915" t="s">
        <v>1385</v>
      </c>
      <c r="G1915" t="s">
        <v>46</v>
      </c>
      <c r="H1915" t="s">
        <v>35</v>
      </c>
      <c r="I1915" t="s">
        <v>36</v>
      </c>
      <c r="J1915" t="s">
        <v>63</v>
      </c>
      <c r="K1915" t="s">
        <v>53</v>
      </c>
      <c r="L1915" t="s">
        <v>54</v>
      </c>
      <c r="M1915" t="s">
        <v>40</v>
      </c>
      <c r="N1915" t="s">
        <v>41</v>
      </c>
      <c r="O1915" t="s">
        <v>42</v>
      </c>
      <c r="P1915" t="s">
        <v>43</v>
      </c>
      <c r="Q1915">
        <v>25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3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42.386499999999998</v>
      </c>
      <c r="AF1915">
        <v>-71.097800000000007</v>
      </c>
      <c r="AG1915">
        <v>3</v>
      </c>
      <c r="AH1915" s="1">
        <v>250000000000000</v>
      </c>
    </row>
    <row r="1916" spans="1:34" x14ac:dyDescent="0.35">
      <c r="A1916">
        <v>22011828</v>
      </c>
      <c r="B1916" s="2">
        <v>44627.347916666666</v>
      </c>
      <c r="C1916" s="2" t="str">
        <f t="shared" si="58"/>
        <v>Mar</v>
      </c>
      <c r="D1916" s="2" t="str">
        <f t="shared" si="59"/>
        <v>2022</v>
      </c>
      <c r="E1916" t="s">
        <v>44</v>
      </c>
      <c r="F1916" t="s">
        <v>1391</v>
      </c>
      <c r="G1916" t="s">
        <v>46</v>
      </c>
      <c r="H1916" t="s">
        <v>52</v>
      </c>
      <c r="I1916" t="s">
        <v>48</v>
      </c>
      <c r="J1916" t="s">
        <v>37</v>
      </c>
      <c r="K1916" t="s">
        <v>66</v>
      </c>
      <c r="L1916" t="s">
        <v>71</v>
      </c>
      <c r="M1916" t="s">
        <v>40</v>
      </c>
      <c r="N1916" t="s">
        <v>49</v>
      </c>
      <c r="O1916" t="s">
        <v>99</v>
      </c>
      <c r="P1916" t="s">
        <v>89</v>
      </c>
      <c r="Q1916">
        <v>25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2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42.386800000000001</v>
      </c>
      <c r="AF1916">
        <v>-71.098699999999994</v>
      </c>
      <c r="AG1916">
        <v>3</v>
      </c>
      <c r="AH1916" s="1">
        <v>250000000000000</v>
      </c>
    </row>
    <row r="1917" spans="1:34" x14ac:dyDescent="0.35">
      <c r="A1917">
        <v>20008499</v>
      </c>
      <c r="B1917" s="2">
        <v>43875.386111111111</v>
      </c>
      <c r="C1917" s="2" t="str">
        <f t="shared" si="58"/>
        <v>Feb</v>
      </c>
      <c r="D1917" s="2" t="str">
        <f t="shared" si="59"/>
        <v>2020</v>
      </c>
      <c r="E1917" t="s">
        <v>44</v>
      </c>
      <c r="F1917" t="s">
        <v>1389</v>
      </c>
      <c r="G1917" t="s">
        <v>46</v>
      </c>
      <c r="H1917" t="s">
        <v>47</v>
      </c>
      <c r="I1917" t="s">
        <v>48</v>
      </c>
      <c r="J1917" t="s">
        <v>37</v>
      </c>
      <c r="K1917" t="s">
        <v>323</v>
      </c>
      <c r="L1917" t="s">
        <v>71</v>
      </c>
      <c r="M1917" t="s">
        <v>40</v>
      </c>
      <c r="N1917" t="s">
        <v>55</v>
      </c>
      <c r="O1917" t="s">
        <v>99</v>
      </c>
      <c r="P1917" t="s">
        <v>57</v>
      </c>
      <c r="Q1917">
        <v>25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2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42.385800000000003</v>
      </c>
      <c r="AF1917">
        <v>-71.093699999999998</v>
      </c>
      <c r="AG1917">
        <v>3</v>
      </c>
      <c r="AH1917" s="1">
        <v>250000000000000</v>
      </c>
    </row>
    <row r="1918" spans="1:34" x14ac:dyDescent="0.35">
      <c r="A1918">
        <v>19064209</v>
      </c>
      <c r="B1918" s="2">
        <v>43778.450694444444</v>
      </c>
      <c r="C1918" s="2" t="str">
        <f t="shared" si="58"/>
        <v>Nov</v>
      </c>
      <c r="D1918" s="2" t="str">
        <f t="shared" si="59"/>
        <v>2019</v>
      </c>
      <c r="E1918" t="s">
        <v>44</v>
      </c>
      <c r="F1918" t="s">
        <v>1400</v>
      </c>
      <c r="G1918" t="s">
        <v>46</v>
      </c>
      <c r="H1918" t="s">
        <v>47</v>
      </c>
      <c r="I1918" t="s">
        <v>48</v>
      </c>
      <c r="J1918" t="s">
        <v>37</v>
      </c>
      <c r="K1918" t="s">
        <v>38</v>
      </c>
      <c r="L1918" t="s">
        <v>39</v>
      </c>
      <c r="M1918" t="s">
        <v>40</v>
      </c>
      <c r="N1918" t="s">
        <v>70</v>
      </c>
      <c r="O1918" t="s">
        <v>56</v>
      </c>
      <c r="P1918" t="s">
        <v>43</v>
      </c>
      <c r="Q1918">
        <v>25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4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1</v>
      </c>
      <c r="AD1918">
        <v>0</v>
      </c>
      <c r="AE1918">
        <v>42.386699999999998</v>
      </c>
      <c r="AF1918">
        <v>-71.098399999999998</v>
      </c>
      <c r="AG1918">
        <v>3</v>
      </c>
      <c r="AH1918" s="1">
        <v>250000000000000</v>
      </c>
    </row>
    <row r="1919" spans="1:34" x14ac:dyDescent="0.35">
      <c r="A1919">
        <v>23023062</v>
      </c>
      <c r="B1919" s="2">
        <v>45044.652083333334</v>
      </c>
      <c r="C1919" s="2" t="str">
        <f t="shared" si="58"/>
        <v>Apr</v>
      </c>
      <c r="D1919" s="2" t="str">
        <f t="shared" si="59"/>
        <v>2023</v>
      </c>
      <c r="E1919" t="s">
        <v>44</v>
      </c>
      <c r="F1919" t="s">
        <v>1401</v>
      </c>
      <c r="G1919" t="s">
        <v>46</v>
      </c>
      <c r="H1919" t="s">
        <v>47</v>
      </c>
      <c r="I1919" t="s">
        <v>48</v>
      </c>
      <c r="J1919" t="s">
        <v>37</v>
      </c>
      <c r="K1919" t="s">
        <v>38</v>
      </c>
      <c r="L1919" t="s">
        <v>71</v>
      </c>
      <c r="M1919" t="s">
        <v>40</v>
      </c>
      <c r="N1919" t="s">
        <v>55</v>
      </c>
      <c r="O1919" t="s">
        <v>42</v>
      </c>
      <c r="P1919" t="s">
        <v>43</v>
      </c>
      <c r="Q1919">
        <v>25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2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42.386699999999998</v>
      </c>
      <c r="AF1919">
        <v>-71.098399999999998</v>
      </c>
      <c r="AG1919">
        <v>3</v>
      </c>
      <c r="AH1919" s="1">
        <v>250000000000000</v>
      </c>
    </row>
    <row r="1920" spans="1:34" x14ac:dyDescent="0.35">
      <c r="A1920">
        <v>20053960</v>
      </c>
      <c r="B1920" s="2">
        <v>44141.561111111114</v>
      </c>
      <c r="C1920" s="2" t="str">
        <f t="shared" si="58"/>
        <v>Nov</v>
      </c>
      <c r="D1920" s="2" t="str">
        <f t="shared" si="59"/>
        <v>2020</v>
      </c>
      <c r="E1920" t="s">
        <v>44</v>
      </c>
      <c r="F1920" t="s">
        <v>1387</v>
      </c>
      <c r="G1920" t="s">
        <v>46</v>
      </c>
      <c r="H1920" t="s">
        <v>47</v>
      </c>
      <c r="I1920" t="s">
        <v>48</v>
      </c>
      <c r="J1920" t="s">
        <v>37</v>
      </c>
      <c r="K1920" t="s">
        <v>38</v>
      </c>
      <c r="L1920" t="s">
        <v>54</v>
      </c>
      <c r="M1920" t="s">
        <v>40</v>
      </c>
      <c r="N1920" t="s">
        <v>70</v>
      </c>
      <c r="O1920" t="s">
        <v>42</v>
      </c>
      <c r="P1920" t="s">
        <v>43</v>
      </c>
      <c r="Q1920">
        <v>25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3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42.385899999999999</v>
      </c>
      <c r="AF1920">
        <v>-71.096000000000004</v>
      </c>
      <c r="AG1920">
        <v>3</v>
      </c>
      <c r="AH1920" s="1">
        <v>250000000000000</v>
      </c>
    </row>
    <row r="1921" spans="1:34" x14ac:dyDescent="0.35">
      <c r="A1921">
        <v>18054308</v>
      </c>
      <c r="B1921" s="2">
        <v>43354.309027777781</v>
      </c>
      <c r="C1921" s="2" t="str">
        <f t="shared" si="58"/>
        <v>Sep</v>
      </c>
      <c r="D1921" s="2" t="str">
        <f t="shared" si="59"/>
        <v>2018</v>
      </c>
      <c r="E1921" t="s">
        <v>58</v>
      </c>
      <c r="F1921" t="s">
        <v>1402</v>
      </c>
      <c r="G1921" t="s">
        <v>46</v>
      </c>
      <c r="H1921" t="s">
        <v>47</v>
      </c>
      <c r="I1921" t="s">
        <v>48</v>
      </c>
      <c r="J1921" t="s">
        <v>37</v>
      </c>
      <c r="K1921" t="s">
        <v>38</v>
      </c>
      <c r="L1921" t="s">
        <v>54</v>
      </c>
      <c r="M1921" t="s">
        <v>40</v>
      </c>
      <c r="N1921" t="s">
        <v>55</v>
      </c>
      <c r="O1921" t="s">
        <v>42</v>
      </c>
      <c r="P1921" t="s">
        <v>43</v>
      </c>
      <c r="Q1921">
        <v>25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2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42.387599999999999</v>
      </c>
      <c r="AF1921">
        <v>-71.098200000000006</v>
      </c>
      <c r="AG1921">
        <v>3</v>
      </c>
      <c r="AH1921" s="1">
        <v>250000000000000</v>
      </c>
    </row>
    <row r="1922" spans="1:34" x14ac:dyDescent="0.35">
      <c r="A1922">
        <v>22072231</v>
      </c>
      <c r="B1922" s="2">
        <v>44919.379166666666</v>
      </c>
      <c r="C1922" s="2" t="str">
        <f t="shared" si="58"/>
        <v>Dec</v>
      </c>
      <c r="D1922" s="2" t="str">
        <f t="shared" si="59"/>
        <v>2022</v>
      </c>
      <c r="E1922" t="s">
        <v>44</v>
      </c>
      <c r="F1922" t="s">
        <v>1389</v>
      </c>
      <c r="G1922" t="s">
        <v>46</v>
      </c>
      <c r="H1922" t="s">
        <v>47</v>
      </c>
      <c r="I1922" t="s">
        <v>48</v>
      </c>
      <c r="J1922" t="s">
        <v>157</v>
      </c>
      <c r="K1922" t="s">
        <v>66</v>
      </c>
      <c r="L1922" t="s">
        <v>71</v>
      </c>
      <c r="M1922" t="s">
        <v>69</v>
      </c>
      <c r="N1922" t="s">
        <v>41</v>
      </c>
      <c r="O1922" t="s">
        <v>42</v>
      </c>
      <c r="P1922" t="s">
        <v>43</v>
      </c>
      <c r="Q1922">
        <v>20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3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42.385800000000003</v>
      </c>
      <c r="AF1922">
        <v>-71.093699999999998</v>
      </c>
      <c r="AG1922">
        <v>3</v>
      </c>
      <c r="AH1922" s="1">
        <v>250000000000000</v>
      </c>
    </row>
    <row r="1923" spans="1:34" x14ac:dyDescent="0.35">
      <c r="A1923">
        <v>18047688</v>
      </c>
      <c r="B1923" s="2">
        <v>43323.245833333334</v>
      </c>
      <c r="C1923" s="2" t="str">
        <f t="shared" ref="C1923:C1986" si="60">TEXT(B1923,"mmm")</f>
        <v>Aug</v>
      </c>
      <c r="D1923" s="2" t="str">
        <f t="shared" ref="D1923:D1986" si="61">TEXT(B1923,"yyyy")</f>
        <v>2018</v>
      </c>
      <c r="E1923" t="s">
        <v>58</v>
      </c>
      <c r="F1923" t="s">
        <v>1391</v>
      </c>
      <c r="G1923" t="s">
        <v>291</v>
      </c>
      <c r="H1923" t="s">
        <v>47</v>
      </c>
      <c r="I1923" t="s">
        <v>48</v>
      </c>
      <c r="J1923" t="s">
        <v>37</v>
      </c>
      <c r="K1923" t="s">
        <v>53</v>
      </c>
      <c r="L1923" t="s">
        <v>54</v>
      </c>
      <c r="M1923" t="s">
        <v>69</v>
      </c>
      <c r="N1923" t="s">
        <v>41</v>
      </c>
      <c r="O1923" t="s">
        <v>56</v>
      </c>
      <c r="P1923" t="s">
        <v>43</v>
      </c>
      <c r="Q1923">
        <v>20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3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42.386800000000001</v>
      </c>
      <c r="AF1923">
        <v>-71.098699999999994</v>
      </c>
      <c r="AG1923">
        <v>3</v>
      </c>
      <c r="AH1923" s="1">
        <v>250000000000000</v>
      </c>
    </row>
    <row r="1924" spans="1:34" x14ac:dyDescent="0.35">
      <c r="A1924">
        <v>21022487</v>
      </c>
      <c r="B1924" s="2">
        <v>44321.890277777777</v>
      </c>
      <c r="C1924" s="2" t="str">
        <f t="shared" si="60"/>
        <v>May</v>
      </c>
      <c r="D1924" s="2" t="str">
        <f t="shared" si="61"/>
        <v>2021</v>
      </c>
      <c r="E1924" t="s">
        <v>32</v>
      </c>
      <c r="F1924" t="s">
        <v>1385</v>
      </c>
      <c r="G1924" t="s">
        <v>34</v>
      </c>
      <c r="H1924" t="s">
        <v>35</v>
      </c>
      <c r="I1924" t="s">
        <v>36</v>
      </c>
      <c r="J1924" t="s">
        <v>91</v>
      </c>
      <c r="K1924" t="s">
        <v>53</v>
      </c>
      <c r="L1924" t="s">
        <v>54</v>
      </c>
      <c r="M1924" t="s">
        <v>93</v>
      </c>
      <c r="N1924" t="s">
        <v>41</v>
      </c>
      <c r="O1924" t="s">
        <v>42</v>
      </c>
      <c r="P1924" t="s">
        <v>43</v>
      </c>
      <c r="Q1924">
        <v>25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3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42.386499999999998</v>
      </c>
      <c r="AF1924">
        <v>-71.097800000000007</v>
      </c>
      <c r="AG1924">
        <v>3</v>
      </c>
      <c r="AH1924" s="1">
        <v>250000000000000</v>
      </c>
    </row>
    <row r="1925" spans="1:34" x14ac:dyDescent="0.35">
      <c r="A1925">
        <v>21009050</v>
      </c>
      <c r="B1925" s="2">
        <v>44248.101388888892</v>
      </c>
      <c r="C1925" s="2" t="str">
        <f t="shared" si="60"/>
        <v>Feb</v>
      </c>
      <c r="D1925" s="2" t="str">
        <f t="shared" si="61"/>
        <v>2021</v>
      </c>
      <c r="E1925" t="s">
        <v>58</v>
      </c>
      <c r="F1925" t="s">
        <v>1403</v>
      </c>
      <c r="G1925" t="s">
        <v>34</v>
      </c>
      <c r="H1925" t="s">
        <v>47</v>
      </c>
      <c r="I1925" t="s">
        <v>48</v>
      </c>
      <c r="J1925" t="s">
        <v>37</v>
      </c>
      <c r="K1925" t="s">
        <v>323</v>
      </c>
      <c r="L1925" t="s">
        <v>39</v>
      </c>
      <c r="M1925" t="s">
        <v>40</v>
      </c>
      <c r="N1925" t="s">
        <v>49</v>
      </c>
      <c r="O1925" t="s">
        <v>91</v>
      </c>
      <c r="P1925" t="s">
        <v>89</v>
      </c>
      <c r="Q1925">
        <v>25</v>
      </c>
      <c r="R1925">
        <v>1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42.386499999999998</v>
      </c>
      <c r="AF1925">
        <v>-71.094200000000001</v>
      </c>
      <c r="AG1925">
        <v>4</v>
      </c>
      <c r="AH1925" s="1">
        <v>250000000000000</v>
      </c>
    </row>
    <row r="1926" spans="1:34" x14ac:dyDescent="0.35">
      <c r="A1926">
        <v>23068822</v>
      </c>
      <c r="B1926" s="2">
        <v>45260.464583333334</v>
      </c>
      <c r="C1926" s="2" t="str">
        <f t="shared" si="60"/>
        <v>Nov</v>
      </c>
      <c r="D1926" s="2" t="str">
        <f t="shared" si="61"/>
        <v>2023</v>
      </c>
      <c r="E1926" t="s">
        <v>44</v>
      </c>
      <c r="F1926" t="s">
        <v>1404</v>
      </c>
      <c r="G1926" t="s">
        <v>46</v>
      </c>
      <c r="H1926" t="s">
        <v>47</v>
      </c>
      <c r="I1926" t="s">
        <v>48</v>
      </c>
      <c r="J1926" t="s">
        <v>37</v>
      </c>
      <c r="K1926" t="s">
        <v>38</v>
      </c>
      <c r="L1926" t="s">
        <v>39</v>
      </c>
      <c r="M1926" t="s">
        <v>40</v>
      </c>
      <c r="N1926" t="s">
        <v>70</v>
      </c>
      <c r="O1926" t="s">
        <v>42</v>
      </c>
      <c r="P1926" t="s">
        <v>43</v>
      </c>
      <c r="Q1926">
        <v>25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3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42.386299999999999</v>
      </c>
      <c r="AF1926">
        <v>-71.093900000000005</v>
      </c>
      <c r="AG1926">
        <v>4</v>
      </c>
      <c r="AH1926" s="1">
        <v>250000000000000</v>
      </c>
    </row>
    <row r="1927" spans="1:34" x14ac:dyDescent="0.35">
      <c r="A1927">
        <v>23068454</v>
      </c>
      <c r="B1927" s="2">
        <v>45258.613194444442</v>
      </c>
      <c r="C1927" s="2" t="str">
        <f t="shared" si="60"/>
        <v>Nov</v>
      </c>
      <c r="D1927" s="2" t="str">
        <f t="shared" si="61"/>
        <v>2023</v>
      </c>
      <c r="E1927" t="s">
        <v>44</v>
      </c>
      <c r="F1927" t="s">
        <v>1405</v>
      </c>
      <c r="G1927" t="s">
        <v>46</v>
      </c>
      <c r="H1927" t="s">
        <v>47</v>
      </c>
      <c r="I1927" t="s">
        <v>48</v>
      </c>
      <c r="J1927" t="s">
        <v>37</v>
      </c>
      <c r="K1927" t="s">
        <v>38</v>
      </c>
      <c r="L1927" t="s">
        <v>39</v>
      </c>
      <c r="M1927" t="s">
        <v>40</v>
      </c>
      <c r="N1927" t="s">
        <v>49</v>
      </c>
      <c r="O1927" t="s">
        <v>86</v>
      </c>
      <c r="P1927" t="s">
        <v>43</v>
      </c>
      <c r="Q1927">
        <v>20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1</v>
      </c>
      <c r="X1927">
        <v>0</v>
      </c>
      <c r="Y1927">
        <v>0</v>
      </c>
      <c r="Z1927">
        <v>1</v>
      </c>
      <c r="AA1927">
        <v>1</v>
      </c>
      <c r="AB1927">
        <v>0</v>
      </c>
      <c r="AC1927">
        <v>0</v>
      </c>
      <c r="AD1927">
        <v>0</v>
      </c>
      <c r="AE1927">
        <v>42.386099999999999</v>
      </c>
      <c r="AF1927">
        <v>-71.093800000000002</v>
      </c>
      <c r="AG1927">
        <v>4</v>
      </c>
      <c r="AH1927" s="1">
        <v>250000000000000</v>
      </c>
    </row>
    <row r="1928" spans="1:34" x14ac:dyDescent="0.35">
      <c r="A1928">
        <v>19015380</v>
      </c>
      <c r="B1928" s="2">
        <v>43544.430555555555</v>
      </c>
      <c r="C1928" s="2" t="str">
        <f t="shared" si="60"/>
        <v>Mar</v>
      </c>
      <c r="D1928" s="2" t="str">
        <f t="shared" si="61"/>
        <v>2019</v>
      </c>
      <c r="E1928" t="s">
        <v>44</v>
      </c>
      <c r="F1928" t="s">
        <v>1403</v>
      </c>
      <c r="G1928" t="s">
        <v>46</v>
      </c>
      <c r="H1928" t="s">
        <v>47</v>
      </c>
      <c r="I1928" t="s">
        <v>48</v>
      </c>
      <c r="J1928" t="s">
        <v>37</v>
      </c>
      <c r="K1928" t="s">
        <v>38</v>
      </c>
      <c r="L1928" t="s">
        <v>39</v>
      </c>
      <c r="M1928" t="s">
        <v>93</v>
      </c>
      <c r="N1928" t="s">
        <v>55</v>
      </c>
      <c r="O1928" t="s">
        <v>42</v>
      </c>
      <c r="P1928" t="s">
        <v>43</v>
      </c>
      <c r="Q1928">
        <v>20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3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42.386499999999998</v>
      </c>
      <c r="AF1928">
        <v>-71.094200000000001</v>
      </c>
      <c r="AG1928">
        <v>4</v>
      </c>
      <c r="AH1928" s="1">
        <v>250000000000000</v>
      </c>
    </row>
    <row r="1929" spans="1:34" x14ac:dyDescent="0.35">
      <c r="A1929">
        <v>20032514</v>
      </c>
      <c r="B1929" s="2">
        <v>44012.045138888891</v>
      </c>
      <c r="C1929" s="2" t="str">
        <f t="shared" si="60"/>
        <v>Jun</v>
      </c>
      <c r="D1929" s="2" t="str">
        <f t="shared" si="61"/>
        <v>2020</v>
      </c>
      <c r="E1929" t="s">
        <v>58</v>
      </c>
      <c r="F1929" t="s">
        <v>1403</v>
      </c>
      <c r="G1929" t="s">
        <v>34</v>
      </c>
      <c r="H1929" t="s">
        <v>47</v>
      </c>
      <c r="I1929" t="s">
        <v>48</v>
      </c>
      <c r="J1929" t="s">
        <v>144</v>
      </c>
      <c r="K1929" t="s">
        <v>118</v>
      </c>
      <c r="L1929" t="s">
        <v>39</v>
      </c>
      <c r="M1929" t="s">
        <v>40</v>
      </c>
      <c r="N1929" t="s">
        <v>49</v>
      </c>
      <c r="O1929" t="s">
        <v>91</v>
      </c>
      <c r="P1929" t="s">
        <v>57</v>
      </c>
      <c r="Q1929">
        <v>25</v>
      </c>
      <c r="R1929">
        <v>1</v>
      </c>
      <c r="S1929">
        <v>0</v>
      </c>
      <c r="T1929">
        <v>1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42.386499999999998</v>
      </c>
      <c r="AF1929">
        <v>-71.094200000000001</v>
      </c>
      <c r="AG1929">
        <v>4</v>
      </c>
      <c r="AH1929" s="1">
        <v>250000000000000</v>
      </c>
    </row>
    <row r="1930" spans="1:34" x14ac:dyDescent="0.35">
      <c r="A1930">
        <v>23038496</v>
      </c>
      <c r="B1930" s="2">
        <v>45117.352777777778</v>
      </c>
      <c r="C1930" s="2" t="str">
        <f t="shared" si="60"/>
        <v>Jul</v>
      </c>
      <c r="D1930" s="2" t="str">
        <f t="shared" si="61"/>
        <v>2023</v>
      </c>
      <c r="E1930" t="s">
        <v>44</v>
      </c>
      <c r="F1930" t="s">
        <v>1406</v>
      </c>
      <c r="G1930" t="s">
        <v>46</v>
      </c>
      <c r="H1930" t="s">
        <v>35</v>
      </c>
      <c r="I1930" t="s">
        <v>36</v>
      </c>
      <c r="J1930" t="s">
        <v>37</v>
      </c>
      <c r="K1930" t="s">
        <v>38</v>
      </c>
      <c r="L1930" t="s">
        <v>39</v>
      </c>
      <c r="M1930" t="s">
        <v>40</v>
      </c>
      <c r="N1930" t="s">
        <v>41</v>
      </c>
      <c r="O1930" t="s">
        <v>42</v>
      </c>
      <c r="P1930" t="s">
        <v>43</v>
      </c>
      <c r="Q1930">
        <v>25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2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42.385899999999999</v>
      </c>
      <c r="AF1930">
        <v>-71.096800000000002</v>
      </c>
      <c r="AG1930">
        <v>3</v>
      </c>
      <c r="AH1930" s="1">
        <v>250000000000000</v>
      </c>
    </row>
    <row r="1931" spans="1:34" x14ac:dyDescent="0.35">
      <c r="A1931">
        <v>21015505</v>
      </c>
      <c r="B1931" s="2">
        <v>44282.231944444444</v>
      </c>
      <c r="C1931" s="2" t="str">
        <f t="shared" si="60"/>
        <v>Mar</v>
      </c>
      <c r="D1931" s="2" t="str">
        <f t="shared" si="61"/>
        <v>2021</v>
      </c>
      <c r="E1931" t="s">
        <v>58</v>
      </c>
      <c r="F1931" t="s">
        <v>1407</v>
      </c>
      <c r="G1931" t="s">
        <v>34</v>
      </c>
      <c r="H1931" t="s">
        <v>47</v>
      </c>
      <c r="I1931" t="s">
        <v>48</v>
      </c>
      <c r="J1931" t="s">
        <v>37</v>
      </c>
      <c r="K1931" t="s">
        <v>38</v>
      </c>
      <c r="L1931" t="s">
        <v>39</v>
      </c>
      <c r="M1931" t="s">
        <v>40</v>
      </c>
      <c r="N1931" t="s">
        <v>88</v>
      </c>
      <c r="O1931" t="s">
        <v>42</v>
      </c>
      <c r="P1931" t="s">
        <v>89</v>
      </c>
      <c r="Q1931">
        <v>20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4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42.3842</v>
      </c>
      <c r="AF1931">
        <v>-71.097999999999999</v>
      </c>
      <c r="AG1931">
        <v>3</v>
      </c>
      <c r="AH1931" s="1">
        <v>250000000000000</v>
      </c>
    </row>
    <row r="1932" spans="1:34" x14ac:dyDescent="0.35">
      <c r="A1932">
        <v>24001603</v>
      </c>
      <c r="B1932" s="2">
        <v>45300.978472222225</v>
      </c>
      <c r="C1932" s="2" t="str">
        <f t="shared" si="60"/>
        <v>Jan</v>
      </c>
      <c r="D1932" s="2" t="str">
        <f t="shared" si="61"/>
        <v>2024</v>
      </c>
      <c r="E1932" t="s">
        <v>32</v>
      </c>
      <c r="F1932" t="s">
        <v>1408</v>
      </c>
      <c r="G1932" t="s">
        <v>34</v>
      </c>
      <c r="H1932" t="s">
        <v>35</v>
      </c>
      <c r="I1932" t="s">
        <v>36</v>
      </c>
      <c r="J1932" t="s">
        <v>63</v>
      </c>
      <c r="K1932" t="s">
        <v>38</v>
      </c>
      <c r="L1932" t="s">
        <v>39</v>
      </c>
      <c r="M1932" t="s">
        <v>40</v>
      </c>
      <c r="N1932" t="s">
        <v>55</v>
      </c>
      <c r="O1932" t="s">
        <v>56</v>
      </c>
      <c r="P1932" t="s">
        <v>204</v>
      </c>
      <c r="Q1932">
        <v>25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42.383499999999998</v>
      </c>
      <c r="AF1932">
        <v>-71.098500000000001</v>
      </c>
      <c r="AG1932">
        <v>3</v>
      </c>
      <c r="AH1932" s="1">
        <v>250000000000000</v>
      </c>
    </row>
    <row r="1933" spans="1:34" x14ac:dyDescent="0.35">
      <c r="A1933">
        <v>19070215</v>
      </c>
      <c r="B1933" s="2">
        <v>43810.498611111114</v>
      </c>
      <c r="C1933" s="2" t="str">
        <f t="shared" si="60"/>
        <v>Dec</v>
      </c>
      <c r="D1933" s="2" t="str">
        <f t="shared" si="61"/>
        <v>2019</v>
      </c>
      <c r="E1933" t="s">
        <v>44</v>
      </c>
      <c r="F1933" t="s">
        <v>1409</v>
      </c>
      <c r="G1933" t="s">
        <v>46</v>
      </c>
      <c r="H1933" t="s">
        <v>47</v>
      </c>
      <c r="I1933" t="s">
        <v>36</v>
      </c>
      <c r="J1933" t="s">
        <v>37</v>
      </c>
      <c r="K1933" t="s">
        <v>53</v>
      </c>
      <c r="L1933" t="s">
        <v>54</v>
      </c>
      <c r="M1933" t="s">
        <v>40</v>
      </c>
      <c r="N1933" t="s">
        <v>41</v>
      </c>
      <c r="O1933" t="s">
        <v>42</v>
      </c>
      <c r="P1933" t="s">
        <v>43</v>
      </c>
      <c r="Q1933">
        <v>25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3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42.386299999999999</v>
      </c>
      <c r="AF1933">
        <v>-71.097700000000003</v>
      </c>
      <c r="AG1933">
        <v>3</v>
      </c>
      <c r="AH1933" s="1">
        <v>250000000000000</v>
      </c>
    </row>
    <row r="1934" spans="1:34" x14ac:dyDescent="0.35">
      <c r="A1934">
        <v>18053313</v>
      </c>
      <c r="B1934" s="2">
        <v>43349.501388888886</v>
      </c>
      <c r="C1934" s="2" t="str">
        <f t="shared" si="60"/>
        <v>Sep</v>
      </c>
      <c r="D1934" s="2" t="str">
        <f t="shared" si="61"/>
        <v>2018</v>
      </c>
      <c r="E1934" t="s">
        <v>44</v>
      </c>
      <c r="F1934" t="s">
        <v>1410</v>
      </c>
      <c r="G1934" t="s">
        <v>46</v>
      </c>
      <c r="H1934" t="s">
        <v>47</v>
      </c>
      <c r="I1934" t="s">
        <v>48</v>
      </c>
      <c r="J1934" t="s">
        <v>37</v>
      </c>
      <c r="K1934" t="s">
        <v>38</v>
      </c>
      <c r="L1934" t="s">
        <v>39</v>
      </c>
      <c r="M1934" t="s">
        <v>40</v>
      </c>
      <c r="N1934" t="s">
        <v>55</v>
      </c>
      <c r="O1934" t="s">
        <v>56</v>
      </c>
      <c r="P1934" t="s">
        <v>57</v>
      </c>
      <c r="Q1934">
        <v>30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3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42.383899999999997</v>
      </c>
      <c r="AF1934">
        <v>-71.099299999999999</v>
      </c>
      <c r="AG1934">
        <v>3</v>
      </c>
      <c r="AH1934" s="1">
        <v>250000000000000</v>
      </c>
    </row>
    <row r="1935" spans="1:34" x14ac:dyDescent="0.35">
      <c r="A1935">
        <v>21011577</v>
      </c>
      <c r="B1935" s="2">
        <v>44261.495138888888</v>
      </c>
      <c r="C1935" s="2" t="str">
        <f t="shared" si="60"/>
        <v>Mar</v>
      </c>
      <c r="D1935" s="2" t="str">
        <f t="shared" si="61"/>
        <v>2021</v>
      </c>
      <c r="E1935" t="s">
        <v>44</v>
      </c>
      <c r="F1935" t="s">
        <v>1409</v>
      </c>
      <c r="G1935" t="s">
        <v>46</v>
      </c>
      <c r="H1935" t="s">
        <v>47</v>
      </c>
      <c r="I1935" t="s">
        <v>48</v>
      </c>
      <c r="J1935" t="s">
        <v>37</v>
      </c>
      <c r="K1935" t="s">
        <v>53</v>
      </c>
      <c r="L1935" t="s">
        <v>63</v>
      </c>
      <c r="M1935" t="s">
        <v>93</v>
      </c>
      <c r="N1935" t="s">
        <v>63</v>
      </c>
      <c r="O1935" t="s">
        <v>42</v>
      </c>
      <c r="P1935" t="s">
        <v>63</v>
      </c>
      <c r="Q1935">
        <v>20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4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42.386299999999999</v>
      </c>
      <c r="AF1935">
        <v>-71.097700000000003</v>
      </c>
      <c r="AG1935">
        <v>3</v>
      </c>
      <c r="AH1935" s="1">
        <v>250000000000000</v>
      </c>
    </row>
    <row r="1936" spans="1:34" x14ac:dyDescent="0.35">
      <c r="A1936">
        <v>20008187</v>
      </c>
      <c r="B1936" s="2">
        <v>43873.984027777777</v>
      </c>
      <c r="C1936" s="2" t="str">
        <f t="shared" si="60"/>
        <v>Feb</v>
      </c>
      <c r="D1936" s="2" t="str">
        <f t="shared" si="61"/>
        <v>2020</v>
      </c>
      <c r="E1936" t="s">
        <v>32</v>
      </c>
      <c r="F1936" t="s">
        <v>1411</v>
      </c>
      <c r="G1936" t="s">
        <v>34</v>
      </c>
      <c r="H1936" t="s">
        <v>47</v>
      </c>
      <c r="I1936" t="s">
        <v>48</v>
      </c>
      <c r="J1936" t="s">
        <v>37</v>
      </c>
      <c r="K1936" t="s">
        <v>38</v>
      </c>
      <c r="L1936" t="s">
        <v>39</v>
      </c>
      <c r="M1936" t="s">
        <v>40</v>
      </c>
      <c r="N1936" t="s">
        <v>70</v>
      </c>
      <c r="O1936" t="s">
        <v>56</v>
      </c>
      <c r="P1936" t="s">
        <v>43</v>
      </c>
      <c r="Q1936">
        <v>20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2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42.384999999999998</v>
      </c>
      <c r="AF1936">
        <v>-71.098500000000001</v>
      </c>
      <c r="AG1936">
        <v>3</v>
      </c>
      <c r="AH1936" s="1">
        <v>250000000000000</v>
      </c>
    </row>
    <row r="1937" spans="1:34" x14ac:dyDescent="0.35">
      <c r="A1937">
        <v>21065047</v>
      </c>
      <c r="B1937" s="2">
        <v>44548.381944444445</v>
      </c>
      <c r="C1937" s="2" t="str">
        <f t="shared" si="60"/>
        <v>Dec</v>
      </c>
      <c r="D1937" s="2" t="str">
        <f t="shared" si="61"/>
        <v>2021</v>
      </c>
      <c r="E1937" t="s">
        <v>44</v>
      </c>
      <c r="F1937" t="s">
        <v>1412</v>
      </c>
      <c r="G1937" t="s">
        <v>46</v>
      </c>
      <c r="H1937" t="s">
        <v>47</v>
      </c>
      <c r="I1937" t="s">
        <v>48</v>
      </c>
      <c r="J1937" t="s">
        <v>91</v>
      </c>
      <c r="K1937" t="s">
        <v>38</v>
      </c>
      <c r="L1937" t="s">
        <v>39</v>
      </c>
      <c r="M1937" t="s">
        <v>40</v>
      </c>
      <c r="N1937" t="s">
        <v>70</v>
      </c>
      <c r="O1937" t="s">
        <v>56</v>
      </c>
      <c r="P1937" t="s">
        <v>43</v>
      </c>
      <c r="Q1937">
        <v>25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3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42.384900000000002</v>
      </c>
      <c r="AF1937">
        <v>-71.098699999999994</v>
      </c>
      <c r="AG1937">
        <v>3</v>
      </c>
      <c r="AH1937" s="1">
        <v>250000000000000</v>
      </c>
    </row>
    <row r="1938" spans="1:34" x14ac:dyDescent="0.35">
      <c r="A1938">
        <v>20024302</v>
      </c>
      <c r="B1938" s="2">
        <v>43962.6875</v>
      </c>
      <c r="C1938" s="2" t="str">
        <f t="shared" si="60"/>
        <v>May</v>
      </c>
      <c r="D1938" s="2" t="str">
        <f t="shared" si="61"/>
        <v>2020</v>
      </c>
      <c r="E1938" t="s">
        <v>32</v>
      </c>
      <c r="F1938" t="s">
        <v>1413</v>
      </c>
      <c r="G1938" t="s">
        <v>46</v>
      </c>
      <c r="H1938" t="s">
        <v>47</v>
      </c>
      <c r="I1938" t="s">
        <v>48</v>
      </c>
      <c r="J1938" t="s">
        <v>63</v>
      </c>
      <c r="K1938" t="s">
        <v>38</v>
      </c>
      <c r="L1938" t="s">
        <v>39</v>
      </c>
      <c r="M1938" t="s">
        <v>63</v>
      </c>
      <c r="N1938" t="s">
        <v>49</v>
      </c>
      <c r="O1938" t="s">
        <v>99</v>
      </c>
      <c r="P1938" t="s">
        <v>89</v>
      </c>
      <c r="Q1938">
        <v>10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42.385399999999997</v>
      </c>
      <c r="AF1938">
        <v>-71.099100000000007</v>
      </c>
      <c r="AG1938">
        <v>3</v>
      </c>
      <c r="AH1938" s="1">
        <v>250000000000000</v>
      </c>
    </row>
    <row r="1939" spans="1:34" x14ac:dyDescent="0.35">
      <c r="A1939">
        <v>23059805</v>
      </c>
      <c r="B1939" s="2">
        <v>45215.488888888889</v>
      </c>
      <c r="C1939" s="2" t="str">
        <f t="shared" si="60"/>
        <v>Oct</v>
      </c>
      <c r="D1939" s="2" t="str">
        <f t="shared" si="61"/>
        <v>2023</v>
      </c>
      <c r="E1939" t="s">
        <v>44</v>
      </c>
      <c r="F1939" t="s">
        <v>1414</v>
      </c>
      <c r="G1939" t="s">
        <v>46</v>
      </c>
      <c r="H1939" t="s">
        <v>52</v>
      </c>
      <c r="I1939" t="s">
        <v>48</v>
      </c>
      <c r="J1939" t="s">
        <v>37</v>
      </c>
      <c r="K1939" t="s">
        <v>53</v>
      </c>
      <c r="L1939" t="s">
        <v>54</v>
      </c>
      <c r="M1939" t="s">
        <v>69</v>
      </c>
      <c r="N1939" t="s">
        <v>70</v>
      </c>
      <c r="O1939" t="s">
        <v>56</v>
      </c>
      <c r="P1939" t="s">
        <v>57</v>
      </c>
      <c r="Q1939">
        <v>25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3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42.3855</v>
      </c>
      <c r="AF1939">
        <v>-71.099599999999995</v>
      </c>
      <c r="AG1939">
        <v>3</v>
      </c>
      <c r="AH1939" s="1">
        <v>250000000000000</v>
      </c>
    </row>
    <row r="1940" spans="1:34" x14ac:dyDescent="0.35">
      <c r="A1940">
        <v>21050882</v>
      </c>
      <c r="B1940" s="2">
        <v>44466.363888888889</v>
      </c>
      <c r="C1940" s="2" t="str">
        <f t="shared" si="60"/>
        <v>Sep</v>
      </c>
      <c r="D1940" s="2" t="str">
        <f t="shared" si="61"/>
        <v>2021</v>
      </c>
      <c r="E1940" t="s">
        <v>44</v>
      </c>
      <c r="F1940" t="s">
        <v>1414</v>
      </c>
      <c r="G1940" t="s">
        <v>46</v>
      </c>
      <c r="H1940" t="s">
        <v>47</v>
      </c>
      <c r="I1940" t="s">
        <v>48</v>
      </c>
      <c r="J1940" t="s">
        <v>37</v>
      </c>
      <c r="K1940" t="s">
        <v>38</v>
      </c>
      <c r="L1940" t="s">
        <v>54</v>
      </c>
      <c r="M1940" t="s">
        <v>69</v>
      </c>
      <c r="N1940" t="s">
        <v>70</v>
      </c>
      <c r="O1940" t="s">
        <v>56</v>
      </c>
      <c r="P1940" t="s">
        <v>43</v>
      </c>
      <c r="Q1940">
        <v>25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42.3855</v>
      </c>
      <c r="AF1940">
        <v>-71.099599999999995</v>
      </c>
      <c r="AG1940">
        <v>3</v>
      </c>
      <c r="AH1940" s="1">
        <v>250000000000000</v>
      </c>
    </row>
    <row r="1941" spans="1:34" x14ac:dyDescent="0.35">
      <c r="A1941">
        <v>19007054</v>
      </c>
      <c r="B1941" s="2">
        <v>43504.324999999997</v>
      </c>
      <c r="C1941" s="2" t="str">
        <f t="shared" si="60"/>
        <v>Feb</v>
      </c>
      <c r="D1941" s="2" t="str">
        <f t="shared" si="61"/>
        <v>2019</v>
      </c>
      <c r="E1941" t="s">
        <v>58</v>
      </c>
      <c r="F1941" t="s">
        <v>1414</v>
      </c>
      <c r="G1941" t="s">
        <v>46</v>
      </c>
      <c r="H1941" t="s">
        <v>52</v>
      </c>
      <c r="I1941" t="s">
        <v>36</v>
      </c>
      <c r="J1941" t="s">
        <v>37</v>
      </c>
      <c r="K1941" t="s">
        <v>38</v>
      </c>
      <c r="L1941" t="s">
        <v>54</v>
      </c>
      <c r="M1941" t="s">
        <v>69</v>
      </c>
      <c r="N1941" t="s">
        <v>41</v>
      </c>
      <c r="O1941" t="s">
        <v>99</v>
      </c>
      <c r="P1941" t="s">
        <v>43</v>
      </c>
      <c r="Q1941">
        <v>20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3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42.3855</v>
      </c>
      <c r="AF1941">
        <v>-71.099599999999995</v>
      </c>
      <c r="AG1941">
        <v>3</v>
      </c>
      <c r="AH1941" s="1">
        <v>250000000000000</v>
      </c>
    </row>
    <row r="1942" spans="1:34" x14ac:dyDescent="0.35">
      <c r="A1942">
        <v>23011747</v>
      </c>
      <c r="B1942" s="2">
        <v>44991.415972222225</v>
      </c>
      <c r="C1942" s="2" t="str">
        <f t="shared" si="60"/>
        <v>Mar</v>
      </c>
      <c r="D1942" s="2" t="str">
        <f t="shared" si="61"/>
        <v>2023</v>
      </c>
      <c r="E1942" t="s">
        <v>44</v>
      </c>
      <c r="F1942" t="s">
        <v>1415</v>
      </c>
      <c r="G1942" t="s">
        <v>46</v>
      </c>
      <c r="H1942" t="s">
        <v>47</v>
      </c>
      <c r="I1942" t="s">
        <v>48</v>
      </c>
      <c r="J1942" t="s">
        <v>37</v>
      </c>
      <c r="K1942" t="s">
        <v>38</v>
      </c>
      <c r="L1942" t="s">
        <v>54</v>
      </c>
      <c r="M1942" t="s">
        <v>69</v>
      </c>
      <c r="N1942" t="s">
        <v>70</v>
      </c>
      <c r="O1942" t="s">
        <v>56</v>
      </c>
      <c r="P1942" t="s">
        <v>57</v>
      </c>
      <c r="Q1942">
        <v>20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3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42.3855</v>
      </c>
      <c r="AF1942">
        <v>-71.099599999999995</v>
      </c>
      <c r="AG1942">
        <v>3</v>
      </c>
      <c r="AH1942" s="1">
        <v>250000000000000</v>
      </c>
    </row>
    <row r="1943" spans="1:34" x14ac:dyDescent="0.35">
      <c r="A1943">
        <v>21064069</v>
      </c>
      <c r="B1943" s="2">
        <v>44542.0625</v>
      </c>
      <c r="C1943" s="2" t="str">
        <f t="shared" si="60"/>
        <v>Dec</v>
      </c>
      <c r="D1943" s="2" t="str">
        <f t="shared" si="61"/>
        <v>2021</v>
      </c>
      <c r="E1943" t="s">
        <v>58</v>
      </c>
      <c r="F1943" t="s">
        <v>1416</v>
      </c>
      <c r="G1943" t="s">
        <v>34</v>
      </c>
      <c r="H1943" t="s">
        <v>35</v>
      </c>
      <c r="I1943" t="s">
        <v>36</v>
      </c>
      <c r="J1943" t="s">
        <v>37</v>
      </c>
      <c r="K1943" t="s">
        <v>38</v>
      </c>
      <c r="L1943" t="s">
        <v>39</v>
      </c>
      <c r="M1943" t="s">
        <v>69</v>
      </c>
      <c r="N1943" t="s">
        <v>41</v>
      </c>
      <c r="O1943" t="s">
        <v>56</v>
      </c>
      <c r="P1943" t="s">
        <v>43</v>
      </c>
      <c r="Q1943">
        <v>20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2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42.384500000000003</v>
      </c>
      <c r="AF1943">
        <v>-71.094899999999996</v>
      </c>
      <c r="AG1943">
        <v>3</v>
      </c>
      <c r="AH1943" s="1">
        <v>250000000000000</v>
      </c>
    </row>
    <row r="1944" spans="1:34" x14ac:dyDescent="0.35">
      <c r="A1944">
        <v>23009677</v>
      </c>
      <c r="B1944" s="2">
        <v>44979.311805555553</v>
      </c>
      <c r="C1944" s="2" t="str">
        <f t="shared" si="60"/>
        <v>Feb</v>
      </c>
      <c r="D1944" s="2" t="str">
        <f t="shared" si="61"/>
        <v>2023</v>
      </c>
      <c r="E1944" t="s">
        <v>58</v>
      </c>
      <c r="F1944" t="s">
        <v>1417</v>
      </c>
      <c r="G1944" t="s">
        <v>46</v>
      </c>
      <c r="H1944" t="s">
        <v>47</v>
      </c>
      <c r="I1944" t="s">
        <v>48</v>
      </c>
      <c r="J1944" t="s">
        <v>37</v>
      </c>
      <c r="K1944" t="s">
        <v>38</v>
      </c>
      <c r="L1944" t="s">
        <v>39</v>
      </c>
      <c r="M1944" t="s">
        <v>40</v>
      </c>
      <c r="N1944" t="s">
        <v>55</v>
      </c>
      <c r="O1944" t="s">
        <v>42</v>
      </c>
      <c r="P1944" t="s">
        <v>43</v>
      </c>
      <c r="Q1944">
        <v>25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42.385100000000001</v>
      </c>
      <c r="AF1944">
        <v>-71.094700000000003</v>
      </c>
      <c r="AG1944">
        <v>3</v>
      </c>
      <c r="AH1944" s="1">
        <v>250000000000000</v>
      </c>
    </row>
    <row r="1945" spans="1:34" x14ac:dyDescent="0.35">
      <c r="A1945">
        <v>21007677</v>
      </c>
      <c r="B1945" s="2">
        <v>44238.925694444442</v>
      </c>
      <c r="C1945" s="2" t="str">
        <f t="shared" si="60"/>
        <v>Feb</v>
      </c>
      <c r="D1945" s="2" t="str">
        <f t="shared" si="61"/>
        <v>2021</v>
      </c>
      <c r="E1945" t="s">
        <v>32</v>
      </c>
      <c r="F1945" t="s">
        <v>1418</v>
      </c>
      <c r="G1945" t="s">
        <v>34</v>
      </c>
      <c r="H1945" t="s">
        <v>47</v>
      </c>
      <c r="I1945" t="s">
        <v>48</v>
      </c>
      <c r="J1945" t="s">
        <v>37</v>
      </c>
      <c r="K1945" t="s">
        <v>38</v>
      </c>
      <c r="L1945" t="s">
        <v>39</v>
      </c>
      <c r="M1945" t="s">
        <v>40</v>
      </c>
      <c r="N1945" t="s">
        <v>70</v>
      </c>
      <c r="O1945" t="s">
        <v>42</v>
      </c>
      <c r="P1945" t="s">
        <v>43</v>
      </c>
      <c r="Q1945">
        <v>25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3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42.385399999999997</v>
      </c>
      <c r="AF1945">
        <v>-71.095399999999998</v>
      </c>
      <c r="AG1945">
        <v>3</v>
      </c>
      <c r="AH1945" s="1">
        <v>250000000000000</v>
      </c>
    </row>
    <row r="1946" spans="1:34" x14ac:dyDescent="0.35">
      <c r="A1946">
        <v>21005653</v>
      </c>
      <c r="B1946" s="2">
        <v>44226.316666666666</v>
      </c>
      <c r="C1946" s="2" t="str">
        <f t="shared" si="60"/>
        <v>Jan</v>
      </c>
      <c r="D1946" s="2" t="str">
        <f t="shared" si="61"/>
        <v>2021</v>
      </c>
      <c r="E1946" t="s">
        <v>58</v>
      </c>
      <c r="F1946" t="s">
        <v>1419</v>
      </c>
      <c r="G1946" t="s">
        <v>46</v>
      </c>
      <c r="H1946" t="s">
        <v>47</v>
      </c>
      <c r="I1946" t="s">
        <v>48</v>
      </c>
      <c r="J1946" t="s">
        <v>37</v>
      </c>
      <c r="K1946" t="s">
        <v>38</v>
      </c>
      <c r="L1946" t="s">
        <v>39</v>
      </c>
      <c r="M1946" t="s">
        <v>40</v>
      </c>
      <c r="N1946" t="s">
        <v>55</v>
      </c>
      <c r="O1946" t="s">
        <v>56</v>
      </c>
      <c r="P1946" t="s">
        <v>57</v>
      </c>
      <c r="Q1946">
        <v>25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3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42.385599999999997</v>
      </c>
      <c r="AF1946">
        <v>-71.0959</v>
      </c>
      <c r="AG1946">
        <v>3</v>
      </c>
      <c r="AH1946" s="1">
        <v>250000000000000</v>
      </c>
    </row>
    <row r="1947" spans="1:34" x14ac:dyDescent="0.35">
      <c r="A1947">
        <v>18073800</v>
      </c>
      <c r="B1947" s="2">
        <v>43449.625694444447</v>
      </c>
      <c r="C1947" s="2" t="str">
        <f t="shared" si="60"/>
        <v>Dec</v>
      </c>
      <c r="D1947" s="2" t="str">
        <f t="shared" si="61"/>
        <v>2018</v>
      </c>
      <c r="E1947" t="s">
        <v>44</v>
      </c>
      <c r="F1947" t="s">
        <v>1420</v>
      </c>
      <c r="G1947" t="s">
        <v>46</v>
      </c>
      <c r="H1947" t="s">
        <v>47</v>
      </c>
      <c r="I1947" t="s">
        <v>48</v>
      </c>
      <c r="J1947" t="s">
        <v>37</v>
      </c>
      <c r="K1947" t="s">
        <v>38</v>
      </c>
      <c r="L1947" t="s">
        <v>39</v>
      </c>
      <c r="M1947" t="s">
        <v>93</v>
      </c>
      <c r="N1947" t="s">
        <v>55</v>
      </c>
      <c r="O1947" t="s">
        <v>42</v>
      </c>
      <c r="P1947" t="s">
        <v>43</v>
      </c>
      <c r="Q1947">
        <v>25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3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42.385199999999998</v>
      </c>
      <c r="AF1947">
        <v>-71.094899999999996</v>
      </c>
      <c r="AG1947">
        <v>3</v>
      </c>
      <c r="AH1947" s="1">
        <v>250000000000000</v>
      </c>
    </row>
    <row r="1948" spans="1:34" x14ac:dyDescent="0.35">
      <c r="A1948">
        <v>19059815</v>
      </c>
      <c r="B1948" s="2">
        <v>43755.963194444441</v>
      </c>
      <c r="C1948" s="2" t="str">
        <f t="shared" si="60"/>
        <v>Oct</v>
      </c>
      <c r="D1948" s="2" t="str">
        <f t="shared" si="61"/>
        <v>2019</v>
      </c>
      <c r="E1948" t="s">
        <v>32</v>
      </c>
      <c r="F1948" t="s">
        <v>1421</v>
      </c>
      <c r="G1948" t="s">
        <v>34</v>
      </c>
      <c r="H1948" t="s">
        <v>52</v>
      </c>
      <c r="I1948" t="s">
        <v>36</v>
      </c>
      <c r="J1948" t="s">
        <v>37</v>
      </c>
      <c r="K1948" t="s">
        <v>38</v>
      </c>
      <c r="L1948" t="s">
        <v>39</v>
      </c>
      <c r="M1948" t="s">
        <v>69</v>
      </c>
      <c r="N1948" t="s">
        <v>70</v>
      </c>
      <c r="O1948" t="s">
        <v>56</v>
      </c>
      <c r="P1948" t="s">
        <v>204</v>
      </c>
      <c r="Q1948">
        <v>25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3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42.384</v>
      </c>
      <c r="AF1948">
        <v>-71.095200000000006</v>
      </c>
      <c r="AG1948">
        <v>3</v>
      </c>
      <c r="AH1948" s="1">
        <v>250000000000000</v>
      </c>
    </row>
    <row r="1949" spans="1:34" x14ac:dyDescent="0.35">
      <c r="A1949">
        <v>21047934</v>
      </c>
      <c r="B1949" s="2">
        <v>44452.40902777778</v>
      </c>
      <c r="C1949" s="2" t="str">
        <f t="shared" si="60"/>
        <v>Sep</v>
      </c>
      <c r="D1949" s="2" t="str">
        <f t="shared" si="61"/>
        <v>2021</v>
      </c>
      <c r="E1949" t="s">
        <v>44</v>
      </c>
      <c r="F1949" t="s">
        <v>1422</v>
      </c>
      <c r="G1949" t="s">
        <v>46</v>
      </c>
      <c r="H1949" t="s">
        <v>47</v>
      </c>
      <c r="I1949" t="s">
        <v>48</v>
      </c>
      <c r="J1949" t="s">
        <v>37</v>
      </c>
      <c r="K1949" t="s">
        <v>38</v>
      </c>
      <c r="L1949" t="s">
        <v>39</v>
      </c>
      <c r="M1949" t="s">
        <v>40</v>
      </c>
      <c r="N1949" t="s">
        <v>49</v>
      </c>
      <c r="O1949" t="s">
        <v>140</v>
      </c>
      <c r="P1949" t="s">
        <v>43</v>
      </c>
      <c r="Q1949">
        <v>25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4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42.384</v>
      </c>
      <c r="AF1949">
        <v>-71.095799999999997</v>
      </c>
      <c r="AG1949">
        <v>3</v>
      </c>
      <c r="AH1949" s="1">
        <v>250000000000000</v>
      </c>
    </row>
    <row r="1950" spans="1:34" x14ac:dyDescent="0.35">
      <c r="A1950">
        <v>19018371</v>
      </c>
      <c r="B1950" s="2">
        <v>43559.209722222222</v>
      </c>
      <c r="C1950" s="2" t="str">
        <f t="shared" si="60"/>
        <v>Apr</v>
      </c>
      <c r="D1950" s="2" t="str">
        <f t="shared" si="61"/>
        <v>2019</v>
      </c>
      <c r="E1950" t="s">
        <v>58</v>
      </c>
      <c r="F1950" t="s">
        <v>1421</v>
      </c>
      <c r="G1950" t="s">
        <v>34</v>
      </c>
      <c r="H1950" t="s">
        <v>47</v>
      </c>
      <c r="I1950" t="s">
        <v>48</v>
      </c>
      <c r="J1950" t="s">
        <v>37</v>
      </c>
      <c r="K1950" t="s">
        <v>38</v>
      </c>
      <c r="L1950" t="s">
        <v>39</v>
      </c>
      <c r="M1950" t="s">
        <v>69</v>
      </c>
      <c r="N1950" t="s">
        <v>119</v>
      </c>
      <c r="O1950" t="s">
        <v>56</v>
      </c>
      <c r="P1950" t="s">
        <v>57</v>
      </c>
      <c r="Q1950">
        <v>25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4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42.384</v>
      </c>
      <c r="AF1950">
        <v>-71.095200000000006</v>
      </c>
      <c r="AG1950">
        <v>3</v>
      </c>
      <c r="AH1950" s="1">
        <v>250000000000000</v>
      </c>
    </row>
    <row r="1951" spans="1:34" x14ac:dyDescent="0.35">
      <c r="A1951">
        <v>19013543</v>
      </c>
      <c r="B1951" s="2">
        <v>43536.369444444441</v>
      </c>
      <c r="C1951" s="2" t="str">
        <f t="shared" si="60"/>
        <v>Mar</v>
      </c>
      <c r="D1951" s="2" t="str">
        <f t="shared" si="61"/>
        <v>2019</v>
      </c>
      <c r="E1951" t="s">
        <v>44</v>
      </c>
      <c r="F1951" t="s">
        <v>1423</v>
      </c>
      <c r="G1951" t="s">
        <v>46</v>
      </c>
      <c r="H1951" t="s">
        <v>47</v>
      </c>
      <c r="I1951" t="s">
        <v>171</v>
      </c>
      <c r="J1951" t="s">
        <v>37</v>
      </c>
      <c r="K1951" t="s">
        <v>38</v>
      </c>
      <c r="L1951" t="s">
        <v>39</v>
      </c>
      <c r="M1951" t="s">
        <v>40</v>
      </c>
      <c r="N1951" t="s">
        <v>41</v>
      </c>
      <c r="O1951" t="s">
        <v>42</v>
      </c>
      <c r="P1951" t="s">
        <v>43</v>
      </c>
      <c r="Q1951">
        <v>20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2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42.383899999999997</v>
      </c>
      <c r="AF1951">
        <v>-71.096699999999998</v>
      </c>
      <c r="AG1951">
        <v>3</v>
      </c>
      <c r="AH1951" s="1">
        <v>250000000000000</v>
      </c>
    </row>
    <row r="1952" spans="1:34" x14ac:dyDescent="0.35">
      <c r="A1952">
        <v>19058765</v>
      </c>
      <c r="B1952" s="2">
        <v>43751.090277777781</v>
      </c>
      <c r="C1952" s="2" t="str">
        <f t="shared" si="60"/>
        <v>Oct</v>
      </c>
      <c r="D1952" s="2" t="str">
        <f t="shared" si="61"/>
        <v>2019</v>
      </c>
      <c r="E1952" t="s">
        <v>58</v>
      </c>
      <c r="F1952" t="s">
        <v>1424</v>
      </c>
      <c r="G1952" t="s">
        <v>34</v>
      </c>
      <c r="H1952" t="s">
        <v>52</v>
      </c>
      <c r="I1952" t="s">
        <v>48</v>
      </c>
      <c r="J1952" t="s">
        <v>37</v>
      </c>
      <c r="K1952" t="s">
        <v>38</v>
      </c>
      <c r="L1952" t="s">
        <v>39</v>
      </c>
      <c r="M1952" t="s">
        <v>69</v>
      </c>
      <c r="N1952" t="s">
        <v>41</v>
      </c>
      <c r="O1952" t="s">
        <v>56</v>
      </c>
      <c r="P1952" t="s">
        <v>43</v>
      </c>
      <c r="Q1952">
        <v>20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42.383200000000002</v>
      </c>
      <c r="AF1952">
        <v>-71.095799999999997</v>
      </c>
      <c r="AG1952">
        <v>3</v>
      </c>
      <c r="AH1952" s="1">
        <v>250000000000000</v>
      </c>
    </row>
    <row r="1953" spans="1:34" x14ac:dyDescent="0.35">
      <c r="A1953">
        <v>20039705</v>
      </c>
      <c r="B1953" s="2">
        <v>44059.05972222222</v>
      </c>
      <c r="C1953" s="2" t="str">
        <f t="shared" si="60"/>
        <v>Aug</v>
      </c>
      <c r="D1953" s="2" t="str">
        <f t="shared" si="61"/>
        <v>2020</v>
      </c>
      <c r="E1953" t="s">
        <v>58</v>
      </c>
      <c r="F1953" t="s">
        <v>1425</v>
      </c>
      <c r="G1953" t="s">
        <v>34</v>
      </c>
      <c r="H1953" t="s">
        <v>47</v>
      </c>
      <c r="I1953" t="s">
        <v>48</v>
      </c>
      <c r="J1953" t="s">
        <v>37</v>
      </c>
      <c r="K1953" t="s">
        <v>38</v>
      </c>
      <c r="L1953" t="s">
        <v>39</v>
      </c>
      <c r="M1953" t="s">
        <v>69</v>
      </c>
      <c r="N1953" t="s">
        <v>63</v>
      </c>
      <c r="O1953" t="s">
        <v>56</v>
      </c>
      <c r="P1953" t="s">
        <v>43</v>
      </c>
      <c r="Q1953">
        <v>25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3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42.382800000000003</v>
      </c>
      <c r="AF1953">
        <v>-71.097800000000007</v>
      </c>
      <c r="AG1953">
        <v>3</v>
      </c>
      <c r="AH1953" s="1">
        <v>250000000000000</v>
      </c>
    </row>
    <row r="1954" spans="1:34" x14ac:dyDescent="0.35">
      <c r="A1954">
        <v>22008104</v>
      </c>
      <c r="B1954" s="2">
        <v>44609.421527777777</v>
      </c>
      <c r="C1954" s="2" t="str">
        <f t="shared" si="60"/>
        <v>Feb</v>
      </c>
      <c r="D1954" s="2" t="str">
        <f t="shared" si="61"/>
        <v>2022</v>
      </c>
      <c r="E1954" t="s">
        <v>44</v>
      </c>
      <c r="F1954" t="s">
        <v>1426</v>
      </c>
      <c r="G1954" t="s">
        <v>46</v>
      </c>
      <c r="H1954" t="s">
        <v>47</v>
      </c>
      <c r="I1954" t="s">
        <v>48</v>
      </c>
      <c r="J1954" t="s">
        <v>37</v>
      </c>
      <c r="K1954" t="s">
        <v>38</v>
      </c>
      <c r="L1954" t="s">
        <v>39</v>
      </c>
      <c r="M1954" t="s">
        <v>69</v>
      </c>
      <c r="N1954" t="s">
        <v>70</v>
      </c>
      <c r="O1954" t="s">
        <v>42</v>
      </c>
      <c r="P1954" t="s">
        <v>43</v>
      </c>
      <c r="Q1954">
        <v>15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42.381300000000003</v>
      </c>
      <c r="AF1954">
        <v>-71.097099999999998</v>
      </c>
      <c r="AG1954">
        <v>3</v>
      </c>
      <c r="AH1954" s="1">
        <v>250000000000000</v>
      </c>
    </row>
    <row r="1955" spans="1:34" x14ac:dyDescent="0.35">
      <c r="A1955">
        <v>21003854</v>
      </c>
      <c r="B1955" s="2">
        <v>44216.657638888886</v>
      </c>
      <c r="C1955" s="2" t="str">
        <f t="shared" si="60"/>
        <v>Jan</v>
      </c>
      <c r="D1955" s="2" t="str">
        <f t="shared" si="61"/>
        <v>2021</v>
      </c>
      <c r="E1955" t="s">
        <v>44</v>
      </c>
      <c r="F1955" t="s">
        <v>1427</v>
      </c>
      <c r="G1955" t="s">
        <v>46</v>
      </c>
      <c r="H1955" t="s">
        <v>47</v>
      </c>
      <c r="I1955" t="s">
        <v>48</v>
      </c>
      <c r="J1955" t="s">
        <v>37</v>
      </c>
      <c r="K1955" t="s">
        <v>38</v>
      </c>
      <c r="L1955" t="s">
        <v>39</v>
      </c>
      <c r="M1955" t="s">
        <v>69</v>
      </c>
      <c r="N1955" t="s">
        <v>55</v>
      </c>
      <c r="O1955" t="s">
        <v>42</v>
      </c>
      <c r="P1955" t="s">
        <v>43</v>
      </c>
      <c r="Q1955">
        <v>25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3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42.381500000000003</v>
      </c>
      <c r="AF1955">
        <v>-71.097300000000004</v>
      </c>
      <c r="AG1955">
        <v>3</v>
      </c>
      <c r="AH1955" s="1">
        <v>250000000000000</v>
      </c>
    </row>
    <row r="1956" spans="1:34" x14ac:dyDescent="0.35">
      <c r="A1956">
        <v>22029977</v>
      </c>
      <c r="B1956" s="2">
        <v>44710.48333333333</v>
      </c>
      <c r="C1956" s="2" t="str">
        <f t="shared" si="60"/>
        <v>May</v>
      </c>
      <c r="D1956" s="2" t="str">
        <f t="shared" si="61"/>
        <v>2022</v>
      </c>
      <c r="E1956" t="s">
        <v>44</v>
      </c>
      <c r="F1956" t="s">
        <v>1428</v>
      </c>
      <c r="G1956" t="s">
        <v>46</v>
      </c>
      <c r="H1956" t="s">
        <v>47</v>
      </c>
      <c r="I1956" t="s">
        <v>48</v>
      </c>
      <c r="J1956" t="s">
        <v>37</v>
      </c>
      <c r="K1956" t="s">
        <v>38</v>
      </c>
      <c r="L1956" t="s">
        <v>39</v>
      </c>
      <c r="M1956" t="s">
        <v>69</v>
      </c>
      <c r="N1956" t="s">
        <v>70</v>
      </c>
      <c r="O1956" t="s">
        <v>96</v>
      </c>
      <c r="P1956" t="s">
        <v>43</v>
      </c>
      <c r="Q1956">
        <v>20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1</v>
      </c>
      <c r="X1956">
        <v>0</v>
      </c>
      <c r="Y1956">
        <v>0</v>
      </c>
      <c r="Z1956">
        <v>1</v>
      </c>
      <c r="AA1956">
        <v>0</v>
      </c>
      <c r="AB1956">
        <v>1</v>
      </c>
      <c r="AC1956">
        <v>0</v>
      </c>
      <c r="AD1956">
        <v>0</v>
      </c>
      <c r="AE1956">
        <v>42.382399999999997</v>
      </c>
      <c r="AF1956">
        <v>-71.096299999999999</v>
      </c>
      <c r="AG1956">
        <v>3</v>
      </c>
      <c r="AH1956" s="1">
        <v>250000000000000</v>
      </c>
    </row>
    <row r="1957" spans="1:34" x14ac:dyDescent="0.35">
      <c r="A1957">
        <v>21006468</v>
      </c>
      <c r="B1957" s="2">
        <v>44231.382638888892</v>
      </c>
      <c r="C1957" s="2" t="str">
        <f t="shared" si="60"/>
        <v>Feb</v>
      </c>
      <c r="D1957" s="2" t="str">
        <f t="shared" si="61"/>
        <v>2021</v>
      </c>
      <c r="E1957" t="s">
        <v>44</v>
      </c>
      <c r="F1957" t="s">
        <v>1429</v>
      </c>
      <c r="G1957" t="s">
        <v>46</v>
      </c>
      <c r="H1957" t="s">
        <v>52</v>
      </c>
      <c r="I1957" t="s">
        <v>36</v>
      </c>
      <c r="J1957" t="s">
        <v>37</v>
      </c>
      <c r="K1957" t="s">
        <v>38</v>
      </c>
      <c r="L1957" t="s">
        <v>39</v>
      </c>
      <c r="M1957" t="s">
        <v>69</v>
      </c>
      <c r="N1957" t="s">
        <v>70</v>
      </c>
      <c r="O1957" t="s">
        <v>56</v>
      </c>
      <c r="P1957" t="s">
        <v>57</v>
      </c>
      <c r="Q1957">
        <v>25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3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42.381500000000003</v>
      </c>
      <c r="AF1957">
        <v>-71.096999999999994</v>
      </c>
      <c r="AG1957">
        <v>3</v>
      </c>
      <c r="AH1957" s="1">
        <v>250000000000000</v>
      </c>
    </row>
    <row r="1958" spans="1:34" x14ac:dyDescent="0.35">
      <c r="A1958">
        <v>19011819</v>
      </c>
      <c r="B1958" s="2">
        <v>43528.273611111108</v>
      </c>
      <c r="C1958" s="2" t="str">
        <f t="shared" si="60"/>
        <v>Mar</v>
      </c>
      <c r="D1958" s="2" t="str">
        <f t="shared" si="61"/>
        <v>2019</v>
      </c>
      <c r="E1958" t="s">
        <v>58</v>
      </c>
      <c r="F1958" t="s">
        <v>1430</v>
      </c>
      <c r="G1958" t="s">
        <v>46</v>
      </c>
      <c r="H1958" t="s">
        <v>155</v>
      </c>
      <c r="I1958" t="s">
        <v>155</v>
      </c>
      <c r="J1958" t="s">
        <v>139</v>
      </c>
      <c r="K1958" t="s">
        <v>38</v>
      </c>
      <c r="L1958" t="s">
        <v>39</v>
      </c>
      <c r="M1958" t="s">
        <v>40</v>
      </c>
      <c r="N1958" t="s">
        <v>41</v>
      </c>
      <c r="O1958" t="s">
        <v>56</v>
      </c>
      <c r="P1958" t="s">
        <v>57</v>
      </c>
      <c r="Q1958">
        <v>25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4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42.383400000000002</v>
      </c>
      <c r="AF1958">
        <v>-71.097399999999993</v>
      </c>
      <c r="AG1958">
        <v>3</v>
      </c>
      <c r="AH1958" s="1">
        <v>250000000000000</v>
      </c>
    </row>
    <row r="1959" spans="1:34" x14ac:dyDescent="0.35">
      <c r="A1959">
        <v>20001551</v>
      </c>
      <c r="B1959" s="2">
        <v>43840.615972222222</v>
      </c>
      <c r="C1959" s="2" t="str">
        <f t="shared" si="60"/>
        <v>Jan</v>
      </c>
      <c r="D1959" s="2" t="str">
        <f t="shared" si="61"/>
        <v>2020</v>
      </c>
      <c r="E1959" t="s">
        <v>44</v>
      </c>
      <c r="F1959" t="s">
        <v>1431</v>
      </c>
      <c r="G1959" t="s">
        <v>46</v>
      </c>
      <c r="H1959" t="s">
        <v>47</v>
      </c>
      <c r="I1959" t="s">
        <v>48</v>
      </c>
      <c r="J1959" t="s">
        <v>37</v>
      </c>
      <c r="K1959" t="s">
        <v>38</v>
      </c>
      <c r="L1959" t="s">
        <v>39</v>
      </c>
      <c r="M1959" t="s">
        <v>93</v>
      </c>
      <c r="N1959" t="s">
        <v>55</v>
      </c>
      <c r="O1959" t="s">
        <v>63</v>
      </c>
      <c r="P1959" t="s">
        <v>63</v>
      </c>
      <c r="Q1959">
        <v>25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42.384099999999997</v>
      </c>
      <c r="AF1959">
        <v>-71.091800000000006</v>
      </c>
      <c r="AG1959">
        <v>3</v>
      </c>
      <c r="AH1959" s="1">
        <v>250000000000000</v>
      </c>
    </row>
    <row r="1960" spans="1:34" x14ac:dyDescent="0.35">
      <c r="A1960">
        <v>19023187</v>
      </c>
      <c r="B1960" s="2">
        <v>43582.857638888891</v>
      </c>
      <c r="C1960" s="2" t="str">
        <f t="shared" si="60"/>
        <v>Apr</v>
      </c>
      <c r="D1960" s="2" t="str">
        <f t="shared" si="61"/>
        <v>2019</v>
      </c>
      <c r="E1960" t="s">
        <v>32</v>
      </c>
      <c r="F1960" t="s">
        <v>1432</v>
      </c>
      <c r="G1960" t="s">
        <v>34</v>
      </c>
      <c r="H1960" t="s">
        <v>47</v>
      </c>
      <c r="I1960" t="s">
        <v>48</v>
      </c>
      <c r="J1960" t="s">
        <v>37</v>
      </c>
      <c r="K1960" t="s">
        <v>38</v>
      </c>
      <c r="L1960" t="s">
        <v>39</v>
      </c>
      <c r="M1960" t="s">
        <v>61</v>
      </c>
      <c r="N1960" t="s">
        <v>55</v>
      </c>
      <c r="O1960" t="s">
        <v>42</v>
      </c>
      <c r="P1960" t="s">
        <v>43</v>
      </c>
      <c r="Q1960">
        <v>20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2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42.384399999999999</v>
      </c>
      <c r="AF1960">
        <v>-71.091999999999999</v>
      </c>
      <c r="AG1960">
        <v>3</v>
      </c>
      <c r="AH1960" s="1">
        <v>250000000000000</v>
      </c>
    </row>
    <row r="1961" spans="1:34" x14ac:dyDescent="0.35">
      <c r="A1961">
        <v>22050935</v>
      </c>
      <c r="B1961" s="2">
        <v>44813.23333333333</v>
      </c>
      <c r="C1961" s="2" t="str">
        <f t="shared" si="60"/>
        <v>Sep</v>
      </c>
      <c r="D1961" s="2" t="str">
        <f t="shared" si="61"/>
        <v>2022</v>
      </c>
      <c r="E1961" t="s">
        <v>58</v>
      </c>
      <c r="F1961" t="s">
        <v>1431</v>
      </c>
      <c r="G1961" t="s">
        <v>291</v>
      </c>
      <c r="H1961" t="s">
        <v>47</v>
      </c>
      <c r="I1961" t="s">
        <v>48</v>
      </c>
      <c r="J1961" t="s">
        <v>63</v>
      </c>
      <c r="K1961" t="s">
        <v>38</v>
      </c>
      <c r="L1961" t="s">
        <v>39</v>
      </c>
      <c r="M1961" t="s">
        <v>61</v>
      </c>
      <c r="N1961" t="s">
        <v>63</v>
      </c>
      <c r="O1961" t="s">
        <v>42</v>
      </c>
      <c r="P1961" t="s">
        <v>43</v>
      </c>
      <c r="Q1961">
        <v>30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2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42.384099999999997</v>
      </c>
      <c r="AF1961">
        <v>-71.091800000000006</v>
      </c>
      <c r="AG1961">
        <v>3</v>
      </c>
      <c r="AH1961" s="1">
        <v>250000000000000</v>
      </c>
    </row>
    <row r="1962" spans="1:34" x14ac:dyDescent="0.35">
      <c r="A1962">
        <v>19036735</v>
      </c>
      <c r="B1962" s="2">
        <v>43645.675694444442</v>
      </c>
      <c r="C1962" s="2" t="str">
        <f t="shared" si="60"/>
        <v>Jun</v>
      </c>
      <c r="D1962" s="2" t="str">
        <f t="shared" si="61"/>
        <v>2019</v>
      </c>
      <c r="E1962" t="s">
        <v>32</v>
      </c>
      <c r="F1962" t="s">
        <v>1433</v>
      </c>
      <c r="G1962" t="s">
        <v>46</v>
      </c>
      <c r="H1962" t="s">
        <v>35</v>
      </c>
      <c r="I1962" t="s">
        <v>36</v>
      </c>
      <c r="J1962" t="s">
        <v>37</v>
      </c>
      <c r="K1962" t="s">
        <v>66</v>
      </c>
      <c r="L1962" t="s">
        <v>71</v>
      </c>
      <c r="M1962" t="s">
        <v>40</v>
      </c>
      <c r="N1962" t="s">
        <v>41</v>
      </c>
      <c r="O1962" t="s">
        <v>96</v>
      </c>
      <c r="P1962" t="s">
        <v>43</v>
      </c>
      <c r="Q1962">
        <v>25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1</v>
      </c>
      <c r="X1962">
        <v>0</v>
      </c>
      <c r="Y1962">
        <v>0</v>
      </c>
      <c r="Z1962">
        <v>1</v>
      </c>
      <c r="AA1962">
        <v>0</v>
      </c>
      <c r="AB1962">
        <v>1</v>
      </c>
      <c r="AC1962">
        <v>0</v>
      </c>
      <c r="AD1962">
        <v>0</v>
      </c>
      <c r="AE1962">
        <v>42.385100000000001</v>
      </c>
      <c r="AF1962">
        <v>-71.094200000000001</v>
      </c>
      <c r="AG1962">
        <v>3</v>
      </c>
      <c r="AH1962" s="1">
        <v>250000000000000</v>
      </c>
    </row>
    <row r="1963" spans="1:34" x14ac:dyDescent="0.35">
      <c r="A1963">
        <v>23068062</v>
      </c>
      <c r="B1963" s="2">
        <v>45256.49722222222</v>
      </c>
      <c r="C1963" s="2" t="str">
        <f t="shared" si="60"/>
        <v>Nov</v>
      </c>
      <c r="D1963" s="2" t="str">
        <f t="shared" si="61"/>
        <v>2023</v>
      </c>
      <c r="E1963" t="s">
        <v>44</v>
      </c>
      <c r="F1963" t="s">
        <v>1434</v>
      </c>
      <c r="G1963" t="s">
        <v>46</v>
      </c>
      <c r="H1963" t="s">
        <v>47</v>
      </c>
      <c r="I1963" t="s">
        <v>48</v>
      </c>
      <c r="J1963" t="s">
        <v>37</v>
      </c>
      <c r="K1963" t="s">
        <v>66</v>
      </c>
      <c r="L1963" t="s">
        <v>68</v>
      </c>
      <c r="M1963" t="s">
        <v>93</v>
      </c>
      <c r="N1963" t="s">
        <v>49</v>
      </c>
      <c r="O1963" t="s">
        <v>96</v>
      </c>
      <c r="P1963" t="s">
        <v>43</v>
      </c>
      <c r="Q1963">
        <v>20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2</v>
      </c>
      <c r="X1963">
        <v>0</v>
      </c>
      <c r="Y1963">
        <v>0</v>
      </c>
      <c r="Z1963">
        <v>1</v>
      </c>
      <c r="AA1963">
        <v>0</v>
      </c>
      <c r="AB1963">
        <v>1</v>
      </c>
      <c r="AC1963">
        <v>0</v>
      </c>
      <c r="AD1963">
        <v>0</v>
      </c>
      <c r="AE1963">
        <v>42.384599999999999</v>
      </c>
      <c r="AF1963">
        <v>-71.092699999999994</v>
      </c>
      <c r="AG1963">
        <v>3</v>
      </c>
      <c r="AH1963" s="1">
        <v>250000000000000</v>
      </c>
    </row>
    <row r="1964" spans="1:34" x14ac:dyDescent="0.35">
      <c r="A1964">
        <v>20054156</v>
      </c>
      <c r="B1964" s="2">
        <v>44142.756944444445</v>
      </c>
      <c r="C1964" s="2" t="str">
        <f t="shared" si="60"/>
        <v>Nov</v>
      </c>
      <c r="D1964" s="2" t="str">
        <f t="shared" si="61"/>
        <v>2020</v>
      </c>
      <c r="E1964" t="s">
        <v>32</v>
      </c>
      <c r="F1964" t="s">
        <v>1433</v>
      </c>
      <c r="G1964" t="s">
        <v>34</v>
      </c>
      <c r="H1964" t="s">
        <v>47</v>
      </c>
      <c r="I1964" t="s">
        <v>48</v>
      </c>
      <c r="J1964" t="s">
        <v>37</v>
      </c>
      <c r="K1964" t="s">
        <v>66</v>
      </c>
      <c r="L1964" t="s">
        <v>71</v>
      </c>
      <c r="M1964" t="s">
        <v>93</v>
      </c>
      <c r="N1964" t="s">
        <v>82</v>
      </c>
      <c r="O1964" t="s">
        <v>42</v>
      </c>
      <c r="P1964" t="s">
        <v>43</v>
      </c>
      <c r="Q1964">
        <v>25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5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42.385100000000001</v>
      </c>
      <c r="AF1964">
        <v>-71.094200000000001</v>
      </c>
      <c r="AG1964">
        <v>3</v>
      </c>
      <c r="AH1964" s="1">
        <v>250000000000000</v>
      </c>
    </row>
    <row r="1965" spans="1:34" x14ac:dyDescent="0.35">
      <c r="A1965">
        <v>20016642</v>
      </c>
      <c r="B1965" s="2">
        <v>43917.67291666667</v>
      </c>
      <c r="C1965" s="2" t="str">
        <f t="shared" si="60"/>
        <v>Mar</v>
      </c>
      <c r="D1965" s="2" t="str">
        <f t="shared" si="61"/>
        <v>2020</v>
      </c>
      <c r="E1965" t="s">
        <v>32</v>
      </c>
      <c r="F1965" t="s">
        <v>1433</v>
      </c>
      <c r="G1965" t="s">
        <v>46</v>
      </c>
      <c r="H1965" t="s">
        <v>47</v>
      </c>
      <c r="I1965" t="s">
        <v>48</v>
      </c>
      <c r="J1965" t="s">
        <v>37</v>
      </c>
      <c r="K1965" t="s">
        <v>66</v>
      </c>
      <c r="L1965" t="s">
        <v>54</v>
      </c>
      <c r="M1965" t="s">
        <v>93</v>
      </c>
      <c r="N1965" t="s">
        <v>55</v>
      </c>
      <c r="O1965" t="s">
        <v>56</v>
      </c>
      <c r="P1965" t="s">
        <v>57</v>
      </c>
      <c r="Q1965">
        <v>30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2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42.385100000000001</v>
      </c>
      <c r="AF1965">
        <v>-71.094200000000001</v>
      </c>
      <c r="AG1965">
        <v>3</v>
      </c>
      <c r="AH1965" s="1">
        <v>250000000000000</v>
      </c>
    </row>
    <row r="1966" spans="1:34" x14ac:dyDescent="0.35">
      <c r="A1966">
        <v>23049124</v>
      </c>
      <c r="B1966" s="2">
        <v>45166.717361111114</v>
      </c>
      <c r="C1966" s="2" t="str">
        <f t="shared" si="60"/>
        <v>Aug</v>
      </c>
      <c r="D1966" s="2" t="str">
        <f t="shared" si="61"/>
        <v>2023</v>
      </c>
      <c r="E1966" t="s">
        <v>32</v>
      </c>
      <c r="F1966" t="s">
        <v>1435</v>
      </c>
      <c r="G1966" t="s">
        <v>46</v>
      </c>
      <c r="H1966" t="s">
        <v>47</v>
      </c>
      <c r="I1966" t="s">
        <v>48</v>
      </c>
      <c r="J1966" t="s">
        <v>37</v>
      </c>
      <c r="K1966" t="s">
        <v>66</v>
      </c>
      <c r="L1966" t="s">
        <v>54</v>
      </c>
      <c r="M1966" t="s">
        <v>61</v>
      </c>
      <c r="N1966" t="s">
        <v>119</v>
      </c>
      <c r="O1966" t="s">
        <v>42</v>
      </c>
      <c r="P1966" t="s">
        <v>43</v>
      </c>
      <c r="Q1966">
        <v>25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3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42.384599999999999</v>
      </c>
      <c r="AF1966">
        <v>-71.092699999999994</v>
      </c>
      <c r="AG1966">
        <v>3</v>
      </c>
      <c r="AH1966" s="1">
        <v>250000000000000</v>
      </c>
    </row>
    <row r="1967" spans="1:34" x14ac:dyDescent="0.35">
      <c r="A1967">
        <v>19015899</v>
      </c>
      <c r="B1967" s="2">
        <v>43546.794444444444</v>
      </c>
      <c r="C1967" s="2" t="str">
        <f t="shared" si="60"/>
        <v>Mar</v>
      </c>
      <c r="D1967" s="2" t="str">
        <f t="shared" si="61"/>
        <v>2019</v>
      </c>
      <c r="E1967" t="s">
        <v>32</v>
      </c>
      <c r="F1967" t="s">
        <v>1436</v>
      </c>
      <c r="G1967" t="s">
        <v>34</v>
      </c>
      <c r="H1967" t="s">
        <v>35</v>
      </c>
      <c r="I1967" t="s">
        <v>36</v>
      </c>
      <c r="J1967" t="s">
        <v>37</v>
      </c>
      <c r="K1967" t="s">
        <v>66</v>
      </c>
      <c r="L1967" t="s">
        <v>71</v>
      </c>
      <c r="M1967" t="s">
        <v>93</v>
      </c>
      <c r="N1967" t="s">
        <v>70</v>
      </c>
      <c r="O1967" t="s">
        <v>42</v>
      </c>
      <c r="P1967" t="s">
        <v>43</v>
      </c>
      <c r="Q1967">
        <v>30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42.385300000000001</v>
      </c>
      <c r="AF1967">
        <v>-71.093599999999995</v>
      </c>
      <c r="AG1967">
        <v>3</v>
      </c>
      <c r="AH1967" s="1">
        <v>250000000000000</v>
      </c>
    </row>
    <row r="1968" spans="1:34" x14ac:dyDescent="0.35">
      <c r="A1968">
        <v>19051312</v>
      </c>
      <c r="B1968" s="2">
        <v>43714.462500000001</v>
      </c>
      <c r="C1968" s="2" t="str">
        <f t="shared" si="60"/>
        <v>Sep</v>
      </c>
      <c r="D1968" s="2" t="str">
        <f t="shared" si="61"/>
        <v>2019</v>
      </c>
      <c r="E1968" t="s">
        <v>44</v>
      </c>
      <c r="F1968" t="s">
        <v>1437</v>
      </c>
      <c r="G1968" t="s">
        <v>46</v>
      </c>
      <c r="H1968" t="s">
        <v>52</v>
      </c>
      <c r="I1968" t="s">
        <v>48</v>
      </c>
      <c r="J1968" t="s">
        <v>37</v>
      </c>
      <c r="K1968" t="s">
        <v>38</v>
      </c>
      <c r="L1968" t="s">
        <v>39</v>
      </c>
      <c r="M1968" t="s">
        <v>69</v>
      </c>
      <c r="N1968" t="s">
        <v>88</v>
      </c>
      <c r="O1968" t="s">
        <v>56</v>
      </c>
      <c r="P1968" t="s">
        <v>43</v>
      </c>
      <c r="Q1968">
        <v>25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3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42.3857</v>
      </c>
      <c r="AF1968">
        <v>-71.093699999999998</v>
      </c>
      <c r="AG1968">
        <v>3</v>
      </c>
      <c r="AH1968" s="1">
        <v>250000000000000</v>
      </c>
    </row>
    <row r="1969" spans="1:34" x14ac:dyDescent="0.35">
      <c r="A1969">
        <v>21041784</v>
      </c>
      <c r="B1969" s="2">
        <v>44419.90902777778</v>
      </c>
      <c r="C1969" s="2" t="str">
        <f t="shared" si="60"/>
        <v>Aug</v>
      </c>
      <c r="D1969" s="2" t="str">
        <f t="shared" si="61"/>
        <v>2021</v>
      </c>
      <c r="E1969" t="s">
        <v>32</v>
      </c>
      <c r="F1969" t="s">
        <v>1438</v>
      </c>
      <c r="G1969" t="s">
        <v>34</v>
      </c>
      <c r="H1969" t="s">
        <v>47</v>
      </c>
      <c r="I1969" t="s">
        <v>48</v>
      </c>
      <c r="J1969" t="s">
        <v>37</v>
      </c>
      <c r="K1969" t="s">
        <v>66</v>
      </c>
      <c r="L1969" t="s">
        <v>39</v>
      </c>
      <c r="M1969" t="s">
        <v>40</v>
      </c>
      <c r="N1969" t="s">
        <v>70</v>
      </c>
      <c r="O1969" t="s">
        <v>56</v>
      </c>
      <c r="P1969" t="s">
        <v>43</v>
      </c>
      <c r="Q1969">
        <v>30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42.384799999999998</v>
      </c>
      <c r="AF1969">
        <v>-71.093000000000004</v>
      </c>
      <c r="AG1969">
        <v>3</v>
      </c>
      <c r="AH1969" s="1">
        <v>250000000000000</v>
      </c>
    </row>
    <row r="1970" spans="1:34" x14ac:dyDescent="0.35">
      <c r="A1970">
        <v>20022054</v>
      </c>
      <c r="B1970" s="2">
        <v>43949.676388888889</v>
      </c>
      <c r="C1970" s="2" t="str">
        <f t="shared" si="60"/>
        <v>Apr</v>
      </c>
      <c r="D1970" s="2" t="str">
        <f t="shared" si="61"/>
        <v>2020</v>
      </c>
      <c r="E1970" t="s">
        <v>32</v>
      </c>
      <c r="F1970" t="s">
        <v>1433</v>
      </c>
      <c r="G1970" t="s">
        <v>46</v>
      </c>
      <c r="H1970" t="s">
        <v>47</v>
      </c>
      <c r="I1970" t="s">
        <v>48</v>
      </c>
      <c r="J1970" t="s">
        <v>37</v>
      </c>
      <c r="K1970" t="s">
        <v>66</v>
      </c>
      <c r="L1970" t="s">
        <v>54</v>
      </c>
      <c r="M1970" t="s">
        <v>93</v>
      </c>
      <c r="N1970" t="s">
        <v>41</v>
      </c>
      <c r="O1970" t="s">
        <v>42</v>
      </c>
      <c r="P1970" t="s">
        <v>63</v>
      </c>
      <c r="Q1970">
        <v>25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42.385100000000001</v>
      </c>
      <c r="AF1970">
        <v>-71.094200000000001</v>
      </c>
      <c r="AG1970">
        <v>3</v>
      </c>
      <c r="AH1970" s="1">
        <v>250000000000000</v>
      </c>
    </row>
    <row r="1971" spans="1:34" x14ac:dyDescent="0.35">
      <c r="A1971">
        <v>20009666</v>
      </c>
      <c r="B1971" s="2">
        <v>43881.759722222225</v>
      </c>
      <c r="C1971" s="2" t="str">
        <f t="shared" si="60"/>
        <v>Feb</v>
      </c>
      <c r="D1971" s="2" t="str">
        <f t="shared" si="61"/>
        <v>2020</v>
      </c>
      <c r="E1971" t="s">
        <v>32</v>
      </c>
      <c r="F1971" t="s">
        <v>1436</v>
      </c>
      <c r="G1971" t="s">
        <v>429</v>
      </c>
      <c r="H1971" t="s">
        <v>47</v>
      </c>
      <c r="I1971" t="s">
        <v>48</v>
      </c>
      <c r="J1971" t="s">
        <v>37</v>
      </c>
      <c r="K1971" t="s">
        <v>38</v>
      </c>
      <c r="L1971" t="s">
        <v>39</v>
      </c>
      <c r="M1971" t="s">
        <v>40</v>
      </c>
      <c r="N1971" t="s">
        <v>70</v>
      </c>
      <c r="O1971" t="s">
        <v>56</v>
      </c>
      <c r="P1971" t="s">
        <v>43</v>
      </c>
      <c r="Q1971">
        <v>25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4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42.385300000000001</v>
      </c>
      <c r="AF1971">
        <v>-71.093599999999995</v>
      </c>
      <c r="AG1971">
        <v>3</v>
      </c>
      <c r="AH1971" s="1">
        <v>250000000000000</v>
      </c>
    </row>
    <row r="1972" spans="1:34" x14ac:dyDescent="0.35">
      <c r="A1972">
        <v>20059595</v>
      </c>
      <c r="B1972" s="2">
        <v>44175.380555555559</v>
      </c>
      <c r="C1972" s="2" t="str">
        <f t="shared" si="60"/>
        <v>Dec</v>
      </c>
      <c r="D1972" s="2" t="str">
        <f t="shared" si="61"/>
        <v>2020</v>
      </c>
      <c r="E1972" t="s">
        <v>44</v>
      </c>
      <c r="F1972" t="s">
        <v>1433</v>
      </c>
      <c r="G1972" t="s">
        <v>46</v>
      </c>
      <c r="H1972" t="s">
        <v>47</v>
      </c>
      <c r="I1972" t="s">
        <v>48</v>
      </c>
      <c r="J1972" t="s">
        <v>37</v>
      </c>
      <c r="K1972" t="s">
        <v>66</v>
      </c>
      <c r="L1972" t="s">
        <v>71</v>
      </c>
      <c r="M1972" t="s">
        <v>40</v>
      </c>
      <c r="N1972" t="s">
        <v>41</v>
      </c>
      <c r="O1972" t="s">
        <v>42</v>
      </c>
      <c r="P1972" t="s">
        <v>43</v>
      </c>
      <c r="Q1972">
        <v>25</v>
      </c>
      <c r="R1972">
        <v>0</v>
      </c>
      <c r="S1972">
        <v>0</v>
      </c>
      <c r="T1972">
        <v>0</v>
      </c>
      <c r="U1972">
        <v>1</v>
      </c>
      <c r="V1972">
        <v>1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42.385100000000001</v>
      </c>
      <c r="AF1972">
        <v>-71.094200000000001</v>
      </c>
      <c r="AG1972">
        <v>3</v>
      </c>
      <c r="AH1972" s="1">
        <v>250000000000000</v>
      </c>
    </row>
    <row r="1973" spans="1:34" x14ac:dyDescent="0.35">
      <c r="A1973">
        <v>19061299</v>
      </c>
      <c r="B1973" s="2">
        <v>43763.521527777775</v>
      </c>
      <c r="C1973" s="2" t="str">
        <f t="shared" si="60"/>
        <v>Oct</v>
      </c>
      <c r="D1973" s="2" t="str">
        <f t="shared" si="61"/>
        <v>2019</v>
      </c>
      <c r="E1973" t="s">
        <v>44</v>
      </c>
      <c r="F1973" t="s">
        <v>1435</v>
      </c>
      <c r="G1973" t="s">
        <v>46</v>
      </c>
      <c r="H1973" t="s">
        <v>52</v>
      </c>
      <c r="I1973" t="s">
        <v>48</v>
      </c>
      <c r="J1973" t="s">
        <v>37</v>
      </c>
      <c r="K1973" t="s">
        <v>38</v>
      </c>
      <c r="L1973" t="s">
        <v>54</v>
      </c>
      <c r="M1973" t="s">
        <v>40</v>
      </c>
      <c r="N1973" t="s">
        <v>55</v>
      </c>
      <c r="O1973" t="s">
        <v>42</v>
      </c>
      <c r="P1973" t="s">
        <v>43</v>
      </c>
      <c r="Q1973">
        <v>25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2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42.384599999999999</v>
      </c>
      <c r="AF1973">
        <v>-71.092699999999994</v>
      </c>
      <c r="AG1973">
        <v>3</v>
      </c>
      <c r="AH1973" s="1">
        <v>250000000000000</v>
      </c>
    </row>
    <row r="1974" spans="1:34" x14ac:dyDescent="0.35">
      <c r="A1974">
        <v>19052977</v>
      </c>
      <c r="B1974" s="2">
        <v>43722.893055555556</v>
      </c>
      <c r="C1974" s="2" t="str">
        <f t="shared" si="60"/>
        <v>Sep</v>
      </c>
      <c r="D1974" s="2" t="str">
        <f t="shared" si="61"/>
        <v>2019</v>
      </c>
      <c r="E1974" t="s">
        <v>32</v>
      </c>
      <c r="F1974" t="s">
        <v>1439</v>
      </c>
      <c r="G1974" t="s">
        <v>34</v>
      </c>
      <c r="H1974" t="s">
        <v>52</v>
      </c>
      <c r="I1974" t="s">
        <v>48</v>
      </c>
      <c r="J1974" t="s">
        <v>37</v>
      </c>
      <c r="K1974" t="s">
        <v>53</v>
      </c>
      <c r="L1974" t="s">
        <v>54</v>
      </c>
      <c r="M1974" t="s">
        <v>69</v>
      </c>
      <c r="N1974" t="s">
        <v>41</v>
      </c>
      <c r="O1974" t="s">
        <v>42</v>
      </c>
      <c r="P1974" t="s">
        <v>43</v>
      </c>
      <c r="Q1974">
        <v>25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2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42.384599999999999</v>
      </c>
      <c r="AF1974">
        <v>-71.094499999999996</v>
      </c>
      <c r="AG1974">
        <v>3</v>
      </c>
      <c r="AH1974" s="1">
        <v>250000000000000</v>
      </c>
    </row>
    <row r="1975" spans="1:34" x14ac:dyDescent="0.35">
      <c r="A1975">
        <v>19044020</v>
      </c>
      <c r="B1975" s="2">
        <v>43679.504861111112</v>
      </c>
      <c r="C1975" s="2" t="str">
        <f t="shared" si="60"/>
        <v>Aug</v>
      </c>
      <c r="D1975" s="2" t="str">
        <f t="shared" si="61"/>
        <v>2019</v>
      </c>
      <c r="E1975" t="s">
        <v>44</v>
      </c>
      <c r="F1975" t="s">
        <v>1440</v>
      </c>
      <c r="G1975" t="s">
        <v>46</v>
      </c>
      <c r="H1975" t="s">
        <v>47</v>
      </c>
      <c r="I1975" t="s">
        <v>48</v>
      </c>
      <c r="J1975" t="s">
        <v>91</v>
      </c>
      <c r="K1975" t="s">
        <v>38</v>
      </c>
      <c r="L1975" t="s">
        <v>39</v>
      </c>
      <c r="M1975" t="s">
        <v>93</v>
      </c>
      <c r="N1975" t="s">
        <v>70</v>
      </c>
      <c r="O1975" t="s">
        <v>56</v>
      </c>
      <c r="P1975" t="s">
        <v>43</v>
      </c>
      <c r="Q1975">
        <v>20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2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42.384300000000003</v>
      </c>
      <c r="AF1975">
        <v>-71.093100000000007</v>
      </c>
      <c r="AG1975">
        <v>3</v>
      </c>
      <c r="AH1975" s="1">
        <v>250000000000000</v>
      </c>
    </row>
    <row r="1976" spans="1:34" x14ac:dyDescent="0.35">
      <c r="A1976">
        <v>19008927</v>
      </c>
      <c r="B1976" s="2">
        <v>43514.117361111108</v>
      </c>
      <c r="C1976" s="2" t="str">
        <f t="shared" si="60"/>
        <v>Feb</v>
      </c>
      <c r="D1976" s="2" t="str">
        <f t="shared" si="61"/>
        <v>2019</v>
      </c>
      <c r="E1976" t="s">
        <v>58</v>
      </c>
      <c r="F1976" t="s">
        <v>1441</v>
      </c>
      <c r="G1976" t="s">
        <v>34</v>
      </c>
      <c r="H1976" t="s">
        <v>155</v>
      </c>
      <c r="I1976" t="s">
        <v>155</v>
      </c>
      <c r="J1976" t="s">
        <v>37</v>
      </c>
      <c r="K1976" t="s">
        <v>38</v>
      </c>
      <c r="L1976" t="s">
        <v>39</v>
      </c>
      <c r="M1976" t="s">
        <v>63</v>
      </c>
      <c r="N1976" t="s">
        <v>70</v>
      </c>
      <c r="O1976" t="s">
        <v>56</v>
      </c>
      <c r="P1976" t="s">
        <v>57</v>
      </c>
      <c r="Q1976">
        <v>25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3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42.383899999999997</v>
      </c>
      <c r="AF1976">
        <v>-71.094399999999993</v>
      </c>
      <c r="AG1976">
        <v>3</v>
      </c>
      <c r="AH1976" s="1">
        <v>250000000000000</v>
      </c>
    </row>
    <row r="1977" spans="1:34" x14ac:dyDescent="0.35">
      <c r="A1977">
        <v>22061609</v>
      </c>
      <c r="B1977" s="2">
        <v>44861.636805555558</v>
      </c>
      <c r="C1977" s="2" t="str">
        <f t="shared" si="60"/>
        <v>Oct</v>
      </c>
      <c r="D1977" s="2" t="str">
        <f t="shared" si="61"/>
        <v>2022</v>
      </c>
      <c r="E1977" t="s">
        <v>44</v>
      </c>
      <c r="F1977" t="s">
        <v>1442</v>
      </c>
      <c r="G1977" t="s">
        <v>46</v>
      </c>
      <c r="H1977" t="s">
        <v>47</v>
      </c>
      <c r="I1977" t="s">
        <v>48</v>
      </c>
      <c r="J1977" t="s">
        <v>37</v>
      </c>
      <c r="K1977" t="s">
        <v>38</v>
      </c>
      <c r="L1977" t="s">
        <v>39</v>
      </c>
      <c r="M1977" t="s">
        <v>40</v>
      </c>
      <c r="N1977" t="s">
        <v>49</v>
      </c>
      <c r="O1977" t="s">
        <v>91</v>
      </c>
      <c r="P1977" t="s">
        <v>43</v>
      </c>
      <c r="Q1977">
        <v>25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2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42.384799999999998</v>
      </c>
      <c r="AF1977">
        <v>-71.093999999999994</v>
      </c>
      <c r="AG1977">
        <v>3</v>
      </c>
      <c r="AH1977" s="1">
        <v>250000000000000</v>
      </c>
    </row>
    <row r="1978" spans="1:34" x14ac:dyDescent="0.35">
      <c r="A1978">
        <v>20038942</v>
      </c>
      <c r="B1978" s="2">
        <v>44054.176388888889</v>
      </c>
      <c r="C1978" s="2" t="str">
        <f t="shared" si="60"/>
        <v>Aug</v>
      </c>
      <c r="D1978" s="2" t="str">
        <f t="shared" si="61"/>
        <v>2020</v>
      </c>
      <c r="E1978" t="s">
        <v>58</v>
      </c>
      <c r="F1978" t="s">
        <v>1443</v>
      </c>
      <c r="G1978" t="s">
        <v>34</v>
      </c>
      <c r="H1978" t="s">
        <v>47</v>
      </c>
      <c r="I1978" t="s">
        <v>48</v>
      </c>
      <c r="J1978" t="s">
        <v>37</v>
      </c>
      <c r="K1978" t="s">
        <v>38</v>
      </c>
      <c r="L1978" t="s">
        <v>39</v>
      </c>
      <c r="M1978" t="s">
        <v>40</v>
      </c>
      <c r="N1978" t="s">
        <v>55</v>
      </c>
      <c r="O1978" t="s">
        <v>56</v>
      </c>
      <c r="P1978" t="s">
        <v>43</v>
      </c>
      <c r="Q1978">
        <v>25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3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42.384500000000003</v>
      </c>
      <c r="AF1978">
        <v>-71.093199999999996</v>
      </c>
      <c r="AG1978">
        <v>3</v>
      </c>
      <c r="AH1978" s="1">
        <v>250000000000000</v>
      </c>
    </row>
    <row r="1979" spans="1:34" x14ac:dyDescent="0.35">
      <c r="A1979">
        <v>18032674</v>
      </c>
      <c r="B1979" s="2">
        <v>43252.415972222225</v>
      </c>
      <c r="C1979" s="2" t="str">
        <f t="shared" si="60"/>
        <v>Jun</v>
      </c>
      <c r="D1979" s="2" t="str">
        <f t="shared" si="61"/>
        <v>2018</v>
      </c>
      <c r="E1979" t="s">
        <v>44</v>
      </c>
      <c r="F1979" t="s">
        <v>1444</v>
      </c>
      <c r="G1979" t="s">
        <v>46</v>
      </c>
      <c r="H1979" t="s">
        <v>47</v>
      </c>
      <c r="I1979" t="s">
        <v>48</v>
      </c>
      <c r="J1979" t="s">
        <v>91</v>
      </c>
      <c r="K1979" t="s">
        <v>38</v>
      </c>
      <c r="L1979" t="s">
        <v>39</v>
      </c>
      <c r="M1979" t="s">
        <v>40</v>
      </c>
      <c r="N1979" t="s">
        <v>49</v>
      </c>
      <c r="O1979" t="s">
        <v>140</v>
      </c>
      <c r="P1979" t="s">
        <v>43</v>
      </c>
      <c r="Q1979">
        <v>25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42.382899999999999</v>
      </c>
      <c r="AF1979">
        <v>-71.092399999999998</v>
      </c>
      <c r="AG1979">
        <v>3</v>
      </c>
      <c r="AH1979" s="1">
        <v>250000000000000</v>
      </c>
    </row>
    <row r="1980" spans="1:34" x14ac:dyDescent="0.35">
      <c r="A1980">
        <v>21039007</v>
      </c>
      <c r="B1980" s="2">
        <v>44405.744444444441</v>
      </c>
      <c r="C1980" s="2" t="str">
        <f t="shared" si="60"/>
        <v>Jul</v>
      </c>
      <c r="D1980" s="2" t="str">
        <f t="shared" si="61"/>
        <v>2021</v>
      </c>
      <c r="E1980" t="s">
        <v>32</v>
      </c>
      <c r="F1980" t="s">
        <v>1445</v>
      </c>
      <c r="G1980" t="s">
        <v>46</v>
      </c>
      <c r="H1980" t="s">
        <v>47</v>
      </c>
      <c r="I1980" t="s">
        <v>48</v>
      </c>
      <c r="J1980" t="s">
        <v>37</v>
      </c>
      <c r="K1980" t="s">
        <v>38</v>
      </c>
      <c r="L1980" t="s">
        <v>39</v>
      </c>
      <c r="M1980" t="s">
        <v>61</v>
      </c>
      <c r="N1980" t="s">
        <v>82</v>
      </c>
      <c r="O1980" t="s">
        <v>42</v>
      </c>
      <c r="P1980" t="s">
        <v>43</v>
      </c>
      <c r="Q1980">
        <v>25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2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42.383699999999997</v>
      </c>
      <c r="AF1980">
        <v>-71.092200000000005</v>
      </c>
      <c r="AG1980">
        <v>3</v>
      </c>
      <c r="AH1980" s="1">
        <v>250000000000000</v>
      </c>
    </row>
    <row r="1981" spans="1:34" x14ac:dyDescent="0.35">
      <c r="A1981">
        <v>19068301</v>
      </c>
      <c r="B1981" s="2">
        <v>43800.996527777781</v>
      </c>
      <c r="C1981" s="2" t="str">
        <f t="shared" si="60"/>
        <v>Dec</v>
      </c>
      <c r="D1981" s="2" t="str">
        <f t="shared" si="61"/>
        <v>2019</v>
      </c>
      <c r="E1981" t="s">
        <v>32</v>
      </c>
      <c r="F1981" t="s">
        <v>1446</v>
      </c>
      <c r="G1981" t="s">
        <v>34</v>
      </c>
      <c r="H1981" t="s">
        <v>138</v>
      </c>
      <c r="I1981" t="s">
        <v>74</v>
      </c>
      <c r="J1981" t="s">
        <v>139</v>
      </c>
      <c r="K1981" t="s">
        <v>53</v>
      </c>
      <c r="L1981" t="s">
        <v>54</v>
      </c>
      <c r="M1981" t="s">
        <v>40</v>
      </c>
      <c r="N1981" t="s">
        <v>119</v>
      </c>
      <c r="O1981" t="s">
        <v>56</v>
      </c>
      <c r="P1981" t="s">
        <v>57</v>
      </c>
      <c r="Q1981">
        <v>25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5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42.382800000000003</v>
      </c>
      <c r="AF1981">
        <v>-71.093500000000006</v>
      </c>
      <c r="AG1981">
        <v>3</v>
      </c>
      <c r="AH1981" s="1">
        <v>250000000000000</v>
      </c>
    </row>
    <row r="1982" spans="1:34" x14ac:dyDescent="0.35">
      <c r="A1982">
        <v>20044686</v>
      </c>
      <c r="B1982" s="2">
        <v>44091.694444444445</v>
      </c>
      <c r="C1982" s="2" t="str">
        <f t="shared" si="60"/>
        <v>Sep</v>
      </c>
      <c r="D1982" s="2" t="str">
        <f t="shared" si="61"/>
        <v>2020</v>
      </c>
      <c r="E1982" t="s">
        <v>32</v>
      </c>
      <c r="F1982" t="s">
        <v>1447</v>
      </c>
      <c r="G1982" t="s">
        <v>46</v>
      </c>
      <c r="H1982" t="s">
        <v>47</v>
      </c>
      <c r="I1982" t="s">
        <v>48</v>
      </c>
      <c r="J1982" t="s">
        <v>37</v>
      </c>
      <c r="K1982" t="s">
        <v>66</v>
      </c>
      <c r="L1982" t="s">
        <v>71</v>
      </c>
      <c r="M1982" t="s">
        <v>40</v>
      </c>
      <c r="N1982" t="s">
        <v>41</v>
      </c>
      <c r="O1982" t="s">
        <v>42</v>
      </c>
      <c r="P1982" t="s">
        <v>43</v>
      </c>
      <c r="Q1982">
        <v>20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3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42.384399999999999</v>
      </c>
      <c r="AF1982">
        <v>-71.092600000000004</v>
      </c>
      <c r="AG1982">
        <v>3</v>
      </c>
      <c r="AH1982" s="1">
        <v>250000000000000</v>
      </c>
    </row>
    <row r="1983" spans="1:34" x14ac:dyDescent="0.35">
      <c r="A1983">
        <v>20008069</v>
      </c>
      <c r="B1983" s="2">
        <v>43873.493055555555</v>
      </c>
      <c r="C1983" s="2" t="str">
        <f t="shared" si="60"/>
        <v>Feb</v>
      </c>
      <c r="D1983" s="2" t="str">
        <f t="shared" si="61"/>
        <v>2020</v>
      </c>
      <c r="E1983" t="s">
        <v>44</v>
      </c>
      <c r="F1983" t="s">
        <v>1448</v>
      </c>
      <c r="G1983" t="s">
        <v>46</v>
      </c>
      <c r="H1983" t="s">
        <v>47</v>
      </c>
      <c r="I1983" t="s">
        <v>48</v>
      </c>
      <c r="J1983" t="s">
        <v>37</v>
      </c>
      <c r="K1983" t="s">
        <v>38</v>
      </c>
      <c r="L1983" t="s">
        <v>54</v>
      </c>
      <c r="M1983" t="s">
        <v>61</v>
      </c>
      <c r="N1983" t="s">
        <v>55</v>
      </c>
      <c r="O1983" t="s">
        <v>42</v>
      </c>
      <c r="P1983" t="s">
        <v>43</v>
      </c>
      <c r="Q1983">
        <v>30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2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42.383299999999998</v>
      </c>
      <c r="AF1983">
        <v>-71.091499999999996</v>
      </c>
      <c r="AG1983">
        <v>3</v>
      </c>
      <c r="AH1983" s="1">
        <v>250000000000000</v>
      </c>
    </row>
    <row r="1984" spans="1:34" x14ac:dyDescent="0.35">
      <c r="A1984">
        <v>19053686</v>
      </c>
      <c r="B1984" s="2">
        <v>43726.447222222225</v>
      </c>
      <c r="C1984" s="2" t="str">
        <f t="shared" si="60"/>
        <v>Sep</v>
      </c>
      <c r="D1984" s="2" t="str">
        <f t="shared" si="61"/>
        <v>2019</v>
      </c>
      <c r="E1984" t="s">
        <v>44</v>
      </c>
      <c r="F1984" t="s">
        <v>1449</v>
      </c>
      <c r="G1984" t="s">
        <v>46</v>
      </c>
      <c r="H1984" t="s">
        <v>47</v>
      </c>
      <c r="I1984" t="s">
        <v>48</v>
      </c>
      <c r="J1984" t="s">
        <v>37</v>
      </c>
      <c r="K1984" t="s">
        <v>38</v>
      </c>
      <c r="L1984" t="s">
        <v>39</v>
      </c>
      <c r="M1984" t="s">
        <v>40</v>
      </c>
      <c r="N1984" t="s">
        <v>63</v>
      </c>
      <c r="O1984" t="s">
        <v>56</v>
      </c>
      <c r="P1984" t="s">
        <v>43</v>
      </c>
      <c r="Q1984">
        <v>20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2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42.383099999999999</v>
      </c>
      <c r="AF1984">
        <v>-71.092399999999998</v>
      </c>
      <c r="AG1984">
        <v>3</v>
      </c>
      <c r="AH1984" s="1">
        <v>250000000000000</v>
      </c>
    </row>
    <row r="1985" spans="1:34" x14ac:dyDescent="0.35">
      <c r="A1985">
        <v>19057595</v>
      </c>
      <c r="B1985" s="2">
        <v>43745.350694444445</v>
      </c>
      <c r="C1985" s="2" t="str">
        <f t="shared" si="60"/>
        <v>Oct</v>
      </c>
      <c r="D1985" s="2" t="str">
        <f t="shared" si="61"/>
        <v>2019</v>
      </c>
      <c r="E1985" t="s">
        <v>44</v>
      </c>
      <c r="F1985" t="s">
        <v>1445</v>
      </c>
      <c r="G1985" t="s">
        <v>46</v>
      </c>
      <c r="H1985" t="s">
        <v>47</v>
      </c>
      <c r="I1985" t="s">
        <v>48</v>
      </c>
      <c r="J1985" t="s">
        <v>37</v>
      </c>
      <c r="K1985" t="s">
        <v>66</v>
      </c>
      <c r="L1985" t="s">
        <v>39</v>
      </c>
      <c r="M1985" t="s">
        <v>93</v>
      </c>
      <c r="N1985" t="s">
        <v>41</v>
      </c>
      <c r="O1985" t="s">
        <v>42</v>
      </c>
      <c r="P1985" t="s">
        <v>43</v>
      </c>
      <c r="Q1985">
        <v>20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4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42.383699999999997</v>
      </c>
      <c r="AF1985">
        <v>-71.092200000000005</v>
      </c>
      <c r="AG1985">
        <v>3</v>
      </c>
      <c r="AH1985" s="1">
        <v>250000000000000</v>
      </c>
    </row>
    <row r="1986" spans="1:34" x14ac:dyDescent="0.35">
      <c r="A1986">
        <v>24015619</v>
      </c>
      <c r="B1986" s="2">
        <v>45371.418055555558</v>
      </c>
      <c r="C1986" s="2" t="str">
        <f t="shared" si="60"/>
        <v>Mar</v>
      </c>
      <c r="D1986" s="2" t="str">
        <f t="shared" si="61"/>
        <v>2024</v>
      </c>
      <c r="E1986" t="s">
        <v>44</v>
      </c>
      <c r="F1986" t="s">
        <v>1450</v>
      </c>
      <c r="G1986" t="s">
        <v>46</v>
      </c>
      <c r="H1986" t="s">
        <v>52</v>
      </c>
      <c r="I1986" t="s">
        <v>48</v>
      </c>
      <c r="J1986" t="s">
        <v>37</v>
      </c>
      <c r="K1986" t="s">
        <v>38</v>
      </c>
      <c r="L1986" t="s">
        <v>39</v>
      </c>
      <c r="M1986" t="s">
        <v>40</v>
      </c>
      <c r="N1986" t="s">
        <v>70</v>
      </c>
      <c r="O1986" t="s">
        <v>56</v>
      </c>
      <c r="P1986" t="s">
        <v>43</v>
      </c>
      <c r="Q1986">
        <v>25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3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42.383200000000002</v>
      </c>
      <c r="AF1986">
        <v>-71.092299999999994</v>
      </c>
      <c r="AG1986">
        <v>3</v>
      </c>
      <c r="AH1986" s="1">
        <v>250000000000000</v>
      </c>
    </row>
    <row r="1987" spans="1:34" x14ac:dyDescent="0.35">
      <c r="A1987">
        <v>19030733</v>
      </c>
      <c r="B1987" s="2">
        <v>43618.436805555553</v>
      </c>
      <c r="C1987" s="2" t="str">
        <f t="shared" ref="C1987:C2050" si="62">TEXT(B1987,"mmm")</f>
        <v>Jun</v>
      </c>
      <c r="D1987" s="2" t="str">
        <f t="shared" ref="D1987:D2050" si="63">TEXT(B1987,"yyyy")</f>
        <v>2019</v>
      </c>
      <c r="E1987" t="s">
        <v>44</v>
      </c>
      <c r="F1987" t="s">
        <v>1445</v>
      </c>
      <c r="G1987" t="s">
        <v>46</v>
      </c>
      <c r="H1987" t="s">
        <v>52</v>
      </c>
      <c r="I1987" t="s">
        <v>48</v>
      </c>
      <c r="J1987" t="s">
        <v>37</v>
      </c>
      <c r="K1987" t="s">
        <v>38</v>
      </c>
      <c r="L1987" t="s">
        <v>39</v>
      </c>
      <c r="M1987" t="s">
        <v>93</v>
      </c>
      <c r="N1987" t="s">
        <v>41</v>
      </c>
      <c r="O1987" t="s">
        <v>42</v>
      </c>
      <c r="P1987" t="s">
        <v>43</v>
      </c>
      <c r="Q1987">
        <v>25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2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42.383699999999997</v>
      </c>
      <c r="AF1987">
        <v>-71.092200000000005</v>
      </c>
      <c r="AG1987">
        <v>3</v>
      </c>
      <c r="AH1987" s="1">
        <v>250000000000000</v>
      </c>
    </row>
    <row r="1988" spans="1:34" x14ac:dyDescent="0.35">
      <c r="A1988">
        <v>19034226</v>
      </c>
      <c r="B1988" s="2">
        <v>43634.359027777777</v>
      </c>
      <c r="C1988" s="2" t="str">
        <f t="shared" si="62"/>
        <v>Jun</v>
      </c>
      <c r="D1988" s="2" t="str">
        <f t="shared" si="63"/>
        <v>2019</v>
      </c>
      <c r="E1988" t="s">
        <v>44</v>
      </c>
      <c r="F1988" t="s">
        <v>1451</v>
      </c>
      <c r="G1988" t="s">
        <v>46</v>
      </c>
      <c r="H1988" t="s">
        <v>47</v>
      </c>
      <c r="I1988" t="s">
        <v>48</v>
      </c>
      <c r="J1988" t="s">
        <v>37</v>
      </c>
      <c r="K1988" t="s">
        <v>53</v>
      </c>
      <c r="L1988" t="s">
        <v>71</v>
      </c>
      <c r="M1988" t="s">
        <v>40</v>
      </c>
      <c r="N1988" t="s">
        <v>70</v>
      </c>
      <c r="O1988" t="s">
        <v>56</v>
      </c>
      <c r="P1988" t="s">
        <v>43</v>
      </c>
      <c r="Q1988">
        <v>25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42.3825</v>
      </c>
      <c r="AF1988">
        <v>-71.092699999999994</v>
      </c>
      <c r="AG1988">
        <v>3</v>
      </c>
      <c r="AH1988" s="1">
        <v>250000000000000</v>
      </c>
    </row>
    <row r="1989" spans="1:34" x14ac:dyDescent="0.35">
      <c r="A1989">
        <v>21044284</v>
      </c>
      <c r="B1989" s="2">
        <v>44433.367361111108</v>
      </c>
      <c r="C1989" s="2" t="str">
        <f t="shared" si="62"/>
        <v>Aug</v>
      </c>
      <c r="D1989" s="2" t="str">
        <f t="shared" si="63"/>
        <v>2021</v>
      </c>
      <c r="E1989" t="s">
        <v>44</v>
      </c>
      <c r="F1989" t="s">
        <v>1452</v>
      </c>
      <c r="G1989" t="s">
        <v>46</v>
      </c>
      <c r="H1989" t="s">
        <v>47</v>
      </c>
      <c r="I1989" t="s">
        <v>48</v>
      </c>
      <c r="J1989" t="s">
        <v>37</v>
      </c>
      <c r="K1989" t="s">
        <v>38</v>
      </c>
      <c r="L1989" t="s">
        <v>39</v>
      </c>
      <c r="M1989" t="s">
        <v>40</v>
      </c>
      <c r="N1989" t="s">
        <v>49</v>
      </c>
      <c r="O1989" t="s">
        <v>56</v>
      </c>
      <c r="P1989" t="s">
        <v>57</v>
      </c>
      <c r="Q1989">
        <v>25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3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42.382199999999997</v>
      </c>
      <c r="AF1989">
        <v>-71.093599999999995</v>
      </c>
      <c r="AG1989">
        <v>3</v>
      </c>
      <c r="AH1989" s="1">
        <v>250000000000000</v>
      </c>
    </row>
    <row r="1990" spans="1:34" x14ac:dyDescent="0.35">
      <c r="A1990">
        <v>23016407</v>
      </c>
      <c r="B1990" s="2">
        <v>45014.652777777781</v>
      </c>
      <c r="C1990" s="2" t="str">
        <f t="shared" si="62"/>
        <v>Mar</v>
      </c>
      <c r="D1990" s="2" t="str">
        <f t="shared" si="63"/>
        <v>2023</v>
      </c>
      <c r="E1990" t="s">
        <v>44</v>
      </c>
      <c r="F1990" t="s">
        <v>1453</v>
      </c>
      <c r="G1990" t="s">
        <v>46</v>
      </c>
      <c r="H1990" t="s">
        <v>47</v>
      </c>
      <c r="I1990" t="s">
        <v>48</v>
      </c>
      <c r="J1990" t="s">
        <v>37</v>
      </c>
      <c r="K1990" t="s">
        <v>53</v>
      </c>
      <c r="L1990" t="s">
        <v>54</v>
      </c>
      <c r="M1990" t="s">
        <v>40</v>
      </c>
      <c r="N1990" t="s">
        <v>41</v>
      </c>
      <c r="O1990" t="s">
        <v>42</v>
      </c>
      <c r="P1990" t="s">
        <v>43</v>
      </c>
      <c r="Q1990">
        <v>25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42.382899999999999</v>
      </c>
      <c r="AF1990">
        <v>-71.093699999999998</v>
      </c>
      <c r="AG1990">
        <v>3</v>
      </c>
      <c r="AH1990" s="1">
        <v>250000000000000</v>
      </c>
    </row>
    <row r="1991" spans="1:34" x14ac:dyDescent="0.35">
      <c r="A1991">
        <v>19052656</v>
      </c>
      <c r="B1991" s="2">
        <v>43721.329861111109</v>
      </c>
      <c r="C1991" s="2" t="str">
        <f t="shared" si="62"/>
        <v>Sep</v>
      </c>
      <c r="D1991" s="2" t="str">
        <f t="shared" si="63"/>
        <v>2019</v>
      </c>
      <c r="E1991" t="s">
        <v>58</v>
      </c>
      <c r="F1991" t="s">
        <v>1454</v>
      </c>
      <c r="G1991" t="s">
        <v>46</v>
      </c>
      <c r="H1991" t="s">
        <v>47</v>
      </c>
      <c r="I1991" t="s">
        <v>48</v>
      </c>
      <c r="J1991" t="s">
        <v>37</v>
      </c>
      <c r="K1991" t="s">
        <v>53</v>
      </c>
      <c r="L1991" t="s">
        <v>71</v>
      </c>
      <c r="M1991" t="s">
        <v>40</v>
      </c>
      <c r="N1991" t="s">
        <v>41</v>
      </c>
      <c r="O1991" t="s">
        <v>42</v>
      </c>
      <c r="P1991" t="s">
        <v>43</v>
      </c>
      <c r="Q1991">
        <v>25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2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42.383600000000001</v>
      </c>
      <c r="AF1991">
        <v>-71.095299999999995</v>
      </c>
      <c r="AG1991">
        <v>3</v>
      </c>
      <c r="AH1991" s="1">
        <v>250000000000000</v>
      </c>
    </row>
    <row r="1992" spans="1:34" x14ac:dyDescent="0.35">
      <c r="A1992">
        <v>23042252</v>
      </c>
      <c r="B1992" s="2">
        <v>45134.311111111114</v>
      </c>
      <c r="C1992" s="2" t="str">
        <f t="shared" si="62"/>
        <v>Jul</v>
      </c>
      <c r="D1992" s="2" t="str">
        <f t="shared" si="63"/>
        <v>2023</v>
      </c>
      <c r="E1992" t="s">
        <v>58</v>
      </c>
      <c r="F1992" t="s">
        <v>1455</v>
      </c>
      <c r="G1992" t="s">
        <v>46</v>
      </c>
      <c r="H1992" t="s">
        <v>47</v>
      </c>
      <c r="I1992" t="s">
        <v>48</v>
      </c>
      <c r="J1992" t="s">
        <v>63</v>
      </c>
      <c r="K1992" t="s">
        <v>38</v>
      </c>
      <c r="L1992" t="s">
        <v>39</v>
      </c>
      <c r="M1992" t="s">
        <v>69</v>
      </c>
      <c r="N1992" t="s">
        <v>70</v>
      </c>
      <c r="O1992" t="s">
        <v>56</v>
      </c>
      <c r="P1992" t="s">
        <v>43</v>
      </c>
      <c r="Q1992">
        <v>20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3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42.383200000000002</v>
      </c>
      <c r="AF1992">
        <v>-71.095200000000006</v>
      </c>
      <c r="AG1992">
        <v>3</v>
      </c>
      <c r="AH1992" s="1">
        <v>250000000000000</v>
      </c>
    </row>
    <row r="1993" spans="1:34" x14ac:dyDescent="0.35">
      <c r="A1993">
        <v>20049574</v>
      </c>
      <c r="B1993" s="2">
        <v>44117.631944444445</v>
      </c>
      <c r="C1993" s="2" t="str">
        <f t="shared" si="62"/>
        <v>Oct</v>
      </c>
      <c r="D1993" s="2" t="str">
        <f t="shared" si="63"/>
        <v>2020</v>
      </c>
      <c r="E1993" t="s">
        <v>44</v>
      </c>
      <c r="F1993" t="s">
        <v>1456</v>
      </c>
      <c r="G1993" t="s">
        <v>46</v>
      </c>
      <c r="H1993" t="s">
        <v>52</v>
      </c>
      <c r="I1993" t="s">
        <v>36</v>
      </c>
      <c r="J1993" t="s">
        <v>91</v>
      </c>
      <c r="K1993" t="s">
        <v>38</v>
      </c>
      <c r="L1993" t="s">
        <v>39</v>
      </c>
      <c r="M1993" t="s">
        <v>40</v>
      </c>
      <c r="N1993" t="s">
        <v>63</v>
      </c>
      <c r="O1993" t="s">
        <v>91</v>
      </c>
      <c r="P1993" t="s">
        <v>43</v>
      </c>
      <c r="Q1993">
        <v>20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2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42.382199999999997</v>
      </c>
      <c r="AF1993">
        <v>-71.095500000000001</v>
      </c>
      <c r="AG1993">
        <v>3</v>
      </c>
      <c r="AH1993" s="1">
        <v>250000000000000</v>
      </c>
    </row>
    <row r="1994" spans="1:34" x14ac:dyDescent="0.35">
      <c r="A1994">
        <v>23019996</v>
      </c>
      <c r="B1994" s="2">
        <v>45030.330555555556</v>
      </c>
      <c r="C1994" s="2" t="str">
        <f t="shared" si="62"/>
        <v>Apr</v>
      </c>
      <c r="D1994" s="2" t="str">
        <f t="shared" si="63"/>
        <v>2023</v>
      </c>
      <c r="E1994" t="s">
        <v>58</v>
      </c>
      <c r="F1994" t="s">
        <v>1457</v>
      </c>
      <c r="G1994" t="s">
        <v>46</v>
      </c>
      <c r="H1994" t="s">
        <v>47</v>
      </c>
      <c r="I1994" t="s">
        <v>48</v>
      </c>
      <c r="J1994" t="s">
        <v>37</v>
      </c>
      <c r="K1994" t="s">
        <v>53</v>
      </c>
      <c r="L1994" t="s">
        <v>54</v>
      </c>
      <c r="M1994" t="s">
        <v>40</v>
      </c>
      <c r="N1994" t="s">
        <v>41</v>
      </c>
      <c r="O1994" t="s">
        <v>42</v>
      </c>
      <c r="P1994" t="s">
        <v>43</v>
      </c>
      <c r="Q1994">
        <v>25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2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42.382800000000003</v>
      </c>
      <c r="AF1994">
        <v>-71.095799999999997</v>
      </c>
      <c r="AG1994">
        <v>3</v>
      </c>
      <c r="AH1994" s="1">
        <v>250000000000000</v>
      </c>
    </row>
    <row r="1995" spans="1:34" x14ac:dyDescent="0.35">
      <c r="A1995">
        <v>19014760</v>
      </c>
      <c r="B1995" s="2">
        <v>43541.57916666667</v>
      </c>
      <c r="C1995" s="2" t="str">
        <f t="shared" si="62"/>
        <v>Mar</v>
      </c>
      <c r="D1995" s="2" t="str">
        <f t="shared" si="63"/>
        <v>2019</v>
      </c>
      <c r="E1995" t="s">
        <v>44</v>
      </c>
      <c r="F1995" t="s">
        <v>1458</v>
      </c>
      <c r="G1995" t="s">
        <v>46</v>
      </c>
      <c r="H1995" t="s">
        <v>47</v>
      </c>
      <c r="I1995" t="s">
        <v>48</v>
      </c>
      <c r="J1995" t="s">
        <v>37</v>
      </c>
      <c r="K1995" t="s">
        <v>53</v>
      </c>
      <c r="L1995" t="s">
        <v>54</v>
      </c>
      <c r="M1995" t="s">
        <v>69</v>
      </c>
      <c r="N1995" t="s">
        <v>82</v>
      </c>
      <c r="O1995" t="s">
        <v>96</v>
      </c>
      <c r="P1995" t="s">
        <v>43</v>
      </c>
      <c r="Q1995">
        <v>25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1</v>
      </c>
      <c r="X1995">
        <v>0</v>
      </c>
      <c r="Y1995">
        <v>0</v>
      </c>
      <c r="Z1995">
        <v>1</v>
      </c>
      <c r="AA1995">
        <v>0</v>
      </c>
      <c r="AB1995">
        <v>1</v>
      </c>
      <c r="AC1995">
        <v>0</v>
      </c>
      <c r="AD1995">
        <v>0</v>
      </c>
      <c r="AE1995">
        <v>42.382800000000003</v>
      </c>
      <c r="AF1995">
        <v>-71.095600000000005</v>
      </c>
      <c r="AG1995">
        <v>3</v>
      </c>
      <c r="AH1995" s="1">
        <v>250000000000000</v>
      </c>
    </row>
    <row r="1996" spans="1:34" x14ac:dyDescent="0.35">
      <c r="A1996">
        <v>18068803</v>
      </c>
      <c r="B1996" s="2">
        <v>43424.435416666667</v>
      </c>
      <c r="C1996" s="2" t="str">
        <f t="shared" si="62"/>
        <v>Nov</v>
      </c>
      <c r="D1996" s="2" t="str">
        <f t="shared" si="63"/>
        <v>2018</v>
      </c>
      <c r="E1996" t="s">
        <v>44</v>
      </c>
      <c r="F1996" t="s">
        <v>1459</v>
      </c>
      <c r="G1996" t="s">
        <v>46</v>
      </c>
      <c r="H1996" t="s">
        <v>35</v>
      </c>
      <c r="I1996" t="s">
        <v>36</v>
      </c>
      <c r="J1996" t="s">
        <v>37</v>
      </c>
      <c r="K1996" t="s">
        <v>38</v>
      </c>
      <c r="L1996" t="s">
        <v>39</v>
      </c>
      <c r="M1996" t="s">
        <v>69</v>
      </c>
      <c r="N1996" t="s">
        <v>70</v>
      </c>
      <c r="O1996" t="s">
        <v>56</v>
      </c>
      <c r="P1996" t="s">
        <v>43</v>
      </c>
      <c r="Q1996">
        <v>25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3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42.381799999999998</v>
      </c>
      <c r="AF1996">
        <v>-71.096299999999999</v>
      </c>
      <c r="AG1996">
        <v>3</v>
      </c>
      <c r="AH1996" s="1">
        <v>250000000000000</v>
      </c>
    </row>
    <row r="1997" spans="1:34" x14ac:dyDescent="0.35">
      <c r="A1997">
        <v>19020200</v>
      </c>
      <c r="B1997" s="2">
        <v>43568.424305555556</v>
      </c>
      <c r="C1997" s="2" t="str">
        <f t="shared" si="62"/>
        <v>Apr</v>
      </c>
      <c r="D1997" s="2" t="str">
        <f t="shared" si="63"/>
        <v>2019</v>
      </c>
      <c r="E1997" t="s">
        <v>44</v>
      </c>
      <c r="F1997" t="s">
        <v>1460</v>
      </c>
      <c r="G1997" t="s">
        <v>46</v>
      </c>
      <c r="H1997" t="s">
        <v>47</v>
      </c>
      <c r="I1997" t="s">
        <v>48</v>
      </c>
      <c r="J1997" t="s">
        <v>60</v>
      </c>
      <c r="K1997" t="s">
        <v>38</v>
      </c>
      <c r="L1997" t="s">
        <v>39</v>
      </c>
      <c r="M1997" t="s">
        <v>40</v>
      </c>
      <c r="N1997" t="s">
        <v>41</v>
      </c>
      <c r="O1997" t="s">
        <v>56</v>
      </c>
      <c r="P1997" t="s">
        <v>43</v>
      </c>
      <c r="Q1997">
        <v>20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42.381500000000003</v>
      </c>
      <c r="AF1997">
        <v>-71.095500000000001</v>
      </c>
      <c r="AG1997">
        <v>3</v>
      </c>
      <c r="AH1997" s="1">
        <v>250000000000000</v>
      </c>
    </row>
    <row r="1998" spans="1:34" x14ac:dyDescent="0.35">
      <c r="A1998">
        <v>23025562</v>
      </c>
      <c r="B1998" s="2">
        <v>45056.584027777775</v>
      </c>
      <c r="C1998" s="2" t="str">
        <f t="shared" si="62"/>
        <v>May</v>
      </c>
      <c r="D1998" s="2" t="str">
        <f t="shared" si="63"/>
        <v>2023</v>
      </c>
      <c r="E1998" t="s">
        <v>44</v>
      </c>
      <c r="F1998" t="s">
        <v>1461</v>
      </c>
      <c r="G1998" t="s">
        <v>46</v>
      </c>
      <c r="H1998" t="s">
        <v>47</v>
      </c>
      <c r="I1998" t="s">
        <v>48</v>
      </c>
      <c r="J1998" t="s">
        <v>37</v>
      </c>
      <c r="K1998" t="s">
        <v>38</v>
      </c>
      <c r="L1998" t="s">
        <v>39</v>
      </c>
      <c r="M1998" t="s">
        <v>69</v>
      </c>
      <c r="N1998" t="s">
        <v>70</v>
      </c>
      <c r="O1998" t="s">
        <v>42</v>
      </c>
      <c r="P1998" t="s">
        <v>43</v>
      </c>
      <c r="Q1998">
        <v>25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4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42.380899999999997</v>
      </c>
      <c r="AF1998">
        <v>-71.096500000000006</v>
      </c>
      <c r="AG1998">
        <v>3</v>
      </c>
      <c r="AH1998" s="1">
        <v>250000000000000</v>
      </c>
    </row>
    <row r="1999" spans="1:34" x14ac:dyDescent="0.35">
      <c r="A1999">
        <v>23038625</v>
      </c>
      <c r="B1999" s="2">
        <v>45117.87222222222</v>
      </c>
      <c r="C1999" s="2" t="str">
        <f t="shared" si="62"/>
        <v>Jul</v>
      </c>
      <c r="D1999" s="2" t="str">
        <f t="shared" si="63"/>
        <v>2023</v>
      </c>
      <c r="E1999" t="s">
        <v>32</v>
      </c>
      <c r="F1999" t="s">
        <v>1461</v>
      </c>
      <c r="G1999" t="s">
        <v>34</v>
      </c>
      <c r="H1999" t="s">
        <v>35</v>
      </c>
      <c r="I1999" t="s">
        <v>36</v>
      </c>
      <c r="J1999" t="s">
        <v>63</v>
      </c>
      <c r="K1999" t="s">
        <v>38</v>
      </c>
      <c r="L1999" t="s">
        <v>54</v>
      </c>
      <c r="M1999" t="s">
        <v>69</v>
      </c>
      <c r="N1999" t="s">
        <v>41</v>
      </c>
      <c r="O1999" t="s">
        <v>96</v>
      </c>
      <c r="P1999" t="s">
        <v>43</v>
      </c>
      <c r="Q1999">
        <v>25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2</v>
      </c>
      <c r="X1999">
        <v>1</v>
      </c>
      <c r="Y1999">
        <v>0</v>
      </c>
      <c r="Z1999">
        <v>1</v>
      </c>
      <c r="AA1999">
        <v>0</v>
      </c>
      <c r="AB1999">
        <v>1</v>
      </c>
      <c r="AC1999">
        <v>0</v>
      </c>
      <c r="AD1999">
        <v>0</v>
      </c>
      <c r="AE1999">
        <v>42.380899999999997</v>
      </c>
      <c r="AF1999">
        <v>-71.096500000000006</v>
      </c>
      <c r="AG1999">
        <v>3</v>
      </c>
      <c r="AH1999" s="1">
        <v>250000000000000</v>
      </c>
    </row>
    <row r="2000" spans="1:34" x14ac:dyDescent="0.35">
      <c r="A2000">
        <v>22009588</v>
      </c>
      <c r="B2000" s="2">
        <v>44616.665972222225</v>
      </c>
      <c r="C2000" s="2" t="str">
        <f t="shared" si="62"/>
        <v>Feb</v>
      </c>
      <c r="D2000" s="2" t="str">
        <f t="shared" si="63"/>
        <v>2022</v>
      </c>
      <c r="E2000" t="s">
        <v>44</v>
      </c>
      <c r="F2000" t="s">
        <v>1462</v>
      </c>
      <c r="G2000" t="s">
        <v>46</v>
      </c>
      <c r="H2000" t="s">
        <v>47</v>
      </c>
      <c r="I2000" t="s">
        <v>48</v>
      </c>
      <c r="J2000" t="s">
        <v>91</v>
      </c>
      <c r="K2000" t="s">
        <v>38</v>
      </c>
      <c r="L2000" t="s">
        <v>39</v>
      </c>
      <c r="M2000" t="s">
        <v>40</v>
      </c>
      <c r="N2000" t="s">
        <v>70</v>
      </c>
      <c r="O2000" t="s">
        <v>56</v>
      </c>
      <c r="P2000" t="s">
        <v>43</v>
      </c>
      <c r="Q2000">
        <v>25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3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42.381399999999999</v>
      </c>
      <c r="AF2000">
        <v>-71.094700000000003</v>
      </c>
      <c r="AG2000">
        <v>3</v>
      </c>
      <c r="AH2000" s="1">
        <v>250000000000000</v>
      </c>
    </row>
    <row r="2001" spans="1:34" x14ac:dyDescent="0.35">
      <c r="A2001">
        <v>23001329</v>
      </c>
      <c r="B2001" s="2">
        <v>44935.018055555556</v>
      </c>
      <c r="C2001" s="2" t="str">
        <f t="shared" si="62"/>
        <v>Jan</v>
      </c>
      <c r="D2001" s="2" t="str">
        <f t="shared" si="63"/>
        <v>2023</v>
      </c>
      <c r="E2001" t="s">
        <v>58</v>
      </c>
      <c r="F2001" t="s">
        <v>1463</v>
      </c>
      <c r="G2001" t="s">
        <v>34</v>
      </c>
      <c r="H2001" t="s">
        <v>47</v>
      </c>
      <c r="I2001" t="s">
        <v>48</v>
      </c>
      <c r="J2001" t="s">
        <v>37</v>
      </c>
      <c r="K2001" t="s">
        <v>118</v>
      </c>
      <c r="L2001" t="s">
        <v>39</v>
      </c>
      <c r="M2001" t="s">
        <v>40</v>
      </c>
      <c r="N2001" t="s">
        <v>55</v>
      </c>
      <c r="O2001" t="s">
        <v>56</v>
      </c>
      <c r="P2001" t="s">
        <v>43</v>
      </c>
      <c r="Q2001">
        <v>20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3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42.381399999999999</v>
      </c>
      <c r="AF2001">
        <v>-71.094999999999999</v>
      </c>
      <c r="AG2001">
        <v>3</v>
      </c>
      <c r="AH2001" s="1">
        <v>250000000000000</v>
      </c>
    </row>
    <row r="2002" spans="1:34" x14ac:dyDescent="0.35">
      <c r="A2002">
        <v>20001745</v>
      </c>
      <c r="B2002" s="2">
        <v>43841.601388888892</v>
      </c>
      <c r="C2002" s="2" t="str">
        <f t="shared" si="62"/>
        <v>Jan</v>
      </c>
      <c r="D2002" s="2" t="str">
        <f t="shared" si="63"/>
        <v>2020</v>
      </c>
      <c r="E2002" t="s">
        <v>44</v>
      </c>
      <c r="F2002" t="s">
        <v>1464</v>
      </c>
      <c r="G2002" t="s">
        <v>46</v>
      </c>
      <c r="H2002" t="s">
        <v>47</v>
      </c>
      <c r="I2002" t="s">
        <v>48</v>
      </c>
      <c r="J2002" t="s">
        <v>37</v>
      </c>
      <c r="K2002" t="s">
        <v>53</v>
      </c>
      <c r="L2002" t="s">
        <v>54</v>
      </c>
      <c r="M2002" t="s">
        <v>69</v>
      </c>
      <c r="N2002" t="s">
        <v>41</v>
      </c>
      <c r="O2002" t="s">
        <v>42</v>
      </c>
      <c r="P2002" t="s">
        <v>43</v>
      </c>
      <c r="Q2002">
        <v>25</v>
      </c>
      <c r="R2002">
        <v>0</v>
      </c>
      <c r="S2002">
        <v>0</v>
      </c>
      <c r="T2002">
        <v>0</v>
      </c>
      <c r="U2002">
        <v>0</v>
      </c>
      <c r="V2002">
        <v>2</v>
      </c>
      <c r="W2002">
        <v>2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42.380299999999998</v>
      </c>
      <c r="AF2002">
        <v>-71.096400000000003</v>
      </c>
      <c r="AG2002">
        <v>3</v>
      </c>
      <c r="AH2002" s="1">
        <v>250000000000000</v>
      </c>
    </row>
    <row r="2003" spans="1:34" x14ac:dyDescent="0.35">
      <c r="A2003">
        <v>19062404</v>
      </c>
      <c r="B2003" s="2">
        <v>43769.415277777778</v>
      </c>
      <c r="C2003" s="2" t="str">
        <f t="shared" si="62"/>
        <v>Oct</v>
      </c>
      <c r="D2003" s="2" t="str">
        <f t="shared" si="63"/>
        <v>2019</v>
      </c>
      <c r="E2003" t="s">
        <v>44</v>
      </c>
      <c r="F2003" t="s">
        <v>1464</v>
      </c>
      <c r="G2003" t="s">
        <v>46</v>
      </c>
      <c r="H2003" t="s">
        <v>35</v>
      </c>
      <c r="I2003" t="s">
        <v>36</v>
      </c>
      <c r="J2003" t="s">
        <v>1465</v>
      </c>
      <c r="K2003" t="s">
        <v>38</v>
      </c>
      <c r="L2003" t="s">
        <v>39</v>
      </c>
      <c r="M2003" t="s">
        <v>69</v>
      </c>
      <c r="N2003" t="s">
        <v>49</v>
      </c>
      <c r="O2003" t="s">
        <v>91</v>
      </c>
      <c r="P2003" t="s">
        <v>89</v>
      </c>
      <c r="Q2003">
        <v>25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2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42.380299999999998</v>
      </c>
      <c r="AF2003">
        <v>-71.096400000000003</v>
      </c>
      <c r="AG2003">
        <v>3</v>
      </c>
      <c r="AH2003" s="1">
        <v>250000000000000</v>
      </c>
    </row>
    <row r="2004" spans="1:34" x14ac:dyDescent="0.35">
      <c r="A2004">
        <v>19009368</v>
      </c>
      <c r="B2004" s="2">
        <v>43516.259027777778</v>
      </c>
      <c r="C2004" s="2" t="str">
        <f t="shared" si="62"/>
        <v>Feb</v>
      </c>
      <c r="D2004" s="2" t="str">
        <f t="shared" si="63"/>
        <v>2019</v>
      </c>
      <c r="E2004" t="s">
        <v>58</v>
      </c>
      <c r="F2004" t="s">
        <v>1466</v>
      </c>
      <c r="G2004" t="s">
        <v>291</v>
      </c>
      <c r="H2004" t="s">
        <v>47</v>
      </c>
      <c r="I2004" t="s">
        <v>171</v>
      </c>
      <c r="J2004" t="s">
        <v>63</v>
      </c>
      <c r="K2004" t="s">
        <v>53</v>
      </c>
      <c r="L2004" t="s">
        <v>54</v>
      </c>
      <c r="M2004" t="s">
        <v>40</v>
      </c>
      <c r="N2004" t="s">
        <v>49</v>
      </c>
      <c r="O2004" t="s">
        <v>99</v>
      </c>
      <c r="P2004" t="s">
        <v>89</v>
      </c>
      <c r="Q2004">
        <v>25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</v>
      </c>
      <c r="AE2004">
        <v>42.381599999999999</v>
      </c>
      <c r="AF2004">
        <v>-71.094800000000006</v>
      </c>
      <c r="AG2004">
        <v>3</v>
      </c>
      <c r="AH2004" s="1">
        <v>250000000000000</v>
      </c>
    </row>
    <row r="2005" spans="1:34" x14ac:dyDescent="0.35">
      <c r="A2005">
        <v>21036243</v>
      </c>
      <c r="B2005" s="2">
        <v>44392.737500000003</v>
      </c>
      <c r="C2005" s="2" t="str">
        <f t="shared" si="62"/>
        <v>Jul</v>
      </c>
      <c r="D2005" s="2" t="str">
        <f t="shared" si="63"/>
        <v>2021</v>
      </c>
      <c r="E2005" t="s">
        <v>32</v>
      </c>
      <c r="F2005" t="s">
        <v>1467</v>
      </c>
      <c r="G2005" t="s">
        <v>46</v>
      </c>
      <c r="H2005" t="s">
        <v>47</v>
      </c>
      <c r="I2005" t="s">
        <v>48</v>
      </c>
      <c r="J2005" t="s">
        <v>91</v>
      </c>
      <c r="K2005" t="s">
        <v>53</v>
      </c>
      <c r="L2005" t="s">
        <v>54</v>
      </c>
      <c r="M2005" t="s">
        <v>93</v>
      </c>
      <c r="N2005" t="s">
        <v>41</v>
      </c>
      <c r="O2005" t="s">
        <v>42</v>
      </c>
      <c r="P2005" t="s">
        <v>43</v>
      </c>
      <c r="Q2005">
        <v>25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4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42.381</v>
      </c>
      <c r="AF2005">
        <v>-71.095799999999997</v>
      </c>
      <c r="AG2005">
        <v>3</v>
      </c>
      <c r="AH2005" s="1">
        <v>250000000000000</v>
      </c>
    </row>
    <row r="2006" spans="1:34" x14ac:dyDescent="0.35">
      <c r="A2006">
        <v>19063931</v>
      </c>
      <c r="B2006" s="2">
        <v>43776.917361111111</v>
      </c>
      <c r="C2006" s="2" t="str">
        <f t="shared" si="62"/>
        <v>Nov</v>
      </c>
      <c r="D2006" s="2" t="str">
        <f t="shared" si="63"/>
        <v>2019</v>
      </c>
      <c r="E2006" t="s">
        <v>32</v>
      </c>
      <c r="F2006" t="s">
        <v>1464</v>
      </c>
      <c r="G2006" t="s">
        <v>34</v>
      </c>
      <c r="H2006" t="s">
        <v>35</v>
      </c>
      <c r="I2006" t="s">
        <v>36</v>
      </c>
      <c r="J2006" t="s">
        <v>37</v>
      </c>
      <c r="K2006" t="s">
        <v>53</v>
      </c>
      <c r="L2006" t="s">
        <v>71</v>
      </c>
      <c r="M2006" t="s">
        <v>40</v>
      </c>
      <c r="N2006" t="s">
        <v>41</v>
      </c>
      <c r="O2006" t="s">
        <v>42</v>
      </c>
      <c r="P2006" t="s">
        <v>43</v>
      </c>
      <c r="Q2006">
        <v>25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2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42.380299999999998</v>
      </c>
      <c r="AF2006">
        <v>-71.096400000000003</v>
      </c>
      <c r="AG2006">
        <v>3</v>
      </c>
      <c r="AH2006" s="1">
        <v>250000000000000</v>
      </c>
    </row>
    <row r="2007" spans="1:34" x14ac:dyDescent="0.35">
      <c r="A2007">
        <v>18060664</v>
      </c>
      <c r="B2007" s="2">
        <v>43384.8125</v>
      </c>
      <c r="C2007" s="2" t="str">
        <f t="shared" si="62"/>
        <v>Oct</v>
      </c>
      <c r="D2007" s="2" t="str">
        <f t="shared" si="63"/>
        <v>2018</v>
      </c>
      <c r="E2007" t="s">
        <v>32</v>
      </c>
      <c r="F2007" t="s">
        <v>1468</v>
      </c>
      <c r="G2007" t="s">
        <v>34</v>
      </c>
      <c r="H2007" t="s">
        <v>35</v>
      </c>
      <c r="I2007" t="s">
        <v>36</v>
      </c>
      <c r="J2007" t="s">
        <v>37</v>
      </c>
      <c r="K2007" t="s">
        <v>38</v>
      </c>
      <c r="L2007" t="s">
        <v>39</v>
      </c>
      <c r="M2007" t="s">
        <v>69</v>
      </c>
      <c r="N2007" t="s">
        <v>70</v>
      </c>
      <c r="O2007" t="s">
        <v>56</v>
      </c>
      <c r="P2007" t="s">
        <v>43</v>
      </c>
      <c r="Q2007">
        <v>25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3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42.380299999999998</v>
      </c>
      <c r="AF2007">
        <v>-71.095699999999994</v>
      </c>
      <c r="AG2007">
        <v>3</v>
      </c>
      <c r="AH2007" s="1">
        <v>250000000000000</v>
      </c>
    </row>
    <row r="2008" spans="1:34" x14ac:dyDescent="0.35">
      <c r="A2008">
        <v>19069200</v>
      </c>
      <c r="B2008" s="2">
        <v>43805.416666666664</v>
      </c>
      <c r="C2008" s="2" t="str">
        <f t="shared" si="62"/>
        <v>Dec</v>
      </c>
      <c r="D2008" s="2" t="str">
        <f t="shared" si="63"/>
        <v>2019</v>
      </c>
      <c r="E2008" t="s">
        <v>44</v>
      </c>
      <c r="F2008" t="s">
        <v>1469</v>
      </c>
      <c r="G2008" t="s">
        <v>46</v>
      </c>
      <c r="H2008" t="s">
        <v>52</v>
      </c>
      <c r="I2008" t="s">
        <v>48</v>
      </c>
      <c r="J2008" t="s">
        <v>37</v>
      </c>
      <c r="K2008" t="s">
        <v>38</v>
      </c>
      <c r="L2008" t="s">
        <v>39</v>
      </c>
      <c r="M2008" t="s">
        <v>69</v>
      </c>
      <c r="N2008" t="s">
        <v>41</v>
      </c>
      <c r="O2008" t="s">
        <v>42</v>
      </c>
      <c r="P2008" t="s">
        <v>43</v>
      </c>
      <c r="Q2008">
        <v>25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3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42.380299999999998</v>
      </c>
      <c r="AF2008">
        <v>-71.090599999999995</v>
      </c>
      <c r="AG2008">
        <v>3</v>
      </c>
      <c r="AH2008" s="1">
        <v>250000000000000</v>
      </c>
    </row>
    <row r="2009" spans="1:34" x14ac:dyDescent="0.35">
      <c r="A2009">
        <v>22010873</v>
      </c>
      <c r="B2009" s="2">
        <v>44622.754861111112</v>
      </c>
      <c r="C2009" s="2" t="str">
        <f t="shared" si="62"/>
        <v>Mar</v>
      </c>
      <c r="D2009" s="2" t="str">
        <f t="shared" si="63"/>
        <v>2022</v>
      </c>
      <c r="E2009" t="s">
        <v>32</v>
      </c>
      <c r="F2009" t="s">
        <v>1470</v>
      </c>
      <c r="G2009" t="s">
        <v>34</v>
      </c>
      <c r="H2009" t="s">
        <v>47</v>
      </c>
      <c r="I2009" t="s">
        <v>48</v>
      </c>
      <c r="J2009" t="s">
        <v>175</v>
      </c>
      <c r="K2009" t="s">
        <v>38</v>
      </c>
      <c r="L2009" t="s">
        <v>39</v>
      </c>
      <c r="M2009" t="s">
        <v>61</v>
      </c>
      <c r="N2009" t="s">
        <v>70</v>
      </c>
      <c r="O2009" t="s">
        <v>42</v>
      </c>
      <c r="P2009" t="s">
        <v>43</v>
      </c>
      <c r="Q2009">
        <v>25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2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42.382199999999997</v>
      </c>
      <c r="AF2009">
        <v>-71.090999999999994</v>
      </c>
      <c r="AG2009">
        <v>3</v>
      </c>
      <c r="AH2009" s="1">
        <v>250000000000000</v>
      </c>
    </row>
    <row r="2010" spans="1:34" x14ac:dyDescent="0.35">
      <c r="A2010">
        <v>20044936</v>
      </c>
      <c r="B2010" s="2">
        <v>44093.445833333331</v>
      </c>
      <c r="C2010" s="2" t="str">
        <f t="shared" si="62"/>
        <v>Sep</v>
      </c>
      <c r="D2010" s="2" t="str">
        <f t="shared" si="63"/>
        <v>2020</v>
      </c>
      <c r="E2010" t="s">
        <v>44</v>
      </c>
      <c r="F2010" t="s">
        <v>1469</v>
      </c>
      <c r="G2010" t="s">
        <v>46</v>
      </c>
      <c r="H2010" t="s">
        <v>47</v>
      </c>
      <c r="I2010" t="s">
        <v>48</v>
      </c>
      <c r="J2010" t="s">
        <v>37</v>
      </c>
      <c r="K2010" t="s">
        <v>38</v>
      </c>
      <c r="L2010" t="s">
        <v>39</v>
      </c>
      <c r="M2010" t="s">
        <v>69</v>
      </c>
      <c r="N2010" t="s">
        <v>41</v>
      </c>
      <c r="O2010" t="s">
        <v>42</v>
      </c>
      <c r="P2010" t="s">
        <v>43</v>
      </c>
      <c r="Q2010">
        <v>20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3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42.380299999999998</v>
      </c>
      <c r="AF2010">
        <v>-71.090599999999995</v>
      </c>
      <c r="AG2010">
        <v>3</v>
      </c>
      <c r="AH2010" s="1">
        <v>250000000000000</v>
      </c>
    </row>
    <row r="2011" spans="1:34" x14ac:dyDescent="0.35">
      <c r="A2011">
        <v>18076519</v>
      </c>
      <c r="B2011" s="2">
        <v>43464.820833333331</v>
      </c>
      <c r="C2011" s="2" t="str">
        <f t="shared" si="62"/>
        <v>Dec</v>
      </c>
      <c r="D2011" s="2" t="str">
        <f t="shared" si="63"/>
        <v>2018</v>
      </c>
      <c r="E2011" t="s">
        <v>32</v>
      </c>
      <c r="F2011" t="s">
        <v>1471</v>
      </c>
      <c r="G2011" t="s">
        <v>34</v>
      </c>
      <c r="H2011" t="s">
        <v>47</v>
      </c>
      <c r="I2011" t="s">
        <v>48</v>
      </c>
      <c r="J2011" t="s">
        <v>37</v>
      </c>
      <c r="K2011" t="s">
        <v>38</v>
      </c>
      <c r="L2011" t="s">
        <v>39</v>
      </c>
      <c r="M2011" t="s">
        <v>93</v>
      </c>
      <c r="N2011" t="s">
        <v>55</v>
      </c>
      <c r="O2011" t="s">
        <v>42</v>
      </c>
      <c r="P2011" t="s">
        <v>43</v>
      </c>
      <c r="Q2011">
        <v>25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2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42.380200000000002</v>
      </c>
      <c r="AF2011">
        <v>-71.090400000000002</v>
      </c>
      <c r="AG2011">
        <v>3</v>
      </c>
      <c r="AH2011" s="1">
        <v>250000000000000</v>
      </c>
    </row>
    <row r="2012" spans="1:34" x14ac:dyDescent="0.35">
      <c r="A2012">
        <v>18054712</v>
      </c>
      <c r="B2012" s="2">
        <v>43356.118750000001</v>
      </c>
      <c r="C2012" s="2" t="str">
        <f t="shared" si="62"/>
        <v>Sep</v>
      </c>
      <c r="D2012" s="2" t="str">
        <f t="shared" si="63"/>
        <v>2018</v>
      </c>
      <c r="E2012" t="s">
        <v>58</v>
      </c>
      <c r="F2012" t="s">
        <v>1471</v>
      </c>
      <c r="G2012" t="s">
        <v>34</v>
      </c>
      <c r="H2012" t="s">
        <v>35</v>
      </c>
      <c r="I2012" t="s">
        <v>36</v>
      </c>
      <c r="J2012" t="s">
        <v>37</v>
      </c>
      <c r="K2012" t="s">
        <v>38</v>
      </c>
      <c r="L2012" t="s">
        <v>68</v>
      </c>
      <c r="M2012" t="s">
        <v>61</v>
      </c>
      <c r="N2012" t="s">
        <v>49</v>
      </c>
      <c r="O2012" t="s">
        <v>50</v>
      </c>
      <c r="P2012" t="s">
        <v>109</v>
      </c>
      <c r="Q2012">
        <v>25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42.380200000000002</v>
      </c>
      <c r="AF2012">
        <v>-71.090400000000002</v>
      </c>
      <c r="AG2012">
        <v>3</v>
      </c>
      <c r="AH2012" s="1">
        <v>250000000000000</v>
      </c>
    </row>
    <row r="2013" spans="1:34" x14ac:dyDescent="0.35">
      <c r="A2013">
        <v>18060221</v>
      </c>
      <c r="B2013" s="2">
        <v>43382.65</v>
      </c>
      <c r="C2013" s="2" t="str">
        <f t="shared" si="62"/>
        <v>Oct</v>
      </c>
      <c r="D2013" s="2" t="str">
        <f t="shared" si="63"/>
        <v>2018</v>
      </c>
      <c r="E2013" t="s">
        <v>44</v>
      </c>
      <c r="F2013" t="s">
        <v>1472</v>
      </c>
      <c r="G2013" t="s">
        <v>46</v>
      </c>
      <c r="H2013" t="s">
        <v>47</v>
      </c>
      <c r="I2013" t="s">
        <v>48</v>
      </c>
      <c r="J2013" t="s">
        <v>63</v>
      </c>
      <c r="K2013" t="s">
        <v>38</v>
      </c>
      <c r="L2013" t="s">
        <v>39</v>
      </c>
      <c r="M2013" t="s">
        <v>93</v>
      </c>
      <c r="N2013" t="s">
        <v>70</v>
      </c>
      <c r="O2013" t="s">
        <v>42</v>
      </c>
      <c r="P2013" t="s">
        <v>43</v>
      </c>
      <c r="Q2013">
        <v>25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4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42.3797</v>
      </c>
      <c r="AF2013">
        <v>-71.092699999999994</v>
      </c>
      <c r="AG2013">
        <v>3</v>
      </c>
      <c r="AH2013" s="1">
        <v>250000000000000</v>
      </c>
    </row>
    <row r="2014" spans="1:34" x14ac:dyDescent="0.35">
      <c r="A2014">
        <v>19003510</v>
      </c>
      <c r="B2014" s="2">
        <v>43484.963888888888</v>
      </c>
      <c r="C2014" s="2" t="str">
        <f t="shared" si="62"/>
        <v>Jan</v>
      </c>
      <c r="D2014" s="2" t="str">
        <f t="shared" si="63"/>
        <v>2019</v>
      </c>
      <c r="E2014" t="s">
        <v>32</v>
      </c>
      <c r="F2014" t="s">
        <v>1473</v>
      </c>
      <c r="G2014" t="s">
        <v>34</v>
      </c>
      <c r="H2014" t="s">
        <v>155</v>
      </c>
      <c r="I2014" t="s">
        <v>155</v>
      </c>
      <c r="J2014" t="s">
        <v>139</v>
      </c>
      <c r="K2014" t="s">
        <v>38</v>
      </c>
      <c r="L2014" t="s">
        <v>39</v>
      </c>
      <c r="M2014" t="s">
        <v>40</v>
      </c>
      <c r="N2014" t="s">
        <v>49</v>
      </c>
      <c r="O2014" t="s">
        <v>56</v>
      </c>
      <c r="P2014" t="s">
        <v>57</v>
      </c>
      <c r="Q2014">
        <v>25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2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42.3795</v>
      </c>
      <c r="AF2014">
        <v>-71.092100000000002</v>
      </c>
      <c r="AG2014">
        <v>3</v>
      </c>
      <c r="AH2014" s="1">
        <v>250000000000000</v>
      </c>
    </row>
    <row r="2015" spans="1:34" x14ac:dyDescent="0.35">
      <c r="A2015">
        <v>22048927</v>
      </c>
      <c r="B2015" s="2">
        <v>44803.748611111114</v>
      </c>
      <c r="C2015" s="2" t="str">
        <f t="shared" si="62"/>
        <v>Aug</v>
      </c>
      <c r="D2015" s="2" t="str">
        <f t="shared" si="63"/>
        <v>2022</v>
      </c>
      <c r="E2015" t="s">
        <v>32</v>
      </c>
      <c r="F2015" t="s">
        <v>1474</v>
      </c>
      <c r="G2015" t="s">
        <v>46</v>
      </c>
      <c r="H2015" t="s">
        <v>47</v>
      </c>
      <c r="I2015" t="s">
        <v>48</v>
      </c>
      <c r="J2015" t="s">
        <v>37</v>
      </c>
      <c r="K2015" t="s">
        <v>38</v>
      </c>
      <c r="L2015" t="s">
        <v>39</v>
      </c>
      <c r="M2015" t="s">
        <v>93</v>
      </c>
      <c r="N2015" t="s">
        <v>70</v>
      </c>
      <c r="O2015" t="s">
        <v>42</v>
      </c>
      <c r="P2015" t="s">
        <v>43</v>
      </c>
      <c r="Q2015">
        <v>25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4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42.379800000000003</v>
      </c>
      <c r="AF2015">
        <v>-71.091499999999996</v>
      </c>
      <c r="AG2015">
        <v>3</v>
      </c>
      <c r="AH2015" s="1">
        <v>250000000000000</v>
      </c>
    </row>
    <row r="2016" spans="1:34" x14ac:dyDescent="0.35">
      <c r="A2016">
        <v>18066476</v>
      </c>
      <c r="B2016" s="2">
        <v>43412.82708333333</v>
      </c>
      <c r="C2016" s="2" t="str">
        <f t="shared" si="62"/>
        <v>Nov</v>
      </c>
      <c r="D2016" s="2" t="str">
        <f t="shared" si="63"/>
        <v>2018</v>
      </c>
      <c r="E2016" t="s">
        <v>32</v>
      </c>
      <c r="F2016" t="s">
        <v>1475</v>
      </c>
      <c r="G2016" t="s">
        <v>107</v>
      </c>
      <c r="H2016" t="s">
        <v>47</v>
      </c>
      <c r="I2016" t="s">
        <v>48</v>
      </c>
      <c r="J2016" t="s">
        <v>91</v>
      </c>
      <c r="K2016" t="s">
        <v>38</v>
      </c>
      <c r="L2016" t="s">
        <v>39</v>
      </c>
      <c r="M2016" t="s">
        <v>93</v>
      </c>
      <c r="N2016" t="s">
        <v>70</v>
      </c>
      <c r="O2016" t="s">
        <v>56</v>
      </c>
      <c r="P2016" t="s">
        <v>43</v>
      </c>
      <c r="Q2016">
        <v>25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2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42.3797</v>
      </c>
      <c r="AF2016">
        <v>-71.092100000000002</v>
      </c>
      <c r="AG2016">
        <v>3</v>
      </c>
      <c r="AH2016" s="1">
        <v>250000000000000</v>
      </c>
    </row>
    <row r="2017" spans="1:34" x14ac:dyDescent="0.35">
      <c r="A2017">
        <v>24016103</v>
      </c>
      <c r="B2017" s="2">
        <v>45373.613888888889</v>
      </c>
      <c r="C2017" s="2" t="str">
        <f t="shared" si="62"/>
        <v>Mar</v>
      </c>
      <c r="D2017" s="2" t="str">
        <f t="shared" si="63"/>
        <v>2024</v>
      </c>
      <c r="E2017" t="s">
        <v>44</v>
      </c>
      <c r="F2017" t="s">
        <v>1476</v>
      </c>
      <c r="G2017" t="s">
        <v>46</v>
      </c>
      <c r="H2017" t="s">
        <v>52</v>
      </c>
      <c r="I2017" t="s">
        <v>48</v>
      </c>
      <c r="J2017" t="s">
        <v>37</v>
      </c>
      <c r="K2017" t="s">
        <v>118</v>
      </c>
      <c r="L2017" t="s">
        <v>54</v>
      </c>
      <c r="M2017" t="s">
        <v>40</v>
      </c>
      <c r="N2017" t="s">
        <v>41</v>
      </c>
      <c r="O2017" t="s">
        <v>96</v>
      </c>
      <c r="P2017" t="s">
        <v>43</v>
      </c>
      <c r="Q2017">
        <v>25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1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1</v>
      </c>
      <c r="AD2017">
        <v>0</v>
      </c>
      <c r="AE2017">
        <v>42.379600000000003</v>
      </c>
      <c r="AF2017">
        <v>-71.091399999999993</v>
      </c>
      <c r="AG2017">
        <v>3</v>
      </c>
      <c r="AH2017" s="1">
        <v>250000000000000</v>
      </c>
    </row>
    <row r="2018" spans="1:34" x14ac:dyDescent="0.35">
      <c r="A2018">
        <v>23006194</v>
      </c>
      <c r="B2018" s="2">
        <v>44961.650694444441</v>
      </c>
      <c r="C2018" s="2" t="str">
        <f t="shared" si="62"/>
        <v>Feb</v>
      </c>
      <c r="D2018" s="2" t="str">
        <f t="shared" si="63"/>
        <v>2023</v>
      </c>
      <c r="E2018" t="s">
        <v>44</v>
      </c>
      <c r="F2018" t="s">
        <v>1477</v>
      </c>
      <c r="G2018" t="s">
        <v>46</v>
      </c>
      <c r="H2018" t="s">
        <v>47</v>
      </c>
      <c r="I2018" t="s">
        <v>48</v>
      </c>
      <c r="J2018" t="s">
        <v>37</v>
      </c>
      <c r="K2018" t="s">
        <v>38</v>
      </c>
      <c r="L2018" t="s">
        <v>39</v>
      </c>
      <c r="M2018" t="s">
        <v>40</v>
      </c>
      <c r="N2018" t="s">
        <v>55</v>
      </c>
      <c r="O2018" t="s">
        <v>56</v>
      </c>
      <c r="P2018" t="s">
        <v>43</v>
      </c>
      <c r="Q2018">
        <v>25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3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42.380600000000001</v>
      </c>
      <c r="AF2018">
        <v>-71.092600000000004</v>
      </c>
      <c r="AG2018">
        <v>3</v>
      </c>
      <c r="AH2018" s="1">
        <v>250000000000000</v>
      </c>
    </row>
    <row r="2019" spans="1:34" x14ac:dyDescent="0.35">
      <c r="A2019">
        <v>20003188</v>
      </c>
      <c r="B2019" s="2">
        <v>43848.862500000003</v>
      </c>
      <c r="C2019" s="2" t="str">
        <f t="shared" si="62"/>
        <v>Jan</v>
      </c>
      <c r="D2019" s="2" t="str">
        <f t="shared" si="63"/>
        <v>2020</v>
      </c>
      <c r="E2019" t="s">
        <v>32</v>
      </c>
      <c r="F2019" t="s">
        <v>1478</v>
      </c>
      <c r="G2019" t="s">
        <v>34</v>
      </c>
      <c r="H2019" t="s">
        <v>155</v>
      </c>
      <c r="I2019" t="s">
        <v>155</v>
      </c>
      <c r="J2019" t="s">
        <v>139</v>
      </c>
      <c r="K2019" t="s">
        <v>38</v>
      </c>
      <c r="L2019" t="s">
        <v>39</v>
      </c>
      <c r="M2019" t="s">
        <v>93</v>
      </c>
      <c r="N2019" t="s">
        <v>82</v>
      </c>
      <c r="O2019" t="s">
        <v>42</v>
      </c>
      <c r="P2019" t="s">
        <v>43</v>
      </c>
      <c r="Q2019">
        <v>20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2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42.379800000000003</v>
      </c>
      <c r="AF2019">
        <v>-71.091499999999996</v>
      </c>
      <c r="AG2019">
        <v>3</v>
      </c>
      <c r="AH2019" s="1">
        <v>250000000000000</v>
      </c>
    </row>
    <row r="2020" spans="1:34" x14ac:dyDescent="0.35">
      <c r="A2020">
        <v>20060941</v>
      </c>
      <c r="B2020" s="2">
        <v>44182.828472222223</v>
      </c>
      <c r="C2020" s="2" t="str">
        <f t="shared" si="62"/>
        <v>Dec</v>
      </c>
      <c r="D2020" s="2" t="str">
        <f t="shared" si="63"/>
        <v>2020</v>
      </c>
      <c r="E2020" t="s">
        <v>32</v>
      </c>
      <c r="F2020" t="s">
        <v>1479</v>
      </c>
      <c r="G2020" t="s">
        <v>34</v>
      </c>
      <c r="H2020" t="s">
        <v>91</v>
      </c>
      <c r="I2020" t="s">
        <v>155</v>
      </c>
      <c r="J2020" t="s">
        <v>91</v>
      </c>
      <c r="K2020" t="s">
        <v>38</v>
      </c>
      <c r="L2020" t="s">
        <v>39</v>
      </c>
      <c r="M2020" t="s">
        <v>40</v>
      </c>
      <c r="N2020" t="s">
        <v>55</v>
      </c>
      <c r="O2020" t="s">
        <v>42</v>
      </c>
      <c r="P2020" t="s">
        <v>43</v>
      </c>
      <c r="Q2020">
        <v>25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4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42.379800000000003</v>
      </c>
      <c r="AF2020">
        <v>-71.091499999999996</v>
      </c>
      <c r="AG2020">
        <v>3</v>
      </c>
      <c r="AH2020" s="1">
        <v>250000000000000</v>
      </c>
    </row>
    <row r="2021" spans="1:34" x14ac:dyDescent="0.35">
      <c r="A2021">
        <v>20047232</v>
      </c>
      <c r="B2021" s="2">
        <v>44105.513888888891</v>
      </c>
      <c r="C2021" s="2" t="str">
        <f t="shared" si="62"/>
        <v>Oct</v>
      </c>
      <c r="D2021" s="2" t="str">
        <f t="shared" si="63"/>
        <v>2020</v>
      </c>
      <c r="E2021" t="s">
        <v>44</v>
      </c>
      <c r="F2021" t="s">
        <v>1472</v>
      </c>
      <c r="G2021" t="s">
        <v>46</v>
      </c>
      <c r="H2021" t="s">
        <v>47</v>
      </c>
      <c r="I2021" t="s">
        <v>48</v>
      </c>
      <c r="J2021" t="s">
        <v>37</v>
      </c>
      <c r="K2021" t="s">
        <v>38</v>
      </c>
      <c r="L2021" t="s">
        <v>39</v>
      </c>
      <c r="M2021" t="s">
        <v>40</v>
      </c>
      <c r="N2021" t="s">
        <v>70</v>
      </c>
      <c r="O2021" t="s">
        <v>56</v>
      </c>
      <c r="P2021" t="s">
        <v>57</v>
      </c>
      <c r="Q2021">
        <v>25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3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42.3797</v>
      </c>
      <c r="AF2021">
        <v>-71.092699999999994</v>
      </c>
      <c r="AG2021">
        <v>3</v>
      </c>
      <c r="AH2021" s="1">
        <v>250000000000000</v>
      </c>
    </row>
    <row r="2022" spans="1:34" x14ac:dyDescent="0.35">
      <c r="A2022">
        <v>19010972</v>
      </c>
      <c r="B2022" s="2">
        <v>43524.068055555559</v>
      </c>
      <c r="C2022" s="2" t="str">
        <f t="shared" si="62"/>
        <v>Feb</v>
      </c>
      <c r="D2022" s="2" t="str">
        <f t="shared" si="63"/>
        <v>2019</v>
      </c>
      <c r="E2022" t="s">
        <v>58</v>
      </c>
      <c r="F2022" t="s">
        <v>1480</v>
      </c>
      <c r="G2022" t="s">
        <v>34</v>
      </c>
      <c r="H2022" t="s">
        <v>155</v>
      </c>
      <c r="I2022" t="s">
        <v>74</v>
      </c>
      <c r="J2022" t="s">
        <v>139</v>
      </c>
      <c r="K2022" t="s">
        <v>38</v>
      </c>
      <c r="L2022" t="s">
        <v>54</v>
      </c>
      <c r="M2022" t="s">
        <v>40</v>
      </c>
      <c r="N2022" t="s">
        <v>82</v>
      </c>
      <c r="O2022" t="s">
        <v>56</v>
      </c>
      <c r="P2022" t="s">
        <v>43</v>
      </c>
      <c r="Q2022">
        <v>25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2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42.380699999999997</v>
      </c>
      <c r="AF2022">
        <v>-71.093599999999995</v>
      </c>
      <c r="AG2022">
        <v>3</v>
      </c>
      <c r="AH2022" s="1">
        <v>250000000000000</v>
      </c>
    </row>
    <row r="2023" spans="1:34" x14ac:dyDescent="0.35">
      <c r="A2023">
        <v>19050914</v>
      </c>
      <c r="B2023" s="2">
        <v>43712.595138888886</v>
      </c>
      <c r="C2023" s="2" t="str">
        <f t="shared" si="62"/>
        <v>Sep</v>
      </c>
      <c r="D2023" s="2" t="str">
        <f t="shared" si="63"/>
        <v>2019</v>
      </c>
      <c r="E2023" t="s">
        <v>44</v>
      </c>
      <c r="F2023" t="s">
        <v>1480</v>
      </c>
      <c r="G2023" t="s">
        <v>46</v>
      </c>
      <c r="H2023" t="s">
        <v>47</v>
      </c>
      <c r="I2023" t="s">
        <v>48</v>
      </c>
      <c r="J2023" t="s">
        <v>37</v>
      </c>
      <c r="K2023" t="s">
        <v>53</v>
      </c>
      <c r="L2023" t="s">
        <v>54</v>
      </c>
      <c r="M2023" t="s">
        <v>69</v>
      </c>
      <c r="N2023" t="s">
        <v>119</v>
      </c>
      <c r="O2023" t="s">
        <v>56</v>
      </c>
      <c r="P2023" t="s">
        <v>43</v>
      </c>
      <c r="Q2023">
        <v>25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2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42.380699999999997</v>
      </c>
      <c r="AF2023">
        <v>-71.093599999999995</v>
      </c>
      <c r="AG2023">
        <v>3</v>
      </c>
      <c r="AH2023" s="1">
        <v>250000000000000</v>
      </c>
    </row>
    <row r="2024" spans="1:34" x14ac:dyDescent="0.35">
      <c r="A2024">
        <v>19009233</v>
      </c>
      <c r="B2024" s="2">
        <v>43515.581250000003</v>
      </c>
      <c r="C2024" s="2" t="str">
        <f t="shared" si="62"/>
        <v>Feb</v>
      </c>
      <c r="D2024" s="2" t="str">
        <f t="shared" si="63"/>
        <v>2019</v>
      </c>
      <c r="E2024" t="s">
        <v>44</v>
      </c>
      <c r="F2024" t="s">
        <v>1474</v>
      </c>
      <c r="G2024" t="s">
        <v>46</v>
      </c>
      <c r="H2024" t="s">
        <v>47</v>
      </c>
      <c r="I2024" t="s">
        <v>48</v>
      </c>
      <c r="J2024" t="s">
        <v>37</v>
      </c>
      <c r="K2024" t="s">
        <v>38</v>
      </c>
      <c r="L2024" t="s">
        <v>39</v>
      </c>
      <c r="M2024" t="s">
        <v>40</v>
      </c>
      <c r="N2024" t="s">
        <v>70</v>
      </c>
      <c r="O2024" t="s">
        <v>56</v>
      </c>
      <c r="P2024" t="s">
        <v>57</v>
      </c>
      <c r="Q2024">
        <v>30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3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42.379800000000003</v>
      </c>
      <c r="AF2024">
        <v>-71.091499999999996</v>
      </c>
      <c r="AG2024">
        <v>3</v>
      </c>
      <c r="AH2024" s="1">
        <v>250000000000000</v>
      </c>
    </row>
    <row r="2025" spans="1:34" x14ac:dyDescent="0.35">
      <c r="A2025">
        <v>19065327</v>
      </c>
      <c r="B2025" s="2">
        <v>43784.305555555555</v>
      </c>
      <c r="C2025" s="2" t="str">
        <f t="shared" si="62"/>
        <v>Nov</v>
      </c>
      <c r="D2025" s="2" t="str">
        <f t="shared" si="63"/>
        <v>2019</v>
      </c>
      <c r="E2025" t="s">
        <v>58</v>
      </c>
      <c r="F2025" t="s">
        <v>1481</v>
      </c>
      <c r="G2025" t="s">
        <v>46</v>
      </c>
      <c r="H2025" t="s">
        <v>47</v>
      </c>
      <c r="I2025" t="s">
        <v>48</v>
      </c>
      <c r="J2025" t="s">
        <v>60</v>
      </c>
      <c r="K2025" t="s">
        <v>38</v>
      </c>
      <c r="L2025" t="s">
        <v>54</v>
      </c>
      <c r="M2025" t="s">
        <v>40</v>
      </c>
      <c r="N2025" t="s">
        <v>119</v>
      </c>
      <c r="O2025" t="s">
        <v>42</v>
      </c>
      <c r="P2025" t="s">
        <v>43</v>
      </c>
      <c r="Q2025">
        <v>25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2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42.3797</v>
      </c>
      <c r="AF2025">
        <v>-71.092399999999998</v>
      </c>
      <c r="AG2025">
        <v>3</v>
      </c>
      <c r="AH2025" s="1">
        <v>250000000000000</v>
      </c>
    </row>
    <row r="2026" spans="1:34" x14ac:dyDescent="0.35">
      <c r="A2026">
        <v>21008661</v>
      </c>
      <c r="B2026" s="2">
        <v>44245.644444444442</v>
      </c>
      <c r="C2026" s="2" t="str">
        <f t="shared" si="62"/>
        <v>Feb</v>
      </c>
      <c r="D2026" s="2" t="str">
        <f t="shared" si="63"/>
        <v>2021</v>
      </c>
      <c r="E2026" t="s">
        <v>44</v>
      </c>
      <c r="F2026" t="s">
        <v>1482</v>
      </c>
      <c r="G2026" t="s">
        <v>46</v>
      </c>
      <c r="H2026" t="s">
        <v>155</v>
      </c>
      <c r="I2026" t="s">
        <v>155</v>
      </c>
      <c r="J2026" t="s">
        <v>37</v>
      </c>
      <c r="K2026" t="s">
        <v>38</v>
      </c>
      <c r="L2026" t="s">
        <v>54</v>
      </c>
      <c r="M2026" t="s">
        <v>40</v>
      </c>
      <c r="N2026" t="s">
        <v>41</v>
      </c>
      <c r="O2026" t="s">
        <v>42</v>
      </c>
      <c r="P2026" t="s">
        <v>43</v>
      </c>
      <c r="Q2026">
        <v>25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42.3795</v>
      </c>
      <c r="AF2026">
        <v>-71.093100000000007</v>
      </c>
      <c r="AG2026">
        <v>3</v>
      </c>
      <c r="AH2026" s="1">
        <v>250000000000000</v>
      </c>
    </row>
    <row r="2027" spans="1:34" x14ac:dyDescent="0.35">
      <c r="A2027">
        <v>22065461</v>
      </c>
      <c r="B2027" s="2">
        <v>44880.59097222222</v>
      </c>
      <c r="C2027" s="2" t="str">
        <f t="shared" si="62"/>
        <v>Nov</v>
      </c>
      <c r="D2027" s="2" t="str">
        <f t="shared" si="63"/>
        <v>2022</v>
      </c>
      <c r="E2027" t="s">
        <v>44</v>
      </c>
      <c r="F2027" t="s">
        <v>1482</v>
      </c>
      <c r="G2027" t="s">
        <v>46</v>
      </c>
      <c r="H2027" t="s">
        <v>52</v>
      </c>
      <c r="I2027" t="s">
        <v>48</v>
      </c>
      <c r="J2027" t="s">
        <v>37</v>
      </c>
      <c r="K2027" t="s">
        <v>53</v>
      </c>
      <c r="L2027" t="s">
        <v>54</v>
      </c>
      <c r="M2027" t="s">
        <v>40</v>
      </c>
      <c r="N2027" t="s">
        <v>41</v>
      </c>
      <c r="O2027" t="s">
        <v>42</v>
      </c>
      <c r="P2027" t="s">
        <v>43</v>
      </c>
      <c r="Q2027">
        <v>25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2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42.3795</v>
      </c>
      <c r="AF2027">
        <v>-71.093100000000007</v>
      </c>
      <c r="AG2027">
        <v>3</v>
      </c>
      <c r="AH2027" s="1">
        <v>250000000000000</v>
      </c>
    </row>
    <row r="2028" spans="1:34" x14ac:dyDescent="0.35">
      <c r="A2028">
        <v>20052347</v>
      </c>
      <c r="B2028" s="2">
        <v>44132.706944444442</v>
      </c>
      <c r="C2028" s="2" t="str">
        <f t="shared" si="62"/>
        <v>Oct</v>
      </c>
      <c r="D2028" s="2" t="str">
        <f t="shared" si="63"/>
        <v>2020</v>
      </c>
      <c r="E2028" t="s">
        <v>32</v>
      </c>
      <c r="F2028" t="s">
        <v>1482</v>
      </c>
      <c r="G2028" t="s">
        <v>34</v>
      </c>
      <c r="H2028" t="s">
        <v>35</v>
      </c>
      <c r="I2028" t="s">
        <v>36</v>
      </c>
      <c r="J2028" t="s">
        <v>139</v>
      </c>
      <c r="K2028" t="s">
        <v>53</v>
      </c>
      <c r="L2028" t="s">
        <v>54</v>
      </c>
      <c r="M2028" t="s">
        <v>40</v>
      </c>
      <c r="N2028" t="s">
        <v>41</v>
      </c>
      <c r="O2028" t="s">
        <v>96</v>
      </c>
      <c r="P2028" t="s">
        <v>43</v>
      </c>
      <c r="Q2028">
        <v>25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2</v>
      </c>
      <c r="X2028">
        <v>0</v>
      </c>
      <c r="Y2028">
        <v>0</v>
      </c>
      <c r="Z2028">
        <v>1</v>
      </c>
      <c r="AA2028">
        <v>0</v>
      </c>
      <c r="AB2028">
        <v>1</v>
      </c>
      <c r="AC2028">
        <v>0</v>
      </c>
      <c r="AD2028">
        <v>0</v>
      </c>
      <c r="AE2028">
        <v>42.3795</v>
      </c>
      <c r="AF2028">
        <v>-71.093100000000007</v>
      </c>
      <c r="AG2028">
        <v>3</v>
      </c>
      <c r="AH2028" s="1">
        <v>250000000000000</v>
      </c>
    </row>
    <row r="2029" spans="1:34" x14ac:dyDescent="0.35">
      <c r="A2029">
        <v>22019882</v>
      </c>
      <c r="B2029" s="2">
        <v>44664.73333333333</v>
      </c>
      <c r="C2029" s="2" t="str">
        <f t="shared" si="62"/>
        <v>Apr</v>
      </c>
      <c r="D2029" s="2" t="str">
        <f t="shared" si="63"/>
        <v>2022</v>
      </c>
      <c r="E2029" t="s">
        <v>32</v>
      </c>
      <c r="F2029" t="s">
        <v>1482</v>
      </c>
      <c r="G2029" t="s">
        <v>46</v>
      </c>
      <c r="H2029" t="s">
        <v>47</v>
      </c>
      <c r="I2029" t="s">
        <v>48</v>
      </c>
      <c r="J2029" t="s">
        <v>37</v>
      </c>
      <c r="K2029" t="s">
        <v>38</v>
      </c>
      <c r="L2029" t="s">
        <v>54</v>
      </c>
      <c r="M2029" t="s">
        <v>40</v>
      </c>
      <c r="N2029" t="s">
        <v>41</v>
      </c>
      <c r="O2029" t="s">
        <v>42</v>
      </c>
      <c r="P2029" t="s">
        <v>43</v>
      </c>
      <c r="Q2029">
        <v>25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3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42.3795</v>
      </c>
      <c r="AF2029">
        <v>-71.093100000000007</v>
      </c>
      <c r="AG2029">
        <v>3</v>
      </c>
      <c r="AH2029" s="1">
        <v>250000000000000</v>
      </c>
    </row>
    <row r="2030" spans="1:34" x14ac:dyDescent="0.35">
      <c r="A2030">
        <v>18023035</v>
      </c>
      <c r="B2030" s="2">
        <v>43209.419444444444</v>
      </c>
      <c r="C2030" s="2" t="str">
        <f t="shared" si="62"/>
        <v>Apr</v>
      </c>
      <c r="D2030" s="2" t="str">
        <f t="shared" si="63"/>
        <v>2018</v>
      </c>
      <c r="E2030" t="s">
        <v>44</v>
      </c>
      <c r="F2030" t="s">
        <v>1482</v>
      </c>
      <c r="G2030" t="s">
        <v>46</v>
      </c>
      <c r="H2030" t="s">
        <v>138</v>
      </c>
      <c r="I2030" t="s">
        <v>36</v>
      </c>
      <c r="J2030" t="s">
        <v>37</v>
      </c>
      <c r="K2030" t="s">
        <v>53</v>
      </c>
      <c r="L2030" t="s">
        <v>54</v>
      </c>
      <c r="M2030" t="s">
        <v>93</v>
      </c>
      <c r="N2030" t="s">
        <v>41</v>
      </c>
      <c r="O2030" t="s">
        <v>42</v>
      </c>
      <c r="P2030" t="s">
        <v>43</v>
      </c>
      <c r="Q2030">
        <v>25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2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42.3795</v>
      </c>
      <c r="AF2030">
        <v>-71.093100000000007</v>
      </c>
      <c r="AG2030">
        <v>3</v>
      </c>
      <c r="AH2030" s="1">
        <v>250000000000000</v>
      </c>
    </row>
    <row r="2031" spans="1:34" x14ac:dyDescent="0.35">
      <c r="A2031">
        <v>21004545</v>
      </c>
      <c r="B2031" s="2">
        <v>44219.560416666667</v>
      </c>
      <c r="C2031" s="2" t="str">
        <f t="shared" si="62"/>
        <v>Jan</v>
      </c>
      <c r="D2031" s="2" t="str">
        <f t="shared" si="63"/>
        <v>2021</v>
      </c>
      <c r="E2031" t="s">
        <v>44</v>
      </c>
      <c r="F2031" t="s">
        <v>1483</v>
      </c>
      <c r="G2031" t="s">
        <v>46</v>
      </c>
      <c r="H2031" t="s">
        <v>47</v>
      </c>
      <c r="I2031" t="s">
        <v>48</v>
      </c>
      <c r="J2031" t="s">
        <v>37</v>
      </c>
      <c r="K2031" t="s">
        <v>38</v>
      </c>
      <c r="L2031" t="s">
        <v>39</v>
      </c>
      <c r="M2031" t="s">
        <v>40</v>
      </c>
      <c r="N2031" t="s">
        <v>55</v>
      </c>
      <c r="O2031" t="s">
        <v>42</v>
      </c>
      <c r="P2031" t="s">
        <v>43</v>
      </c>
      <c r="Q2031">
        <v>25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3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42.379899999999999</v>
      </c>
      <c r="AF2031">
        <v>-71.093599999999995</v>
      </c>
      <c r="AG2031">
        <v>3</v>
      </c>
      <c r="AH2031" s="1">
        <v>250000000000000</v>
      </c>
    </row>
    <row r="2032" spans="1:34" x14ac:dyDescent="0.35">
      <c r="A2032">
        <v>22051890</v>
      </c>
      <c r="B2032" s="2">
        <v>44817.518750000003</v>
      </c>
      <c r="C2032" s="2" t="str">
        <f t="shared" si="62"/>
        <v>Sep</v>
      </c>
      <c r="D2032" s="2" t="str">
        <f t="shared" si="63"/>
        <v>2022</v>
      </c>
      <c r="E2032" t="s">
        <v>44</v>
      </c>
      <c r="F2032" t="s">
        <v>1484</v>
      </c>
      <c r="G2032" t="s">
        <v>46</v>
      </c>
      <c r="H2032" t="s">
        <v>52</v>
      </c>
      <c r="I2032" t="s">
        <v>48</v>
      </c>
      <c r="J2032" t="s">
        <v>37</v>
      </c>
      <c r="K2032" t="s">
        <v>38</v>
      </c>
      <c r="L2032" t="s">
        <v>39</v>
      </c>
      <c r="M2032" t="s">
        <v>40</v>
      </c>
      <c r="N2032" t="s">
        <v>41</v>
      </c>
      <c r="O2032" t="s">
        <v>42</v>
      </c>
      <c r="P2032" t="s">
        <v>43</v>
      </c>
      <c r="Q2032">
        <v>25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4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42.379800000000003</v>
      </c>
      <c r="AF2032">
        <v>-71.093299999999999</v>
      </c>
      <c r="AG2032">
        <v>3</v>
      </c>
      <c r="AH2032" s="1">
        <v>250000000000000</v>
      </c>
    </row>
    <row r="2033" spans="1:34" x14ac:dyDescent="0.35">
      <c r="A2033">
        <v>18068786</v>
      </c>
      <c r="B2033" s="2">
        <v>43424.385416666664</v>
      </c>
      <c r="C2033" s="2" t="str">
        <f t="shared" si="62"/>
        <v>Nov</v>
      </c>
      <c r="D2033" s="2" t="str">
        <f t="shared" si="63"/>
        <v>2018</v>
      </c>
      <c r="E2033" t="s">
        <v>44</v>
      </c>
      <c r="F2033" t="s">
        <v>1482</v>
      </c>
      <c r="G2033" t="s">
        <v>46</v>
      </c>
      <c r="H2033" t="s">
        <v>35</v>
      </c>
      <c r="I2033" t="s">
        <v>36</v>
      </c>
      <c r="J2033" t="s">
        <v>37</v>
      </c>
      <c r="K2033" t="s">
        <v>53</v>
      </c>
      <c r="L2033" t="s">
        <v>54</v>
      </c>
      <c r="M2033" t="s">
        <v>40</v>
      </c>
      <c r="N2033" t="s">
        <v>41</v>
      </c>
      <c r="O2033" t="s">
        <v>42</v>
      </c>
      <c r="P2033" t="s">
        <v>43</v>
      </c>
      <c r="Q2033">
        <v>30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5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42.3795</v>
      </c>
      <c r="AF2033">
        <v>-71.093100000000007</v>
      </c>
      <c r="AG2033">
        <v>3</v>
      </c>
      <c r="AH2033" s="1">
        <v>250000000000000</v>
      </c>
    </row>
    <row r="2034" spans="1:34" x14ac:dyDescent="0.35">
      <c r="A2034">
        <v>22068516</v>
      </c>
      <c r="B2034" s="2">
        <v>44899.040277777778</v>
      </c>
      <c r="C2034" s="2" t="str">
        <f t="shared" si="62"/>
        <v>Dec</v>
      </c>
      <c r="D2034" s="2" t="str">
        <f t="shared" si="63"/>
        <v>2022</v>
      </c>
      <c r="E2034" t="s">
        <v>58</v>
      </c>
      <c r="F2034" t="s">
        <v>1485</v>
      </c>
      <c r="G2034" t="s">
        <v>34</v>
      </c>
      <c r="H2034" t="s">
        <v>47</v>
      </c>
      <c r="I2034" t="s">
        <v>48</v>
      </c>
      <c r="J2034" t="s">
        <v>37</v>
      </c>
      <c r="K2034" t="s">
        <v>63</v>
      </c>
      <c r="L2034" t="s">
        <v>39</v>
      </c>
      <c r="M2034" t="s">
        <v>40</v>
      </c>
      <c r="N2034" t="s">
        <v>70</v>
      </c>
      <c r="O2034" t="s">
        <v>56</v>
      </c>
      <c r="P2034" t="s">
        <v>43</v>
      </c>
      <c r="Q2034">
        <v>25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</v>
      </c>
      <c r="AE2034">
        <v>42.380899999999997</v>
      </c>
      <c r="AF2034">
        <v>-71.094700000000003</v>
      </c>
      <c r="AG2034">
        <v>3</v>
      </c>
      <c r="AH2034" s="1">
        <v>250000000000000</v>
      </c>
    </row>
    <row r="2035" spans="1:34" x14ac:dyDescent="0.35">
      <c r="A2035">
        <v>23048364</v>
      </c>
      <c r="B2035" s="2">
        <v>45163.318749999999</v>
      </c>
      <c r="C2035" s="2" t="str">
        <f t="shared" si="62"/>
        <v>Aug</v>
      </c>
      <c r="D2035" s="2" t="str">
        <f t="shared" si="63"/>
        <v>2023</v>
      </c>
      <c r="E2035" t="s">
        <v>58</v>
      </c>
      <c r="F2035" t="s">
        <v>1486</v>
      </c>
      <c r="G2035" t="s">
        <v>46</v>
      </c>
      <c r="H2035" t="s">
        <v>35</v>
      </c>
      <c r="I2035" t="s">
        <v>36</v>
      </c>
      <c r="J2035" t="s">
        <v>37</v>
      </c>
      <c r="K2035" t="s">
        <v>38</v>
      </c>
      <c r="L2035" t="s">
        <v>39</v>
      </c>
      <c r="M2035" t="s">
        <v>69</v>
      </c>
      <c r="N2035" t="s">
        <v>119</v>
      </c>
      <c r="O2035" t="s">
        <v>42</v>
      </c>
      <c r="P2035" t="s">
        <v>43</v>
      </c>
      <c r="Q2035">
        <v>25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4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42.379800000000003</v>
      </c>
      <c r="AF2035">
        <v>-71.0959</v>
      </c>
      <c r="AG2035">
        <v>3</v>
      </c>
      <c r="AH2035" s="1">
        <v>250000000000000</v>
      </c>
    </row>
    <row r="2036" spans="1:34" x14ac:dyDescent="0.35">
      <c r="A2036">
        <v>22049419</v>
      </c>
      <c r="B2036" s="2">
        <v>44805.875</v>
      </c>
      <c r="C2036" s="2" t="str">
        <f t="shared" si="62"/>
        <v>Sep</v>
      </c>
      <c r="D2036" s="2" t="str">
        <f t="shared" si="63"/>
        <v>2022</v>
      </c>
      <c r="E2036" t="s">
        <v>32</v>
      </c>
      <c r="F2036" t="s">
        <v>1487</v>
      </c>
      <c r="G2036" t="s">
        <v>34</v>
      </c>
      <c r="H2036" t="s">
        <v>47</v>
      </c>
      <c r="I2036" t="s">
        <v>48</v>
      </c>
      <c r="J2036" t="s">
        <v>37</v>
      </c>
      <c r="K2036" t="s">
        <v>38</v>
      </c>
      <c r="L2036" t="s">
        <v>39</v>
      </c>
      <c r="M2036" t="s">
        <v>40</v>
      </c>
      <c r="N2036" t="s">
        <v>49</v>
      </c>
      <c r="O2036" t="s">
        <v>96</v>
      </c>
      <c r="P2036" t="s">
        <v>43</v>
      </c>
      <c r="Q2036">
        <v>20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1</v>
      </c>
      <c r="X2036">
        <v>0</v>
      </c>
      <c r="Y2036">
        <v>0</v>
      </c>
      <c r="Z2036">
        <v>1</v>
      </c>
      <c r="AA2036">
        <v>0</v>
      </c>
      <c r="AB2036">
        <v>1</v>
      </c>
      <c r="AC2036">
        <v>0</v>
      </c>
      <c r="AD2036">
        <v>0</v>
      </c>
      <c r="AE2036">
        <v>42.379800000000003</v>
      </c>
      <c r="AF2036">
        <v>-71.094200000000001</v>
      </c>
      <c r="AG2036">
        <v>3</v>
      </c>
      <c r="AH2036" s="1">
        <v>250000000000000</v>
      </c>
    </row>
    <row r="2037" spans="1:34" x14ac:dyDescent="0.35">
      <c r="A2037">
        <v>18032928</v>
      </c>
      <c r="B2037" s="2">
        <v>43253.565972222219</v>
      </c>
      <c r="C2037" s="2" t="str">
        <f t="shared" si="62"/>
        <v>Jun</v>
      </c>
      <c r="D2037" s="2" t="str">
        <f t="shared" si="63"/>
        <v>2018</v>
      </c>
      <c r="E2037" t="s">
        <v>44</v>
      </c>
      <c r="F2037" t="s">
        <v>1488</v>
      </c>
      <c r="G2037" t="s">
        <v>46</v>
      </c>
      <c r="H2037" t="s">
        <v>35</v>
      </c>
      <c r="I2037" t="s">
        <v>36</v>
      </c>
      <c r="J2037" t="s">
        <v>37</v>
      </c>
      <c r="K2037" t="s">
        <v>38</v>
      </c>
      <c r="L2037" t="s">
        <v>39</v>
      </c>
      <c r="M2037" t="s">
        <v>40</v>
      </c>
      <c r="N2037" t="s">
        <v>41</v>
      </c>
      <c r="O2037" t="s">
        <v>86</v>
      </c>
      <c r="P2037" t="s">
        <v>43</v>
      </c>
      <c r="Q2037">
        <v>20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2</v>
      </c>
      <c r="X2037">
        <v>0</v>
      </c>
      <c r="Y2037">
        <v>0</v>
      </c>
      <c r="Z2037">
        <v>1</v>
      </c>
      <c r="AA2037">
        <v>1</v>
      </c>
      <c r="AB2037">
        <v>0</v>
      </c>
      <c r="AC2037">
        <v>0</v>
      </c>
      <c r="AD2037">
        <v>0</v>
      </c>
      <c r="AE2037">
        <v>42.379899999999999</v>
      </c>
      <c r="AF2037">
        <v>-71.095600000000005</v>
      </c>
      <c r="AG2037">
        <v>3</v>
      </c>
      <c r="AH2037" s="1">
        <v>250000000000000</v>
      </c>
    </row>
    <row r="2038" spans="1:34" x14ac:dyDescent="0.35">
      <c r="A2038">
        <v>22036234</v>
      </c>
      <c r="B2038" s="2">
        <v>44741.336805555555</v>
      </c>
      <c r="C2038" s="2" t="str">
        <f t="shared" si="62"/>
        <v>Jun</v>
      </c>
      <c r="D2038" s="2" t="str">
        <f t="shared" si="63"/>
        <v>2022</v>
      </c>
      <c r="E2038" t="s">
        <v>44</v>
      </c>
      <c r="F2038" t="s">
        <v>1487</v>
      </c>
      <c r="G2038" t="s">
        <v>46</v>
      </c>
      <c r="H2038" t="s">
        <v>47</v>
      </c>
      <c r="I2038" t="s">
        <v>48</v>
      </c>
      <c r="J2038" t="s">
        <v>37</v>
      </c>
      <c r="K2038" t="s">
        <v>38</v>
      </c>
      <c r="L2038" t="s">
        <v>39</v>
      </c>
      <c r="M2038" t="s">
        <v>93</v>
      </c>
      <c r="N2038" t="s">
        <v>41</v>
      </c>
      <c r="O2038" t="s">
        <v>42</v>
      </c>
      <c r="P2038" t="s">
        <v>43</v>
      </c>
      <c r="Q2038">
        <v>25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2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42.379800000000003</v>
      </c>
      <c r="AF2038">
        <v>-71.094200000000001</v>
      </c>
      <c r="AG2038">
        <v>3</v>
      </c>
      <c r="AH2038" s="1">
        <v>250000000000000</v>
      </c>
    </row>
    <row r="2039" spans="1:34" x14ac:dyDescent="0.35">
      <c r="A2039">
        <v>20058613</v>
      </c>
      <c r="B2039" s="2">
        <v>44168.754861111112</v>
      </c>
      <c r="C2039" s="2" t="str">
        <f t="shared" si="62"/>
        <v>Dec</v>
      </c>
      <c r="D2039" s="2" t="str">
        <f t="shared" si="63"/>
        <v>2020</v>
      </c>
      <c r="E2039" t="s">
        <v>32</v>
      </c>
      <c r="F2039" t="s">
        <v>1489</v>
      </c>
      <c r="G2039" t="s">
        <v>34</v>
      </c>
      <c r="H2039" t="s">
        <v>47</v>
      </c>
      <c r="I2039" t="s">
        <v>48</v>
      </c>
      <c r="J2039" t="s">
        <v>37</v>
      </c>
      <c r="K2039" t="s">
        <v>66</v>
      </c>
      <c r="L2039" t="s">
        <v>71</v>
      </c>
      <c r="M2039" t="s">
        <v>93</v>
      </c>
      <c r="N2039" t="s">
        <v>70</v>
      </c>
      <c r="O2039" t="s">
        <v>42</v>
      </c>
      <c r="P2039" t="s">
        <v>43</v>
      </c>
      <c r="Q2039">
        <v>25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2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42.379899999999999</v>
      </c>
      <c r="AF2039">
        <v>-71.095600000000005</v>
      </c>
      <c r="AG2039">
        <v>3</v>
      </c>
      <c r="AH2039" s="1">
        <v>250000000000000</v>
      </c>
    </row>
    <row r="2040" spans="1:34" x14ac:dyDescent="0.35">
      <c r="A2040">
        <v>20018236</v>
      </c>
      <c r="B2040" s="2">
        <v>43927.555555555555</v>
      </c>
      <c r="C2040" s="2" t="str">
        <f t="shared" si="62"/>
        <v>Apr</v>
      </c>
      <c r="D2040" s="2" t="str">
        <f t="shared" si="63"/>
        <v>2020</v>
      </c>
      <c r="E2040" t="s">
        <v>44</v>
      </c>
      <c r="F2040" t="s">
        <v>1490</v>
      </c>
      <c r="G2040" t="s">
        <v>46</v>
      </c>
      <c r="H2040" t="s">
        <v>47</v>
      </c>
      <c r="I2040" t="s">
        <v>48</v>
      </c>
      <c r="J2040" t="s">
        <v>37</v>
      </c>
      <c r="K2040" t="s">
        <v>38</v>
      </c>
      <c r="L2040" t="s">
        <v>39</v>
      </c>
      <c r="M2040" t="s">
        <v>40</v>
      </c>
      <c r="N2040" t="s">
        <v>41</v>
      </c>
      <c r="O2040" t="s">
        <v>56</v>
      </c>
      <c r="P2040" t="s">
        <v>57</v>
      </c>
      <c r="Q2040">
        <v>25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2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42.380499999999998</v>
      </c>
      <c r="AF2040">
        <v>-71.093900000000005</v>
      </c>
      <c r="AG2040">
        <v>3</v>
      </c>
      <c r="AH2040" s="1">
        <v>250000000000000</v>
      </c>
    </row>
    <row r="2041" spans="1:34" x14ac:dyDescent="0.35">
      <c r="A2041">
        <v>19069092</v>
      </c>
      <c r="B2041" s="2">
        <v>43804.701388888891</v>
      </c>
      <c r="C2041" s="2" t="str">
        <f t="shared" si="62"/>
        <v>Dec</v>
      </c>
      <c r="D2041" s="2" t="str">
        <f t="shared" si="63"/>
        <v>2019</v>
      </c>
      <c r="E2041" t="s">
        <v>32</v>
      </c>
      <c r="F2041" t="s">
        <v>1491</v>
      </c>
      <c r="G2041" t="s">
        <v>34</v>
      </c>
      <c r="H2041" t="s">
        <v>47</v>
      </c>
      <c r="I2041" t="s">
        <v>36</v>
      </c>
      <c r="J2041" t="s">
        <v>37</v>
      </c>
      <c r="K2041" t="s">
        <v>38</v>
      </c>
      <c r="L2041" t="s">
        <v>39</v>
      </c>
      <c r="M2041" t="s">
        <v>93</v>
      </c>
      <c r="N2041" t="s">
        <v>82</v>
      </c>
      <c r="O2041" t="s">
        <v>42</v>
      </c>
      <c r="P2041" t="s">
        <v>43</v>
      </c>
      <c r="Q2041">
        <v>20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2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42.379899999999999</v>
      </c>
      <c r="AF2041">
        <v>-71.094999999999999</v>
      </c>
      <c r="AG2041">
        <v>3</v>
      </c>
      <c r="AH2041" s="1">
        <v>250000000000000</v>
      </c>
    </row>
    <row r="2042" spans="1:34" x14ac:dyDescent="0.35">
      <c r="A2042">
        <v>22066251</v>
      </c>
      <c r="B2042" s="2">
        <v>44885.216666666667</v>
      </c>
      <c r="C2042" s="2" t="str">
        <f t="shared" si="62"/>
        <v>Nov</v>
      </c>
      <c r="D2042" s="2" t="str">
        <f t="shared" si="63"/>
        <v>2022</v>
      </c>
      <c r="E2042" t="s">
        <v>58</v>
      </c>
      <c r="F2042" t="s">
        <v>1492</v>
      </c>
      <c r="G2042" t="s">
        <v>34</v>
      </c>
      <c r="H2042" t="s">
        <v>47</v>
      </c>
      <c r="I2042" t="s">
        <v>48</v>
      </c>
      <c r="J2042" t="s">
        <v>37</v>
      </c>
      <c r="K2042" t="s">
        <v>38</v>
      </c>
      <c r="L2042" t="s">
        <v>39</v>
      </c>
      <c r="M2042" t="s">
        <v>40</v>
      </c>
      <c r="N2042" t="s">
        <v>49</v>
      </c>
      <c r="O2042" t="s">
        <v>50</v>
      </c>
      <c r="P2042" t="s">
        <v>57</v>
      </c>
      <c r="Q2042">
        <v>25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3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42.3797</v>
      </c>
      <c r="AF2042">
        <v>-71.095699999999994</v>
      </c>
      <c r="AG2042">
        <v>3</v>
      </c>
      <c r="AH2042" s="1">
        <v>250000000000000</v>
      </c>
    </row>
    <row r="2043" spans="1:34" x14ac:dyDescent="0.35">
      <c r="A2043">
        <v>20032373</v>
      </c>
      <c r="B2043" s="2">
        <v>44011.488194444442</v>
      </c>
      <c r="C2043" s="2" t="str">
        <f t="shared" si="62"/>
        <v>Jun</v>
      </c>
      <c r="D2043" s="2" t="str">
        <f t="shared" si="63"/>
        <v>2020</v>
      </c>
      <c r="E2043" t="s">
        <v>44</v>
      </c>
      <c r="F2043" t="s">
        <v>1493</v>
      </c>
      <c r="G2043" t="s">
        <v>46</v>
      </c>
      <c r="H2043" t="s">
        <v>35</v>
      </c>
      <c r="I2043" t="s">
        <v>36</v>
      </c>
      <c r="J2043" t="s">
        <v>37</v>
      </c>
      <c r="K2043" t="s">
        <v>38</v>
      </c>
      <c r="L2043" t="s">
        <v>39</v>
      </c>
      <c r="M2043" t="s">
        <v>69</v>
      </c>
      <c r="N2043" t="s">
        <v>70</v>
      </c>
      <c r="O2043" t="s">
        <v>56</v>
      </c>
      <c r="P2043" t="s">
        <v>57</v>
      </c>
      <c r="Q2043">
        <v>25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3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42.385599999999997</v>
      </c>
      <c r="AF2043">
        <v>-71.078000000000003</v>
      </c>
      <c r="AG2043">
        <v>1</v>
      </c>
      <c r="AH2043" s="1">
        <v>250000000000000</v>
      </c>
    </row>
    <row r="2044" spans="1:34" x14ac:dyDescent="0.35">
      <c r="A2044">
        <v>23039775</v>
      </c>
      <c r="B2044" s="2">
        <v>45123.118750000001</v>
      </c>
      <c r="C2044" s="2" t="str">
        <f t="shared" si="62"/>
        <v>Jul</v>
      </c>
      <c r="D2044" s="2" t="str">
        <f t="shared" si="63"/>
        <v>2023</v>
      </c>
      <c r="E2044" t="s">
        <v>58</v>
      </c>
      <c r="F2044" t="s">
        <v>1494</v>
      </c>
      <c r="G2044" t="s">
        <v>34</v>
      </c>
      <c r="H2044" t="s">
        <v>47</v>
      </c>
      <c r="I2044" t="s">
        <v>48</v>
      </c>
      <c r="J2044" t="s">
        <v>37</v>
      </c>
      <c r="K2044" t="s">
        <v>38</v>
      </c>
      <c r="L2044" t="s">
        <v>39</v>
      </c>
      <c r="M2044" t="s">
        <v>69</v>
      </c>
      <c r="N2044" t="s">
        <v>49</v>
      </c>
      <c r="O2044" t="s">
        <v>140</v>
      </c>
      <c r="P2044" t="s">
        <v>43</v>
      </c>
      <c r="Q2044">
        <v>20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42.384900000000002</v>
      </c>
      <c r="AF2044">
        <v>-71.078599999999994</v>
      </c>
      <c r="AG2044">
        <v>1</v>
      </c>
      <c r="AH2044" s="1">
        <v>250000000000000</v>
      </c>
    </row>
    <row r="2045" spans="1:34" x14ac:dyDescent="0.35">
      <c r="A2045">
        <v>22041669</v>
      </c>
      <c r="B2045" s="2">
        <v>44769.777777777781</v>
      </c>
      <c r="C2045" s="2" t="str">
        <f t="shared" si="62"/>
        <v>Jul</v>
      </c>
      <c r="D2045" s="2" t="str">
        <f t="shared" si="63"/>
        <v>2022</v>
      </c>
      <c r="E2045" t="s">
        <v>32</v>
      </c>
      <c r="F2045" t="s">
        <v>1495</v>
      </c>
      <c r="G2045" t="s">
        <v>46</v>
      </c>
      <c r="H2045" t="s">
        <v>47</v>
      </c>
      <c r="I2045" t="s">
        <v>48</v>
      </c>
      <c r="J2045" t="s">
        <v>37</v>
      </c>
      <c r="K2045" t="s">
        <v>38</v>
      </c>
      <c r="L2045" t="s">
        <v>39</v>
      </c>
      <c r="M2045" t="s">
        <v>69</v>
      </c>
      <c r="N2045" t="s">
        <v>49</v>
      </c>
      <c r="O2045" t="s">
        <v>50</v>
      </c>
      <c r="P2045" t="s">
        <v>89</v>
      </c>
      <c r="Q2045">
        <v>25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42.384500000000003</v>
      </c>
      <c r="AF2045">
        <v>-71.078900000000004</v>
      </c>
      <c r="AG2045">
        <v>1</v>
      </c>
      <c r="AH2045" s="1">
        <v>250000000000000</v>
      </c>
    </row>
    <row r="2046" spans="1:34" x14ac:dyDescent="0.35">
      <c r="A2046">
        <v>22054708</v>
      </c>
      <c r="B2046" s="2">
        <v>44829.68472222222</v>
      </c>
      <c r="C2046" s="2" t="str">
        <f t="shared" si="62"/>
        <v>Sep</v>
      </c>
      <c r="D2046" s="2" t="str">
        <f t="shared" si="63"/>
        <v>2022</v>
      </c>
      <c r="E2046" t="s">
        <v>32</v>
      </c>
      <c r="F2046" t="s">
        <v>1496</v>
      </c>
      <c r="G2046" t="s">
        <v>46</v>
      </c>
      <c r="H2046" t="s">
        <v>35</v>
      </c>
      <c r="I2046" t="s">
        <v>36</v>
      </c>
      <c r="J2046" t="s">
        <v>37</v>
      </c>
      <c r="K2046" t="s">
        <v>38</v>
      </c>
      <c r="L2046" t="s">
        <v>39</v>
      </c>
      <c r="M2046" t="s">
        <v>69</v>
      </c>
      <c r="N2046" t="s">
        <v>55</v>
      </c>
      <c r="O2046" t="s">
        <v>42</v>
      </c>
      <c r="P2046" t="s">
        <v>43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4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42.385899999999999</v>
      </c>
      <c r="AF2046">
        <v>-71.078500000000005</v>
      </c>
      <c r="AG2046">
        <v>1</v>
      </c>
      <c r="AH2046" s="1">
        <v>250000000000000</v>
      </c>
    </row>
    <row r="2047" spans="1:34" x14ac:dyDescent="0.35">
      <c r="A2047">
        <v>23009174</v>
      </c>
      <c r="B2047" s="2">
        <v>44975.89166666667</v>
      </c>
      <c r="C2047" s="2" t="str">
        <f t="shared" si="62"/>
        <v>Feb</v>
      </c>
      <c r="D2047" s="2" t="str">
        <f t="shared" si="63"/>
        <v>2023</v>
      </c>
      <c r="E2047" t="s">
        <v>32</v>
      </c>
      <c r="F2047" t="s">
        <v>1497</v>
      </c>
      <c r="G2047" t="s">
        <v>34</v>
      </c>
      <c r="H2047" t="s">
        <v>47</v>
      </c>
      <c r="I2047" t="s">
        <v>48</v>
      </c>
      <c r="J2047" t="s">
        <v>37</v>
      </c>
      <c r="K2047" t="s">
        <v>66</v>
      </c>
      <c r="L2047" t="s">
        <v>71</v>
      </c>
      <c r="M2047" t="s">
        <v>69</v>
      </c>
      <c r="N2047" t="s">
        <v>49</v>
      </c>
      <c r="O2047" t="s">
        <v>86</v>
      </c>
      <c r="P2047" t="s">
        <v>43</v>
      </c>
      <c r="Q2047">
        <v>25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2</v>
      </c>
      <c r="X2047">
        <v>0</v>
      </c>
      <c r="Y2047">
        <v>0</v>
      </c>
      <c r="Z2047">
        <v>1</v>
      </c>
      <c r="AA2047">
        <v>1</v>
      </c>
      <c r="AB2047">
        <v>0</v>
      </c>
      <c r="AC2047">
        <v>0</v>
      </c>
      <c r="AD2047">
        <v>0</v>
      </c>
      <c r="AE2047">
        <v>42.386000000000003</v>
      </c>
      <c r="AF2047">
        <v>-71.078800000000001</v>
      </c>
      <c r="AG2047">
        <v>1</v>
      </c>
      <c r="AH2047" s="1">
        <v>250000000000000</v>
      </c>
    </row>
    <row r="2048" spans="1:34" x14ac:dyDescent="0.35">
      <c r="A2048">
        <v>19011132</v>
      </c>
      <c r="B2048" s="2">
        <v>43524.851388888892</v>
      </c>
      <c r="C2048" s="2" t="str">
        <f t="shared" si="62"/>
        <v>Feb</v>
      </c>
      <c r="D2048" s="2" t="str">
        <f t="shared" si="63"/>
        <v>2019</v>
      </c>
      <c r="E2048" t="s">
        <v>32</v>
      </c>
      <c r="F2048" t="s">
        <v>1498</v>
      </c>
      <c r="G2048" t="s">
        <v>34</v>
      </c>
      <c r="H2048" t="s">
        <v>47</v>
      </c>
      <c r="I2048" t="s">
        <v>36</v>
      </c>
      <c r="J2048" t="s">
        <v>37</v>
      </c>
      <c r="K2048" t="s">
        <v>38</v>
      </c>
      <c r="L2048" t="s">
        <v>39</v>
      </c>
      <c r="M2048" t="s">
        <v>69</v>
      </c>
      <c r="N2048" t="s">
        <v>70</v>
      </c>
      <c r="O2048" t="s">
        <v>56</v>
      </c>
      <c r="P2048" t="s">
        <v>43</v>
      </c>
      <c r="Q2048">
        <v>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3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42.385399999999997</v>
      </c>
      <c r="AF2048">
        <v>-71.078999999999994</v>
      </c>
      <c r="AG2048">
        <v>1</v>
      </c>
      <c r="AH2048" s="1">
        <v>250000000000000</v>
      </c>
    </row>
    <row r="2049" spans="1:34" x14ac:dyDescent="0.35">
      <c r="A2049">
        <v>21055687</v>
      </c>
      <c r="B2049" s="2">
        <v>44491.808333333334</v>
      </c>
      <c r="C2049" s="2" t="str">
        <f t="shared" si="62"/>
        <v>Oct</v>
      </c>
      <c r="D2049" s="2" t="str">
        <f t="shared" si="63"/>
        <v>2021</v>
      </c>
      <c r="E2049" t="s">
        <v>32</v>
      </c>
      <c r="F2049" t="s">
        <v>1499</v>
      </c>
      <c r="G2049" t="s">
        <v>34</v>
      </c>
      <c r="H2049" t="s">
        <v>47</v>
      </c>
      <c r="I2049" t="s">
        <v>48</v>
      </c>
      <c r="J2049" t="s">
        <v>37</v>
      </c>
      <c r="K2049" t="s">
        <v>38</v>
      </c>
      <c r="L2049" t="s">
        <v>39</v>
      </c>
      <c r="M2049" t="s">
        <v>69</v>
      </c>
      <c r="N2049" t="s">
        <v>119</v>
      </c>
      <c r="O2049" t="s">
        <v>42</v>
      </c>
      <c r="P2049" t="s">
        <v>63</v>
      </c>
      <c r="Q2049">
        <v>25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4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42.385100000000001</v>
      </c>
      <c r="AF2049">
        <v>-71.078699999999998</v>
      </c>
      <c r="AG2049">
        <v>1</v>
      </c>
      <c r="AH2049" s="1">
        <v>250000000000000</v>
      </c>
    </row>
    <row r="2050" spans="1:34" x14ac:dyDescent="0.35">
      <c r="A2050">
        <v>20015720</v>
      </c>
      <c r="B2050" s="2">
        <v>43911.546527777777</v>
      </c>
      <c r="C2050" s="2" t="str">
        <f t="shared" si="62"/>
        <v>Mar</v>
      </c>
      <c r="D2050" s="2" t="str">
        <f t="shared" si="63"/>
        <v>2020</v>
      </c>
      <c r="E2050" t="s">
        <v>44</v>
      </c>
      <c r="F2050" t="s">
        <v>1500</v>
      </c>
      <c r="G2050" t="s">
        <v>46</v>
      </c>
      <c r="H2050" t="s">
        <v>47</v>
      </c>
      <c r="I2050" t="s">
        <v>48</v>
      </c>
      <c r="J2050" t="s">
        <v>37</v>
      </c>
      <c r="K2050" t="s">
        <v>66</v>
      </c>
      <c r="L2050" t="s">
        <v>71</v>
      </c>
      <c r="M2050" t="s">
        <v>69</v>
      </c>
      <c r="N2050" t="s">
        <v>70</v>
      </c>
      <c r="O2050" t="s">
        <v>56</v>
      </c>
      <c r="P2050" t="s">
        <v>57</v>
      </c>
      <c r="Q2050">
        <v>25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4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42.386000000000003</v>
      </c>
      <c r="AF2050">
        <v>-71.078599999999994</v>
      </c>
      <c r="AG2050">
        <v>1</v>
      </c>
      <c r="AH2050" s="1">
        <v>250000000000000</v>
      </c>
    </row>
    <row r="2051" spans="1:34" x14ac:dyDescent="0.35">
      <c r="A2051">
        <v>18058826</v>
      </c>
      <c r="B2051" s="2">
        <v>43375.570833333331</v>
      </c>
      <c r="C2051" s="2" t="str">
        <f t="shared" ref="C2051:C2114" si="64">TEXT(B2051,"mmm")</f>
        <v>Oct</v>
      </c>
      <c r="D2051" s="2" t="str">
        <f t="shared" ref="D2051:D2114" si="65">TEXT(B2051,"yyyy")</f>
        <v>2018</v>
      </c>
      <c r="E2051" t="s">
        <v>44</v>
      </c>
      <c r="F2051" t="s">
        <v>1496</v>
      </c>
      <c r="G2051" t="s">
        <v>46</v>
      </c>
      <c r="H2051" t="s">
        <v>35</v>
      </c>
      <c r="I2051" t="s">
        <v>36</v>
      </c>
      <c r="J2051" t="s">
        <v>37</v>
      </c>
      <c r="K2051" t="s">
        <v>38</v>
      </c>
      <c r="L2051" t="s">
        <v>39</v>
      </c>
      <c r="M2051" t="s">
        <v>69</v>
      </c>
      <c r="N2051" t="s">
        <v>55</v>
      </c>
      <c r="O2051" t="s">
        <v>42</v>
      </c>
      <c r="P2051" t="s">
        <v>43</v>
      </c>
      <c r="Q2051">
        <v>30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3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42.385899999999999</v>
      </c>
      <c r="AF2051">
        <v>-71.078500000000005</v>
      </c>
      <c r="AG2051">
        <v>1</v>
      </c>
      <c r="AH2051" s="1">
        <v>250000000000000</v>
      </c>
    </row>
    <row r="2052" spans="1:34" x14ac:dyDescent="0.35">
      <c r="A2052">
        <v>21000934</v>
      </c>
      <c r="B2052" s="2">
        <v>44203.855555555558</v>
      </c>
      <c r="C2052" s="2" t="str">
        <f t="shared" si="64"/>
        <v>Jan</v>
      </c>
      <c r="D2052" s="2" t="str">
        <f t="shared" si="65"/>
        <v>2021</v>
      </c>
      <c r="E2052" t="s">
        <v>32</v>
      </c>
      <c r="F2052" t="s">
        <v>1501</v>
      </c>
      <c r="G2052" t="s">
        <v>34</v>
      </c>
      <c r="H2052" t="s">
        <v>47</v>
      </c>
      <c r="I2052" t="s">
        <v>48</v>
      </c>
      <c r="J2052" t="s">
        <v>37</v>
      </c>
      <c r="K2052" t="s">
        <v>38</v>
      </c>
      <c r="L2052" t="s">
        <v>39</v>
      </c>
      <c r="M2052" t="s">
        <v>69</v>
      </c>
      <c r="N2052" t="s">
        <v>70</v>
      </c>
      <c r="O2052" t="s">
        <v>56</v>
      </c>
      <c r="P2052" t="s">
        <v>43</v>
      </c>
      <c r="Q2052">
        <v>20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2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42.384799999999998</v>
      </c>
      <c r="AF2052">
        <v>-71.079700000000003</v>
      </c>
      <c r="AG2052">
        <v>1</v>
      </c>
      <c r="AH2052" s="1">
        <v>250000000000000</v>
      </c>
    </row>
    <row r="2053" spans="1:34" x14ac:dyDescent="0.35">
      <c r="A2053">
        <v>23038006</v>
      </c>
      <c r="B2053" s="2">
        <v>45114.605555555558</v>
      </c>
      <c r="C2053" s="2" t="str">
        <f t="shared" si="64"/>
        <v>Jul</v>
      </c>
      <c r="D2053" s="2" t="str">
        <f t="shared" si="65"/>
        <v>2023</v>
      </c>
      <c r="E2053" t="s">
        <v>44</v>
      </c>
      <c r="F2053" t="s">
        <v>1502</v>
      </c>
      <c r="G2053" t="s">
        <v>46</v>
      </c>
      <c r="H2053" t="s">
        <v>47</v>
      </c>
      <c r="I2053" t="s">
        <v>48</v>
      </c>
      <c r="J2053" t="s">
        <v>37</v>
      </c>
      <c r="K2053" t="s">
        <v>38</v>
      </c>
      <c r="L2053" t="s">
        <v>39</v>
      </c>
      <c r="M2053" t="s">
        <v>61</v>
      </c>
      <c r="N2053" t="s">
        <v>70</v>
      </c>
      <c r="O2053" t="s">
        <v>56</v>
      </c>
      <c r="P2053" t="s">
        <v>43</v>
      </c>
      <c r="Q2053">
        <v>25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4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42.386400000000002</v>
      </c>
      <c r="AF2053">
        <v>-71.08</v>
      </c>
      <c r="AG2053">
        <v>1</v>
      </c>
      <c r="AH2053" s="1">
        <v>250000000000000</v>
      </c>
    </row>
    <row r="2054" spans="1:34" x14ac:dyDescent="0.35">
      <c r="A2054">
        <v>20049632</v>
      </c>
      <c r="B2054" s="2">
        <v>44117.953472222223</v>
      </c>
      <c r="C2054" s="2" t="str">
        <f t="shared" si="64"/>
        <v>Oct</v>
      </c>
      <c r="D2054" s="2" t="str">
        <f t="shared" si="65"/>
        <v>2020</v>
      </c>
      <c r="E2054" t="s">
        <v>32</v>
      </c>
      <c r="F2054" t="s">
        <v>1503</v>
      </c>
      <c r="G2054" t="s">
        <v>34</v>
      </c>
      <c r="H2054" t="s">
        <v>47</v>
      </c>
      <c r="I2054" t="s">
        <v>36</v>
      </c>
      <c r="J2054" t="s">
        <v>37</v>
      </c>
      <c r="K2054" t="s">
        <v>38</v>
      </c>
      <c r="L2054" t="s">
        <v>39</v>
      </c>
      <c r="M2054" t="s">
        <v>61</v>
      </c>
      <c r="N2054" t="s">
        <v>70</v>
      </c>
      <c r="O2054" t="s">
        <v>56</v>
      </c>
      <c r="P2054" t="s">
        <v>57</v>
      </c>
      <c r="Q2054">
        <v>25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3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42.386400000000002</v>
      </c>
      <c r="AF2054">
        <v>-71.08</v>
      </c>
      <c r="AG2054">
        <v>1</v>
      </c>
      <c r="AH2054" s="1">
        <v>250000000000000</v>
      </c>
    </row>
    <row r="2055" spans="1:34" x14ac:dyDescent="0.35">
      <c r="A2055">
        <v>18052787</v>
      </c>
      <c r="B2055" s="2">
        <v>43347.337500000001</v>
      </c>
      <c r="C2055" s="2" t="str">
        <f t="shared" si="64"/>
        <v>Sep</v>
      </c>
      <c r="D2055" s="2" t="str">
        <f t="shared" si="65"/>
        <v>2018</v>
      </c>
      <c r="E2055" t="s">
        <v>44</v>
      </c>
      <c r="F2055" t="s">
        <v>1504</v>
      </c>
      <c r="G2055" t="s">
        <v>46</v>
      </c>
      <c r="H2055" t="s">
        <v>47</v>
      </c>
      <c r="I2055" t="s">
        <v>48</v>
      </c>
      <c r="J2055" t="s">
        <v>37</v>
      </c>
      <c r="K2055" t="s">
        <v>38</v>
      </c>
      <c r="L2055" t="s">
        <v>39</v>
      </c>
      <c r="M2055" t="s">
        <v>61</v>
      </c>
      <c r="N2055" t="s">
        <v>55</v>
      </c>
      <c r="O2055" t="s">
        <v>42</v>
      </c>
      <c r="P2055" t="s">
        <v>43</v>
      </c>
      <c r="Q2055">
        <v>25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2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42.386299999999999</v>
      </c>
      <c r="AF2055">
        <v>-71.080299999999994</v>
      </c>
      <c r="AG2055">
        <v>1</v>
      </c>
      <c r="AH2055" s="1">
        <v>250000000000000</v>
      </c>
    </row>
    <row r="2056" spans="1:34" x14ac:dyDescent="0.35">
      <c r="A2056">
        <v>19063647</v>
      </c>
      <c r="B2056" s="2">
        <v>43775.497916666667</v>
      </c>
      <c r="C2056" s="2" t="str">
        <f t="shared" si="64"/>
        <v>Nov</v>
      </c>
      <c r="D2056" s="2" t="str">
        <f t="shared" si="65"/>
        <v>2019</v>
      </c>
      <c r="E2056" t="s">
        <v>44</v>
      </c>
      <c r="F2056" t="s">
        <v>1505</v>
      </c>
      <c r="G2056" t="s">
        <v>46</v>
      </c>
      <c r="H2056" t="s">
        <v>47</v>
      </c>
      <c r="I2056" t="s">
        <v>48</v>
      </c>
      <c r="J2056" t="s">
        <v>37</v>
      </c>
      <c r="K2056" t="s">
        <v>38</v>
      </c>
      <c r="L2056" t="s">
        <v>39</v>
      </c>
      <c r="M2056" t="s">
        <v>61</v>
      </c>
      <c r="N2056" t="s">
        <v>55</v>
      </c>
      <c r="O2056" t="s">
        <v>42</v>
      </c>
      <c r="P2056" t="s">
        <v>43</v>
      </c>
      <c r="Q2056">
        <v>20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4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42.386200000000002</v>
      </c>
      <c r="AF2056">
        <v>-71.080200000000005</v>
      </c>
      <c r="AG2056">
        <v>1</v>
      </c>
      <c r="AH2056" s="1">
        <v>250000000000000</v>
      </c>
    </row>
    <row r="2057" spans="1:34" x14ac:dyDescent="0.35">
      <c r="A2057">
        <v>22003826</v>
      </c>
      <c r="B2057" s="2">
        <v>44586.033333333333</v>
      </c>
      <c r="C2057" s="2" t="str">
        <f t="shared" si="64"/>
        <v>Jan</v>
      </c>
      <c r="D2057" s="2" t="str">
        <f t="shared" si="65"/>
        <v>2022</v>
      </c>
      <c r="E2057" t="s">
        <v>58</v>
      </c>
      <c r="F2057" t="s">
        <v>1506</v>
      </c>
      <c r="G2057" t="s">
        <v>34</v>
      </c>
      <c r="H2057" t="s">
        <v>155</v>
      </c>
      <c r="I2057" t="s">
        <v>155</v>
      </c>
      <c r="J2057" t="s">
        <v>139</v>
      </c>
      <c r="K2057" t="s">
        <v>53</v>
      </c>
      <c r="L2057" t="s">
        <v>54</v>
      </c>
      <c r="M2057" t="s">
        <v>40</v>
      </c>
      <c r="N2057" t="s">
        <v>49</v>
      </c>
      <c r="O2057" t="s">
        <v>99</v>
      </c>
      <c r="P2057" t="s">
        <v>43</v>
      </c>
      <c r="Q2057">
        <v>25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42.385599999999997</v>
      </c>
      <c r="AF2057">
        <v>-71.080399999999997</v>
      </c>
      <c r="AG2057">
        <v>1</v>
      </c>
      <c r="AH2057" s="1">
        <v>250000000000000</v>
      </c>
    </row>
    <row r="2058" spans="1:34" x14ac:dyDescent="0.35">
      <c r="A2058">
        <v>19060595</v>
      </c>
      <c r="B2058" s="2">
        <v>43759.869444444441</v>
      </c>
      <c r="C2058" s="2" t="str">
        <f t="shared" si="64"/>
        <v>Oct</v>
      </c>
      <c r="D2058" s="2" t="str">
        <f t="shared" si="65"/>
        <v>2019</v>
      </c>
      <c r="E2058" t="s">
        <v>32</v>
      </c>
      <c r="F2058" t="s">
        <v>1507</v>
      </c>
      <c r="G2058" t="s">
        <v>34</v>
      </c>
      <c r="H2058" t="s">
        <v>47</v>
      </c>
      <c r="I2058" t="s">
        <v>48</v>
      </c>
      <c r="J2058" t="s">
        <v>37</v>
      </c>
      <c r="K2058" t="s">
        <v>38</v>
      </c>
      <c r="L2058" t="s">
        <v>39</v>
      </c>
      <c r="M2058" t="s">
        <v>69</v>
      </c>
      <c r="N2058" t="s">
        <v>41</v>
      </c>
      <c r="O2058" t="s">
        <v>56</v>
      </c>
      <c r="P2058" t="s">
        <v>43</v>
      </c>
      <c r="Q2058">
        <v>20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3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42.3855</v>
      </c>
      <c r="AF2058">
        <v>-71.080200000000005</v>
      </c>
      <c r="AG2058">
        <v>1</v>
      </c>
      <c r="AH2058" s="1">
        <v>250000000000000</v>
      </c>
    </row>
    <row r="2059" spans="1:34" x14ac:dyDescent="0.35">
      <c r="A2059">
        <v>19046409</v>
      </c>
      <c r="B2059" s="2">
        <v>43691.493750000001</v>
      </c>
      <c r="C2059" s="2" t="str">
        <f t="shared" si="64"/>
        <v>Aug</v>
      </c>
      <c r="D2059" s="2" t="str">
        <f t="shared" si="65"/>
        <v>2019</v>
      </c>
      <c r="E2059" t="s">
        <v>44</v>
      </c>
      <c r="F2059" t="s">
        <v>1508</v>
      </c>
      <c r="G2059" t="s">
        <v>46</v>
      </c>
      <c r="H2059" t="s">
        <v>52</v>
      </c>
      <c r="I2059" t="s">
        <v>48</v>
      </c>
      <c r="J2059" t="s">
        <v>37</v>
      </c>
      <c r="K2059" t="s">
        <v>38</v>
      </c>
      <c r="L2059" t="s">
        <v>39</v>
      </c>
      <c r="M2059" t="s">
        <v>69</v>
      </c>
      <c r="N2059" t="s">
        <v>70</v>
      </c>
      <c r="O2059" t="s">
        <v>56</v>
      </c>
      <c r="P2059" t="s">
        <v>43</v>
      </c>
      <c r="Q2059">
        <v>20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4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42.385599999999997</v>
      </c>
      <c r="AF2059">
        <v>-71.081100000000006</v>
      </c>
      <c r="AG2059">
        <v>1</v>
      </c>
      <c r="AH2059" s="1">
        <v>250000000000000</v>
      </c>
    </row>
    <row r="2060" spans="1:34" x14ac:dyDescent="0.35">
      <c r="A2060">
        <v>20036239</v>
      </c>
      <c r="B2060" s="2">
        <v>44036.824999999997</v>
      </c>
      <c r="C2060" s="2" t="str">
        <f t="shared" si="64"/>
        <v>Jul</v>
      </c>
      <c r="D2060" s="2" t="str">
        <f t="shared" si="65"/>
        <v>2020</v>
      </c>
      <c r="E2060" t="s">
        <v>32</v>
      </c>
      <c r="F2060" t="s">
        <v>1509</v>
      </c>
      <c r="G2060" t="s">
        <v>107</v>
      </c>
      <c r="H2060" t="s">
        <v>47</v>
      </c>
      <c r="I2060" t="s">
        <v>48</v>
      </c>
      <c r="J2060" t="s">
        <v>37</v>
      </c>
      <c r="K2060" t="s">
        <v>38</v>
      </c>
      <c r="L2060" t="s">
        <v>39</v>
      </c>
      <c r="M2060" t="s">
        <v>40</v>
      </c>
      <c r="N2060" t="s">
        <v>55</v>
      </c>
      <c r="O2060" t="s">
        <v>56</v>
      </c>
      <c r="P2060" t="s">
        <v>57</v>
      </c>
      <c r="Q2060">
        <v>20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3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42.384999999999998</v>
      </c>
      <c r="AF2060">
        <v>-71.080299999999994</v>
      </c>
      <c r="AG2060">
        <v>1</v>
      </c>
      <c r="AH2060" s="1">
        <v>250000000000000</v>
      </c>
    </row>
    <row r="2061" spans="1:34" x14ac:dyDescent="0.35">
      <c r="A2061">
        <v>19020118</v>
      </c>
      <c r="B2061" s="2">
        <v>43567.966666666667</v>
      </c>
      <c r="C2061" s="2" t="str">
        <f t="shared" si="64"/>
        <v>Apr</v>
      </c>
      <c r="D2061" s="2" t="str">
        <f t="shared" si="65"/>
        <v>2019</v>
      </c>
      <c r="E2061" t="s">
        <v>32</v>
      </c>
      <c r="F2061" t="s">
        <v>1510</v>
      </c>
      <c r="G2061" t="s">
        <v>34</v>
      </c>
      <c r="H2061" t="s">
        <v>35</v>
      </c>
      <c r="I2061" t="s">
        <v>36</v>
      </c>
      <c r="J2061" t="s">
        <v>37</v>
      </c>
      <c r="K2061" t="s">
        <v>38</v>
      </c>
      <c r="L2061" t="s">
        <v>54</v>
      </c>
      <c r="M2061" t="s">
        <v>69</v>
      </c>
      <c r="N2061" t="s">
        <v>49</v>
      </c>
      <c r="O2061" t="s">
        <v>99</v>
      </c>
      <c r="P2061" t="s">
        <v>57</v>
      </c>
      <c r="Q2061">
        <v>20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42.385800000000003</v>
      </c>
      <c r="AF2061">
        <v>-71.083600000000004</v>
      </c>
      <c r="AG2061">
        <v>1</v>
      </c>
      <c r="AH2061" s="1">
        <v>250000000000000</v>
      </c>
    </row>
    <row r="2062" spans="1:34" x14ac:dyDescent="0.35">
      <c r="A2062">
        <v>20053458</v>
      </c>
      <c r="B2062" s="2">
        <v>44138.847222222219</v>
      </c>
      <c r="C2062" s="2" t="str">
        <f t="shared" si="64"/>
        <v>Nov</v>
      </c>
      <c r="D2062" s="2" t="str">
        <f t="shared" si="65"/>
        <v>2020</v>
      </c>
      <c r="E2062" t="s">
        <v>32</v>
      </c>
      <c r="F2062" t="s">
        <v>1511</v>
      </c>
      <c r="G2062" t="s">
        <v>34</v>
      </c>
      <c r="H2062" t="s">
        <v>47</v>
      </c>
      <c r="I2062" t="s">
        <v>48</v>
      </c>
      <c r="J2062" t="s">
        <v>60</v>
      </c>
      <c r="K2062" t="s">
        <v>38</v>
      </c>
      <c r="L2062" t="s">
        <v>39</v>
      </c>
      <c r="M2062" t="s">
        <v>40</v>
      </c>
      <c r="N2062" t="s">
        <v>70</v>
      </c>
      <c r="O2062" t="s">
        <v>56</v>
      </c>
      <c r="P2062" t="s">
        <v>57</v>
      </c>
      <c r="Q2062">
        <v>25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3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42.385599999999997</v>
      </c>
      <c r="AF2062">
        <v>-71.0839</v>
      </c>
      <c r="AG2062">
        <v>1</v>
      </c>
      <c r="AH2062" s="1">
        <v>250000000000000</v>
      </c>
    </row>
    <row r="2063" spans="1:34" x14ac:dyDescent="0.35">
      <c r="A2063">
        <v>23039194</v>
      </c>
      <c r="B2063" s="2">
        <v>45120.710416666669</v>
      </c>
      <c r="C2063" s="2" t="str">
        <f t="shared" si="64"/>
        <v>Jul</v>
      </c>
      <c r="D2063" s="2" t="str">
        <f t="shared" si="65"/>
        <v>2023</v>
      </c>
      <c r="E2063" t="s">
        <v>32</v>
      </c>
      <c r="F2063" t="s">
        <v>1512</v>
      </c>
      <c r="G2063" t="s">
        <v>46</v>
      </c>
      <c r="H2063" t="s">
        <v>47</v>
      </c>
      <c r="I2063" t="s">
        <v>48</v>
      </c>
      <c r="J2063" t="s">
        <v>37</v>
      </c>
      <c r="K2063" t="s">
        <v>38</v>
      </c>
      <c r="L2063" t="s">
        <v>39</v>
      </c>
      <c r="M2063" t="s">
        <v>69</v>
      </c>
      <c r="N2063" t="s">
        <v>82</v>
      </c>
      <c r="O2063" t="s">
        <v>96</v>
      </c>
      <c r="P2063" t="s">
        <v>43</v>
      </c>
      <c r="Q2063">
        <v>20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2</v>
      </c>
      <c r="X2063">
        <v>0</v>
      </c>
      <c r="Y2063">
        <v>0</v>
      </c>
      <c r="Z2063">
        <v>1</v>
      </c>
      <c r="AA2063">
        <v>0</v>
      </c>
      <c r="AB2063">
        <v>1</v>
      </c>
      <c r="AC2063">
        <v>0</v>
      </c>
      <c r="AD2063">
        <v>0</v>
      </c>
      <c r="AE2063">
        <v>42.386299999999999</v>
      </c>
      <c r="AF2063">
        <v>-71.083200000000005</v>
      </c>
      <c r="AG2063">
        <v>1</v>
      </c>
      <c r="AH2063" s="1">
        <v>250000000000000</v>
      </c>
    </row>
    <row r="2064" spans="1:34" x14ac:dyDescent="0.35">
      <c r="A2064">
        <v>23042048</v>
      </c>
      <c r="B2064" s="2">
        <v>45133.295138888891</v>
      </c>
      <c r="C2064" s="2" t="str">
        <f t="shared" si="64"/>
        <v>Jul</v>
      </c>
      <c r="D2064" s="2" t="str">
        <f t="shared" si="65"/>
        <v>2023</v>
      </c>
      <c r="E2064" t="s">
        <v>58</v>
      </c>
      <c r="F2064" t="s">
        <v>1513</v>
      </c>
      <c r="G2064" t="s">
        <v>46</v>
      </c>
      <c r="H2064" t="s">
        <v>47</v>
      </c>
      <c r="I2064" t="s">
        <v>48</v>
      </c>
      <c r="J2064" t="s">
        <v>91</v>
      </c>
      <c r="K2064" t="s">
        <v>53</v>
      </c>
      <c r="L2064" t="s">
        <v>54</v>
      </c>
      <c r="M2064" t="s">
        <v>40</v>
      </c>
      <c r="N2064" t="s">
        <v>70</v>
      </c>
      <c r="O2064" t="s">
        <v>56</v>
      </c>
      <c r="P2064" t="s">
        <v>43</v>
      </c>
      <c r="Q2064">
        <v>20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3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42.3855</v>
      </c>
      <c r="AF2064">
        <v>-71.083799999999997</v>
      </c>
      <c r="AG2064">
        <v>1</v>
      </c>
      <c r="AH2064" s="1">
        <v>250000000000000</v>
      </c>
    </row>
    <row r="2065" spans="1:34" x14ac:dyDescent="0.35">
      <c r="A2065">
        <v>21048799</v>
      </c>
      <c r="B2065" s="2">
        <v>44456.387499999997</v>
      </c>
      <c r="C2065" s="2" t="str">
        <f t="shared" si="64"/>
        <v>Sep</v>
      </c>
      <c r="D2065" s="2" t="str">
        <f t="shared" si="65"/>
        <v>2021</v>
      </c>
      <c r="E2065" t="s">
        <v>44</v>
      </c>
      <c r="F2065" t="s">
        <v>1514</v>
      </c>
      <c r="G2065" t="s">
        <v>46</v>
      </c>
      <c r="H2065" t="s">
        <v>52</v>
      </c>
      <c r="I2065" t="s">
        <v>48</v>
      </c>
      <c r="J2065" t="s">
        <v>37</v>
      </c>
      <c r="K2065" t="s">
        <v>53</v>
      </c>
      <c r="L2065" t="s">
        <v>71</v>
      </c>
      <c r="M2065" t="s">
        <v>93</v>
      </c>
      <c r="N2065" t="s">
        <v>49</v>
      </c>
      <c r="O2065" t="s">
        <v>86</v>
      </c>
      <c r="P2065" t="s">
        <v>43</v>
      </c>
      <c r="Q2065">
        <v>25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2</v>
      </c>
      <c r="X2065">
        <v>0</v>
      </c>
      <c r="Y2065">
        <v>0</v>
      </c>
      <c r="Z2065">
        <v>1</v>
      </c>
      <c r="AA2065">
        <v>1</v>
      </c>
      <c r="AB2065">
        <v>0</v>
      </c>
      <c r="AC2065">
        <v>0</v>
      </c>
      <c r="AD2065">
        <v>0</v>
      </c>
      <c r="AE2065">
        <v>42.387599999999999</v>
      </c>
      <c r="AF2065">
        <v>-71.084000000000003</v>
      </c>
      <c r="AG2065">
        <v>1</v>
      </c>
      <c r="AH2065" s="1">
        <v>250000000000000</v>
      </c>
    </row>
    <row r="2066" spans="1:34" x14ac:dyDescent="0.35">
      <c r="A2066">
        <v>21022128</v>
      </c>
      <c r="B2066" s="2">
        <v>44319.815972222219</v>
      </c>
      <c r="C2066" s="2" t="str">
        <f t="shared" si="64"/>
        <v>May</v>
      </c>
      <c r="D2066" s="2" t="str">
        <f t="shared" si="65"/>
        <v>2021</v>
      </c>
      <c r="E2066" t="s">
        <v>32</v>
      </c>
      <c r="F2066" t="s">
        <v>1514</v>
      </c>
      <c r="G2066" t="s">
        <v>107</v>
      </c>
      <c r="H2066" t="s">
        <v>47</v>
      </c>
      <c r="I2066" t="s">
        <v>48</v>
      </c>
      <c r="J2066" t="s">
        <v>175</v>
      </c>
      <c r="K2066" t="s">
        <v>38</v>
      </c>
      <c r="L2066" t="s">
        <v>39</v>
      </c>
      <c r="M2066" t="s">
        <v>61</v>
      </c>
      <c r="N2066" t="s">
        <v>70</v>
      </c>
      <c r="O2066" t="s">
        <v>91</v>
      </c>
      <c r="P2066" t="s">
        <v>57</v>
      </c>
      <c r="Q2066">
        <v>25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2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42.387599999999999</v>
      </c>
      <c r="AF2066">
        <v>-71.084000000000003</v>
      </c>
      <c r="AG2066">
        <v>1</v>
      </c>
      <c r="AH2066" s="1">
        <v>250000000000000</v>
      </c>
    </row>
    <row r="2067" spans="1:34" x14ac:dyDescent="0.35">
      <c r="A2067">
        <v>20018241</v>
      </c>
      <c r="B2067" s="2">
        <v>43927.572222222225</v>
      </c>
      <c r="C2067" s="2" t="str">
        <f t="shared" si="64"/>
        <v>Apr</v>
      </c>
      <c r="D2067" s="2" t="str">
        <f t="shared" si="65"/>
        <v>2020</v>
      </c>
      <c r="E2067" t="s">
        <v>44</v>
      </c>
      <c r="F2067" t="s">
        <v>1515</v>
      </c>
      <c r="G2067" t="s">
        <v>46</v>
      </c>
      <c r="H2067" t="s">
        <v>47</v>
      </c>
      <c r="I2067" t="s">
        <v>48</v>
      </c>
      <c r="J2067" t="s">
        <v>37</v>
      </c>
      <c r="K2067" t="s">
        <v>38</v>
      </c>
      <c r="L2067" t="s">
        <v>39</v>
      </c>
      <c r="M2067" t="s">
        <v>69</v>
      </c>
      <c r="N2067" t="s">
        <v>70</v>
      </c>
      <c r="O2067" t="s">
        <v>56</v>
      </c>
      <c r="P2067" t="s">
        <v>43</v>
      </c>
      <c r="Q2067">
        <v>25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2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42.3872</v>
      </c>
      <c r="AF2067">
        <v>-71.084199999999996</v>
      </c>
      <c r="AG2067">
        <v>1</v>
      </c>
      <c r="AH2067" s="1">
        <v>250000000000000</v>
      </c>
    </row>
    <row r="2068" spans="1:34" x14ac:dyDescent="0.35">
      <c r="A2068">
        <v>20045576</v>
      </c>
      <c r="B2068" s="2">
        <v>44097.597916666666</v>
      </c>
      <c r="C2068" s="2" t="str">
        <f t="shared" si="64"/>
        <v>Sep</v>
      </c>
      <c r="D2068" s="2" t="str">
        <f t="shared" si="65"/>
        <v>2020</v>
      </c>
      <c r="E2068" t="s">
        <v>44</v>
      </c>
      <c r="F2068" t="s">
        <v>1516</v>
      </c>
      <c r="G2068" t="s">
        <v>46</v>
      </c>
      <c r="H2068" t="s">
        <v>47</v>
      </c>
      <c r="I2068" t="s">
        <v>48</v>
      </c>
      <c r="J2068" t="s">
        <v>37</v>
      </c>
      <c r="K2068" t="s">
        <v>38</v>
      </c>
      <c r="L2068" t="s">
        <v>39</v>
      </c>
      <c r="M2068" t="s">
        <v>40</v>
      </c>
      <c r="N2068" t="s">
        <v>82</v>
      </c>
      <c r="O2068" t="s">
        <v>91</v>
      </c>
      <c r="P2068" t="s">
        <v>89</v>
      </c>
      <c r="Q2068">
        <v>25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42.387599999999999</v>
      </c>
      <c r="AF2068">
        <v>-71.084199999999996</v>
      </c>
      <c r="AG2068">
        <v>1</v>
      </c>
      <c r="AH2068" s="1">
        <v>250000000000000</v>
      </c>
    </row>
    <row r="2069" spans="1:34" x14ac:dyDescent="0.35">
      <c r="A2069">
        <v>22011554</v>
      </c>
      <c r="B2069" s="2">
        <v>44625.922222222223</v>
      </c>
      <c r="C2069" s="2" t="str">
        <f t="shared" si="64"/>
        <v>Mar</v>
      </c>
      <c r="D2069" s="2" t="str">
        <f t="shared" si="65"/>
        <v>2022</v>
      </c>
      <c r="E2069" t="s">
        <v>32</v>
      </c>
      <c r="F2069" t="s">
        <v>1517</v>
      </c>
      <c r="G2069" t="s">
        <v>34</v>
      </c>
      <c r="H2069" t="s">
        <v>47</v>
      </c>
      <c r="I2069" t="s">
        <v>155</v>
      </c>
      <c r="J2069" t="s">
        <v>63</v>
      </c>
      <c r="K2069" t="s">
        <v>53</v>
      </c>
      <c r="L2069" t="s">
        <v>54</v>
      </c>
      <c r="M2069" t="s">
        <v>69</v>
      </c>
      <c r="N2069" t="s">
        <v>49</v>
      </c>
      <c r="O2069" t="s">
        <v>99</v>
      </c>
      <c r="P2069" t="s">
        <v>89</v>
      </c>
      <c r="Q2069">
        <v>25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2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42.388100000000001</v>
      </c>
      <c r="AF2069">
        <v>-71.084999999999994</v>
      </c>
      <c r="AG2069">
        <v>1</v>
      </c>
      <c r="AH2069" s="1">
        <v>250000000000000</v>
      </c>
    </row>
    <row r="2070" spans="1:34" x14ac:dyDescent="0.35">
      <c r="A2070">
        <v>23027187</v>
      </c>
      <c r="B2070" s="2">
        <v>45063.657638888886</v>
      </c>
      <c r="C2070" s="2" t="str">
        <f t="shared" si="64"/>
        <v>May</v>
      </c>
      <c r="D2070" s="2" t="str">
        <f t="shared" si="65"/>
        <v>2023</v>
      </c>
      <c r="E2070" t="s">
        <v>44</v>
      </c>
      <c r="F2070" t="s">
        <v>1518</v>
      </c>
      <c r="G2070" t="s">
        <v>46</v>
      </c>
      <c r="H2070" t="s">
        <v>47</v>
      </c>
      <c r="I2070" t="s">
        <v>48</v>
      </c>
      <c r="J2070" t="s">
        <v>37</v>
      </c>
      <c r="K2070" t="s">
        <v>38</v>
      </c>
      <c r="L2070" t="s">
        <v>39</v>
      </c>
      <c r="M2070" t="s">
        <v>40</v>
      </c>
      <c r="N2070" t="s">
        <v>41</v>
      </c>
      <c r="O2070" t="s">
        <v>42</v>
      </c>
      <c r="P2070" t="s">
        <v>43</v>
      </c>
      <c r="Q2070">
        <v>25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3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42.3872</v>
      </c>
      <c r="AF2070">
        <v>-71.085400000000007</v>
      </c>
      <c r="AG2070">
        <v>1</v>
      </c>
      <c r="AH2070" s="1">
        <v>250000000000000</v>
      </c>
    </row>
    <row r="2071" spans="1:34" x14ac:dyDescent="0.35">
      <c r="A2071">
        <v>20025566</v>
      </c>
      <c r="B2071" s="2">
        <v>43970.430555555555</v>
      </c>
      <c r="C2071" s="2" t="str">
        <f t="shared" si="64"/>
        <v>May</v>
      </c>
      <c r="D2071" s="2" t="str">
        <f t="shared" si="65"/>
        <v>2020</v>
      </c>
      <c r="E2071" t="s">
        <v>44</v>
      </c>
      <c r="F2071" t="s">
        <v>1519</v>
      </c>
      <c r="G2071" t="s">
        <v>46</v>
      </c>
      <c r="H2071" t="s">
        <v>47</v>
      </c>
      <c r="I2071" t="s">
        <v>48</v>
      </c>
      <c r="J2071" t="s">
        <v>37</v>
      </c>
      <c r="K2071" t="s">
        <v>38</v>
      </c>
      <c r="L2071" t="s">
        <v>39</v>
      </c>
      <c r="M2071" t="s">
        <v>61</v>
      </c>
      <c r="N2071" t="s">
        <v>70</v>
      </c>
      <c r="O2071" t="s">
        <v>56</v>
      </c>
      <c r="P2071" t="s">
        <v>57</v>
      </c>
      <c r="Q2071">
        <v>25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3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42.387700000000002</v>
      </c>
      <c r="AF2071">
        <v>-71.084599999999995</v>
      </c>
      <c r="AG2071">
        <v>1</v>
      </c>
      <c r="AH2071" s="1">
        <v>250000000000000</v>
      </c>
    </row>
    <row r="2072" spans="1:34" x14ac:dyDescent="0.35">
      <c r="A2072">
        <v>23057246</v>
      </c>
      <c r="B2072" s="2">
        <v>45205.292361111111</v>
      </c>
      <c r="C2072" s="2" t="str">
        <f t="shared" si="64"/>
        <v>Oct</v>
      </c>
      <c r="D2072" s="2" t="str">
        <f t="shared" si="65"/>
        <v>2023</v>
      </c>
      <c r="E2072" t="s">
        <v>58</v>
      </c>
      <c r="F2072" t="s">
        <v>1520</v>
      </c>
      <c r="G2072" t="s">
        <v>46</v>
      </c>
      <c r="H2072" t="s">
        <v>52</v>
      </c>
      <c r="I2072" t="s">
        <v>48</v>
      </c>
      <c r="J2072" t="s">
        <v>37</v>
      </c>
      <c r="K2072" t="s">
        <v>53</v>
      </c>
      <c r="L2072" t="s">
        <v>71</v>
      </c>
      <c r="M2072" t="s">
        <v>40</v>
      </c>
      <c r="N2072" t="s">
        <v>41</v>
      </c>
      <c r="O2072" t="s">
        <v>42</v>
      </c>
      <c r="P2072" t="s">
        <v>43</v>
      </c>
      <c r="Q2072">
        <v>25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4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42.387099999999997</v>
      </c>
      <c r="AF2072">
        <v>-71.085800000000006</v>
      </c>
      <c r="AG2072">
        <v>1</v>
      </c>
      <c r="AH2072" s="1">
        <v>250000000000000</v>
      </c>
    </row>
    <row r="2073" spans="1:34" x14ac:dyDescent="0.35">
      <c r="A2073">
        <v>23003978</v>
      </c>
      <c r="B2073" s="2">
        <v>44949.702777777777</v>
      </c>
      <c r="C2073" s="2" t="str">
        <f t="shared" si="64"/>
        <v>Jan</v>
      </c>
      <c r="D2073" s="2" t="str">
        <f t="shared" si="65"/>
        <v>2023</v>
      </c>
      <c r="E2073" t="s">
        <v>32</v>
      </c>
      <c r="F2073" t="s">
        <v>1521</v>
      </c>
      <c r="G2073" t="s">
        <v>34</v>
      </c>
      <c r="H2073" t="s">
        <v>155</v>
      </c>
      <c r="I2073" t="s">
        <v>155</v>
      </c>
      <c r="J2073" t="s">
        <v>139</v>
      </c>
      <c r="K2073" t="s">
        <v>38</v>
      </c>
      <c r="L2073" t="s">
        <v>39</v>
      </c>
      <c r="M2073" t="s">
        <v>40</v>
      </c>
      <c r="N2073" t="s">
        <v>49</v>
      </c>
      <c r="O2073" t="s">
        <v>140</v>
      </c>
      <c r="P2073" t="s">
        <v>89</v>
      </c>
      <c r="Q2073">
        <v>20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42.386400000000002</v>
      </c>
      <c r="AF2073">
        <v>-71.087299999999999</v>
      </c>
      <c r="AG2073">
        <v>1</v>
      </c>
      <c r="AH2073" s="1">
        <v>250000000000000</v>
      </c>
    </row>
    <row r="2074" spans="1:34" x14ac:dyDescent="0.35">
      <c r="A2074">
        <v>22003257</v>
      </c>
      <c r="B2074" s="2">
        <v>44582.611805555556</v>
      </c>
      <c r="C2074" s="2" t="str">
        <f t="shared" si="64"/>
        <v>Jan</v>
      </c>
      <c r="D2074" s="2" t="str">
        <f t="shared" si="65"/>
        <v>2022</v>
      </c>
      <c r="E2074" t="s">
        <v>44</v>
      </c>
      <c r="F2074" t="s">
        <v>1522</v>
      </c>
      <c r="G2074" t="s">
        <v>46</v>
      </c>
      <c r="H2074" t="s">
        <v>47</v>
      </c>
      <c r="I2074" t="s">
        <v>48</v>
      </c>
      <c r="J2074" t="s">
        <v>37</v>
      </c>
      <c r="K2074" t="s">
        <v>38</v>
      </c>
      <c r="L2074" t="s">
        <v>54</v>
      </c>
      <c r="M2074" t="s">
        <v>40</v>
      </c>
      <c r="N2074" t="s">
        <v>49</v>
      </c>
      <c r="O2074" t="s">
        <v>86</v>
      </c>
      <c r="P2074" t="s">
        <v>43</v>
      </c>
      <c r="Q2074">
        <v>25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1</v>
      </c>
      <c r="X2074">
        <v>0</v>
      </c>
      <c r="Y2074">
        <v>0</v>
      </c>
      <c r="Z2074">
        <v>1</v>
      </c>
      <c r="AA2074">
        <v>1</v>
      </c>
      <c r="AB2074">
        <v>0</v>
      </c>
      <c r="AC2074">
        <v>0</v>
      </c>
      <c r="AD2074">
        <v>0</v>
      </c>
      <c r="AE2074">
        <v>42.385399999999997</v>
      </c>
      <c r="AF2074">
        <v>-71.087000000000003</v>
      </c>
      <c r="AG2074">
        <v>1</v>
      </c>
      <c r="AH2074" s="1">
        <v>250000000000000</v>
      </c>
    </row>
    <row r="2075" spans="1:34" x14ac:dyDescent="0.35">
      <c r="A2075">
        <v>19057971</v>
      </c>
      <c r="B2075" s="2">
        <v>43746.990277777775</v>
      </c>
      <c r="C2075" s="2" t="str">
        <f t="shared" si="64"/>
        <v>Oct</v>
      </c>
      <c r="D2075" s="2" t="str">
        <f t="shared" si="65"/>
        <v>2019</v>
      </c>
      <c r="E2075" t="s">
        <v>32</v>
      </c>
      <c r="F2075" t="s">
        <v>1522</v>
      </c>
      <c r="G2075" t="s">
        <v>34</v>
      </c>
      <c r="H2075" t="s">
        <v>47</v>
      </c>
      <c r="I2075" t="s">
        <v>48</v>
      </c>
      <c r="J2075" t="s">
        <v>37</v>
      </c>
      <c r="K2075" t="s">
        <v>53</v>
      </c>
      <c r="L2075" t="s">
        <v>54</v>
      </c>
      <c r="M2075" t="s">
        <v>40</v>
      </c>
      <c r="N2075" t="s">
        <v>119</v>
      </c>
      <c r="O2075" t="s">
        <v>42</v>
      </c>
      <c r="P2075" t="s">
        <v>43</v>
      </c>
      <c r="Q2075">
        <v>25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3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42.385399999999997</v>
      </c>
      <c r="AF2075">
        <v>-71.087000000000003</v>
      </c>
      <c r="AG2075">
        <v>1</v>
      </c>
      <c r="AH2075" s="1">
        <v>250000000000000</v>
      </c>
    </row>
    <row r="2076" spans="1:34" x14ac:dyDescent="0.35">
      <c r="A2076">
        <v>21022234</v>
      </c>
      <c r="B2076" s="2">
        <v>44320.481249999997</v>
      </c>
      <c r="C2076" s="2" t="str">
        <f t="shared" si="64"/>
        <v>May</v>
      </c>
      <c r="D2076" s="2" t="str">
        <f t="shared" si="65"/>
        <v>2021</v>
      </c>
      <c r="E2076" t="s">
        <v>44</v>
      </c>
      <c r="F2076" t="s">
        <v>1523</v>
      </c>
      <c r="G2076" t="s">
        <v>46</v>
      </c>
      <c r="H2076" t="s">
        <v>35</v>
      </c>
      <c r="I2076" t="s">
        <v>36</v>
      </c>
      <c r="J2076" t="s">
        <v>37</v>
      </c>
      <c r="K2076" t="s">
        <v>53</v>
      </c>
      <c r="L2076" t="s">
        <v>71</v>
      </c>
      <c r="M2076" t="s">
        <v>40</v>
      </c>
      <c r="N2076" t="s">
        <v>55</v>
      </c>
      <c r="O2076" t="s">
        <v>42</v>
      </c>
      <c r="P2076" t="s">
        <v>43</v>
      </c>
      <c r="Q2076">
        <v>25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3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42.385100000000001</v>
      </c>
      <c r="AF2076">
        <v>-71.086100000000002</v>
      </c>
      <c r="AG2076">
        <v>1</v>
      </c>
      <c r="AH2076" s="1">
        <v>250000000000000</v>
      </c>
    </row>
    <row r="2077" spans="1:34" x14ac:dyDescent="0.35">
      <c r="A2077">
        <v>22007567</v>
      </c>
      <c r="B2077" s="2">
        <v>44606.708333333336</v>
      </c>
      <c r="C2077" s="2" t="str">
        <f t="shared" si="64"/>
        <v>Feb</v>
      </c>
      <c r="D2077" s="2" t="str">
        <f t="shared" si="65"/>
        <v>2022</v>
      </c>
      <c r="E2077" t="s">
        <v>32</v>
      </c>
      <c r="F2077" t="s">
        <v>1524</v>
      </c>
      <c r="G2077" t="s">
        <v>46</v>
      </c>
      <c r="H2077" t="s">
        <v>47</v>
      </c>
      <c r="I2077" t="s">
        <v>48</v>
      </c>
      <c r="J2077" t="s">
        <v>37</v>
      </c>
      <c r="K2077" t="s">
        <v>38</v>
      </c>
      <c r="L2077" t="s">
        <v>39</v>
      </c>
      <c r="M2077" t="s">
        <v>69</v>
      </c>
      <c r="N2077" t="s">
        <v>70</v>
      </c>
      <c r="O2077" t="s">
        <v>56</v>
      </c>
      <c r="P2077" t="s">
        <v>43</v>
      </c>
      <c r="Q2077">
        <v>25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42.3855</v>
      </c>
      <c r="AF2077">
        <v>-71.085599999999999</v>
      </c>
      <c r="AG2077">
        <v>1</v>
      </c>
      <c r="AH2077" s="1">
        <v>250000000000000</v>
      </c>
    </row>
    <row r="2078" spans="1:34" x14ac:dyDescent="0.35">
      <c r="A2078">
        <v>18057084</v>
      </c>
      <c r="B2078" s="2">
        <v>43367.468055555553</v>
      </c>
      <c r="C2078" s="2" t="str">
        <f t="shared" si="64"/>
        <v>Sep</v>
      </c>
      <c r="D2078" s="2" t="str">
        <f t="shared" si="65"/>
        <v>2018</v>
      </c>
      <c r="E2078" t="s">
        <v>44</v>
      </c>
      <c r="F2078" t="s">
        <v>1525</v>
      </c>
      <c r="G2078" t="s">
        <v>46</v>
      </c>
      <c r="H2078" t="s">
        <v>47</v>
      </c>
      <c r="I2078" t="s">
        <v>48</v>
      </c>
      <c r="J2078" t="s">
        <v>60</v>
      </c>
      <c r="K2078" t="s">
        <v>38</v>
      </c>
      <c r="L2078" t="s">
        <v>54</v>
      </c>
      <c r="M2078" t="s">
        <v>40</v>
      </c>
      <c r="N2078" t="s">
        <v>70</v>
      </c>
      <c r="O2078" t="s">
        <v>56</v>
      </c>
      <c r="P2078" t="s">
        <v>43</v>
      </c>
      <c r="Q2078">
        <v>20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3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42.3857</v>
      </c>
      <c r="AF2078">
        <v>-71.085499999999996</v>
      </c>
      <c r="AG2078">
        <v>1</v>
      </c>
      <c r="AH2078" s="1">
        <v>250000000000000</v>
      </c>
    </row>
    <row r="2079" spans="1:34" x14ac:dyDescent="0.35">
      <c r="A2079">
        <v>21006781</v>
      </c>
      <c r="B2079" s="2">
        <v>44233.05</v>
      </c>
      <c r="C2079" s="2" t="str">
        <f t="shared" si="64"/>
        <v>Feb</v>
      </c>
      <c r="D2079" s="2" t="str">
        <f t="shared" si="65"/>
        <v>2021</v>
      </c>
      <c r="E2079" t="s">
        <v>58</v>
      </c>
      <c r="F2079" t="s">
        <v>1526</v>
      </c>
      <c r="G2079" t="s">
        <v>34</v>
      </c>
      <c r="H2079" t="s">
        <v>47</v>
      </c>
      <c r="I2079" t="s">
        <v>171</v>
      </c>
      <c r="J2079" t="s">
        <v>37</v>
      </c>
      <c r="K2079" t="s">
        <v>38</v>
      </c>
      <c r="L2079" t="s">
        <v>39</v>
      </c>
      <c r="M2079" t="s">
        <v>69</v>
      </c>
      <c r="N2079" t="s">
        <v>55</v>
      </c>
      <c r="O2079" t="s">
        <v>56</v>
      </c>
      <c r="P2079" t="s">
        <v>43</v>
      </c>
      <c r="Q2079">
        <v>20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4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42.384900000000002</v>
      </c>
      <c r="AF2079">
        <v>-71.084299999999999</v>
      </c>
      <c r="AG2079">
        <v>1</v>
      </c>
      <c r="AH2079" s="1">
        <v>250000000000000</v>
      </c>
    </row>
    <row r="2080" spans="1:34" x14ac:dyDescent="0.35">
      <c r="A2080">
        <v>21061321</v>
      </c>
      <c r="B2080" s="2">
        <v>44524.043055555558</v>
      </c>
      <c r="C2080" s="2" t="str">
        <f t="shared" si="64"/>
        <v>Nov</v>
      </c>
      <c r="D2080" s="2" t="str">
        <f t="shared" si="65"/>
        <v>2021</v>
      </c>
      <c r="E2080" t="s">
        <v>58</v>
      </c>
      <c r="F2080" t="s">
        <v>1527</v>
      </c>
      <c r="G2080" t="s">
        <v>34</v>
      </c>
      <c r="H2080" t="s">
        <v>47</v>
      </c>
      <c r="I2080" t="s">
        <v>48</v>
      </c>
      <c r="J2080" t="s">
        <v>63</v>
      </c>
      <c r="K2080" t="s">
        <v>38</v>
      </c>
      <c r="L2080" t="s">
        <v>39</v>
      </c>
      <c r="M2080" t="s">
        <v>40</v>
      </c>
      <c r="N2080" t="s">
        <v>63</v>
      </c>
      <c r="O2080" t="s">
        <v>56</v>
      </c>
      <c r="P2080" t="s">
        <v>43</v>
      </c>
      <c r="Q2080">
        <v>25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4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42.384900000000002</v>
      </c>
      <c r="AF2080">
        <v>-71.084599999999995</v>
      </c>
      <c r="AG2080">
        <v>1</v>
      </c>
      <c r="AH2080" s="1">
        <v>250000000000000</v>
      </c>
    </row>
    <row r="2081" spans="1:34" x14ac:dyDescent="0.35">
      <c r="A2081">
        <v>19068016</v>
      </c>
      <c r="B2081" s="2">
        <v>43799.056250000001</v>
      </c>
      <c r="C2081" s="2" t="str">
        <f t="shared" si="64"/>
        <v>Nov</v>
      </c>
      <c r="D2081" s="2" t="str">
        <f t="shared" si="65"/>
        <v>2019</v>
      </c>
      <c r="E2081" t="s">
        <v>58</v>
      </c>
      <c r="F2081" t="s">
        <v>1523</v>
      </c>
      <c r="G2081" t="s">
        <v>34</v>
      </c>
      <c r="H2081" t="s">
        <v>47</v>
      </c>
      <c r="I2081" t="s">
        <v>48</v>
      </c>
      <c r="J2081" t="s">
        <v>37</v>
      </c>
      <c r="K2081" t="s">
        <v>53</v>
      </c>
      <c r="L2081" t="s">
        <v>71</v>
      </c>
      <c r="M2081" t="s">
        <v>93</v>
      </c>
      <c r="N2081" t="s">
        <v>119</v>
      </c>
      <c r="O2081" t="s">
        <v>56</v>
      </c>
      <c r="P2081" t="s">
        <v>43</v>
      </c>
      <c r="Q2081">
        <v>25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2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42.385100000000001</v>
      </c>
      <c r="AF2081">
        <v>-71.086100000000002</v>
      </c>
      <c r="AG2081">
        <v>1</v>
      </c>
      <c r="AH2081" s="1">
        <v>250000000000000</v>
      </c>
    </row>
    <row r="2082" spans="1:34" x14ac:dyDescent="0.35">
      <c r="A2082">
        <v>22015870</v>
      </c>
      <c r="B2082" s="2">
        <v>44645.65625</v>
      </c>
      <c r="C2082" s="2" t="str">
        <f t="shared" si="64"/>
        <v>Mar</v>
      </c>
      <c r="D2082" s="2" t="str">
        <f t="shared" si="65"/>
        <v>2022</v>
      </c>
      <c r="E2082" t="s">
        <v>44</v>
      </c>
      <c r="F2082" t="s">
        <v>1528</v>
      </c>
      <c r="G2082" t="s">
        <v>46</v>
      </c>
      <c r="H2082" t="s">
        <v>47</v>
      </c>
      <c r="I2082" t="s">
        <v>48</v>
      </c>
      <c r="J2082" t="s">
        <v>37</v>
      </c>
      <c r="K2082" t="s">
        <v>38</v>
      </c>
      <c r="L2082" t="s">
        <v>39</v>
      </c>
      <c r="M2082" t="s">
        <v>61</v>
      </c>
      <c r="N2082" t="s">
        <v>49</v>
      </c>
      <c r="O2082" t="s">
        <v>86</v>
      </c>
      <c r="P2082" t="s">
        <v>63</v>
      </c>
      <c r="Q2082">
        <v>25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3</v>
      </c>
      <c r="X2082">
        <v>0</v>
      </c>
      <c r="Y2082">
        <v>0</v>
      </c>
      <c r="Z2082">
        <v>1</v>
      </c>
      <c r="AA2082">
        <v>1</v>
      </c>
      <c r="AB2082">
        <v>0</v>
      </c>
      <c r="AC2082">
        <v>0</v>
      </c>
      <c r="AD2082">
        <v>0</v>
      </c>
      <c r="AE2082">
        <v>42.386800000000001</v>
      </c>
      <c r="AF2082">
        <v>-71.081699999999998</v>
      </c>
      <c r="AG2082">
        <v>1</v>
      </c>
      <c r="AH2082" s="1">
        <v>250000000000000</v>
      </c>
    </row>
    <row r="2083" spans="1:34" x14ac:dyDescent="0.35">
      <c r="A2083">
        <v>23045098</v>
      </c>
      <c r="B2083" s="2">
        <v>45147.79583333333</v>
      </c>
      <c r="C2083" s="2" t="str">
        <f t="shared" si="64"/>
        <v>Aug</v>
      </c>
      <c r="D2083" s="2" t="str">
        <f t="shared" si="65"/>
        <v>2023</v>
      </c>
      <c r="E2083" t="s">
        <v>32</v>
      </c>
      <c r="F2083" t="s">
        <v>1529</v>
      </c>
      <c r="G2083" t="s">
        <v>46</v>
      </c>
      <c r="H2083" t="s">
        <v>47</v>
      </c>
      <c r="I2083" t="s">
        <v>48</v>
      </c>
      <c r="J2083" t="s">
        <v>37</v>
      </c>
      <c r="K2083" t="s">
        <v>63</v>
      </c>
      <c r="L2083" t="s">
        <v>39</v>
      </c>
      <c r="M2083" t="s">
        <v>93</v>
      </c>
      <c r="N2083" t="s">
        <v>70</v>
      </c>
      <c r="O2083" t="s">
        <v>56</v>
      </c>
      <c r="P2083" t="s">
        <v>204</v>
      </c>
      <c r="Q2083">
        <v>35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4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42.386800000000001</v>
      </c>
      <c r="AF2083">
        <v>-71.081699999999998</v>
      </c>
      <c r="AG2083">
        <v>1</v>
      </c>
      <c r="AH2083" s="1">
        <v>250000000000000</v>
      </c>
    </row>
    <row r="2084" spans="1:34" x14ac:dyDescent="0.35">
      <c r="A2084">
        <v>18073850</v>
      </c>
      <c r="B2084" s="2">
        <v>43449.865277777775</v>
      </c>
      <c r="C2084" s="2" t="str">
        <f t="shared" si="64"/>
        <v>Dec</v>
      </c>
      <c r="D2084" s="2" t="str">
        <f t="shared" si="65"/>
        <v>2018</v>
      </c>
      <c r="E2084" t="s">
        <v>32</v>
      </c>
      <c r="F2084" t="s">
        <v>1530</v>
      </c>
      <c r="G2084" t="s">
        <v>34</v>
      </c>
      <c r="H2084" t="s">
        <v>47</v>
      </c>
      <c r="I2084" t="s">
        <v>48</v>
      </c>
      <c r="J2084" t="s">
        <v>37</v>
      </c>
      <c r="K2084" t="s">
        <v>38</v>
      </c>
      <c r="L2084" t="s">
        <v>39</v>
      </c>
      <c r="M2084" t="s">
        <v>61</v>
      </c>
      <c r="N2084" t="s">
        <v>82</v>
      </c>
      <c r="O2084" t="s">
        <v>86</v>
      </c>
      <c r="P2084" t="s">
        <v>43</v>
      </c>
      <c r="Q2084">
        <v>30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3</v>
      </c>
      <c r="X2084">
        <v>0</v>
      </c>
      <c r="Y2084">
        <v>0</v>
      </c>
      <c r="Z2084">
        <v>1</v>
      </c>
      <c r="AA2084">
        <v>1</v>
      </c>
      <c r="AB2084">
        <v>0</v>
      </c>
      <c r="AC2084">
        <v>0</v>
      </c>
      <c r="AD2084">
        <v>0</v>
      </c>
      <c r="AE2084">
        <v>42.386899999999997</v>
      </c>
      <c r="AF2084">
        <v>-71.082099999999997</v>
      </c>
      <c r="AG2084">
        <v>1</v>
      </c>
      <c r="AH2084" s="1">
        <v>250000000000000</v>
      </c>
    </row>
    <row r="2085" spans="1:34" x14ac:dyDescent="0.35">
      <c r="A2085">
        <v>22002511</v>
      </c>
      <c r="B2085" s="2">
        <v>44578.615277777775</v>
      </c>
      <c r="C2085" s="2" t="str">
        <f t="shared" si="64"/>
        <v>Jan</v>
      </c>
      <c r="D2085" s="2" t="str">
        <f t="shared" si="65"/>
        <v>2022</v>
      </c>
      <c r="E2085" t="s">
        <v>44</v>
      </c>
      <c r="F2085" t="s">
        <v>1531</v>
      </c>
      <c r="G2085" t="s">
        <v>46</v>
      </c>
      <c r="H2085" t="s">
        <v>47</v>
      </c>
      <c r="I2085" t="s">
        <v>48</v>
      </c>
      <c r="J2085" t="s">
        <v>37</v>
      </c>
      <c r="K2085" t="s">
        <v>38</v>
      </c>
      <c r="L2085" t="s">
        <v>39</v>
      </c>
      <c r="M2085" t="s">
        <v>69</v>
      </c>
      <c r="N2085" t="s">
        <v>70</v>
      </c>
      <c r="O2085" t="s">
        <v>42</v>
      </c>
      <c r="P2085" t="s">
        <v>89</v>
      </c>
      <c r="Q2085">
        <v>20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6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42.387</v>
      </c>
      <c r="AF2085">
        <v>-71.081800000000001</v>
      </c>
      <c r="AG2085">
        <v>1</v>
      </c>
      <c r="AH2085" s="1">
        <v>250000000000000</v>
      </c>
    </row>
    <row r="2086" spans="1:34" x14ac:dyDescent="0.35">
      <c r="A2086">
        <v>23037981</v>
      </c>
      <c r="B2086" s="2">
        <v>45114.543055555558</v>
      </c>
      <c r="C2086" s="2" t="str">
        <f t="shared" si="64"/>
        <v>Jul</v>
      </c>
      <c r="D2086" s="2" t="str">
        <f t="shared" si="65"/>
        <v>2023</v>
      </c>
      <c r="E2086" t="s">
        <v>44</v>
      </c>
      <c r="F2086" t="s">
        <v>1532</v>
      </c>
      <c r="G2086" t="s">
        <v>46</v>
      </c>
      <c r="H2086" t="s">
        <v>47</v>
      </c>
      <c r="I2086" t="s">
        <v>48</v>
      </c>
      <c r="J2086" t="s">
        <v>37</v>
      </c>
      <c r="K2086" t="s">
        <v>323</v>
      </c>
      <c r="L2086" t="s">
        <v>39</v>
      </c>
      <c r="M2086" t="s">
        <v>69</v>
      </c>
      <c r="N2086" t="s">
        <v>49</v>
      </c>
      <c r="O2086" t="s">
        <v>86</v>
      </c>
      <c r="P2086" t="s">
        <v>43</v>
      </c>
      <c r="Q2086">
        <v>20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2</v>
      </c>
      <c r="X2086">
        <v>0</v>
      </c>
      <c r="Y2086">
        <v>0</v>
      </c>
      <c r="Z2086">
        <v>2</v>
      </c>
      <c r="AA2086">
        <v>2</v>
      </c>
      <c r="AB2086">
        <v>0</v>
      </c>
      <c r="AC2086">
        <v>0</v>
      </c>
      <c r="AD2086">
        <v>0</v>
      </c>
      <c r="AE2086">
        <v>42.386699999999998</v>
      </c>
      <c r="AF2086">
        <v>-71.082400000000007</v>
      </c>
      <c r="AG2086">
        <v>1</v>
      </c>
      <c r="AH2086" s="1">
        <v>250000000000000</v>
      </c>
    </row>
    <row r="2087" spans="1:34" x14ac:dyDescent="0.35">
      <c r="A2087">
        <v>19005839</v>
      </c>
      <c r="B2087" s="2">
        <v>43497.53402777778</v>
      </c>
      <c r="C2087" s="2" t="str">
        <f t="shared" si="64"/>
        <v>Feb</v>
      </c>
      <c r="D2087" s="2" t="str">
        <f t="shared" si="65"/>
        <v>2019</v>
      </c>
      <c r="E2087" t="s">
        <v>44</v>
      </c>
      <c r="F2087" t="s">
        <v>1533</v>
      </c>
      <c r="G2087" t="s">
        <v>46</v>
      </c>
      <c r="H2087" t="s">
        <v>47</v>
      </c>
      <c r="I2087" t="s">
        <v>48</v>
      </c>
      <c r="J2087" t="s">
        <v>37</v>
      </c>
      <c r="K2087" t="s">
        <v>38</v>
      </c>
      <c r="L2087" t="s">
        <v>39</v>
      </c>
      <c r="M2087" t="s">
        <v>69</v>
      </c>
      <c r="N2087" t="s">
        <v>70</v>
      </c>
      <c r="O2087" t="s">
        <v>56</v>
      </c>
      <c r="P2087" t="s">
        <v>43</v>
      </c>
      <c r="Q2087">
        <v>25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4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42.3857</v>
      </c>
      <c r="AF2087">
        <v>-71.082599999999999</v>
      </c>
      <c r="AG2087">
        <v>1</v>
      </c>
      <c r="AH2087" s="1">
        <v>250000000000000</v>
      </c>
    </row>
    <row r="2088" spans="1:34" x14ac:dyDescent="0.35">
      <c r="A2088">
        <v>22014771</v>
      </c>
      <c r="B2088" s="2">
        <v>44640.819444444445</v>
      </c>
      <c r="C2088" s="2" t="str">
        <f t="shared" si="64"/>
        <v>Mar</v>
      </c>
      <c r="D2088" s="2" t="str">
        <f t="shared" si="65"/>
        <v>2022</v>
      </c>
      <c r="E2088" t="s">
        <v>32</v>
      </c>
      <c r="F2088" t="s">
        <v>1534</v>
      </c>
      <c r="G2088" t="s">
        <v>34</v>
      </c>
      <c r="H2088" t="s">
        <v>47</v>
      </c>
      <c r="I2088" t="s">
        <v>48</v>
      </c>
      <c r="J2088" t="s">
        <v>37</v>
      </c>
      <c r="K2088" t="s">
        <v>53</v>
      </c>
      <c r="L2088" t="s">
        <v>54</v>
      </c>
      <c r="M2088" t="s">
        <v>40</v>
      </c>
      <c r="N2088" t="s">
        <v>41</v>
      </c>
      <c r="O2088" t="s">
        <v>42</v>
      </c>
      <c r="P2088" t="s">
        <v>89</v>
      </c>
      <c r="Q2088">
        <v>20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3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42.385300000000001</v>
      </c>
      <c r="AF2088">
        <v>-71.081900000000005</v>
      </c>
      <c r="AG2088">
        <v>1</v>
      </c>
      <c r="AH2088" s="1">
        <v>250000000000000</v>
      </c>
    </row>
    <row r="2089" spans="1:34" x14ac:dyDescent="0.35">
      <c r="A2089">
        <v>19057083</v>
      </c>
      <c r="B2089" s="2">
        <v>43742.695138888892</v>
      </c>
      <c r="C2089" s="2" t="str">
        <f t="shared" si="64"/>
        <v>Oct</v>
      </c>
      <c r="D2089" s="2" t="str">
        <f t="shared" si="65"/>
        <v>2019</v>
      </c>
      <c r="E2089" t="s">
        <v>32</v>
      </c>
      <c r="F2089" t="s">
        <v>1535</v>
      </c>
      <c r="G2089" t="s">
        <v>46</v>
      </c>
      <c r="H2089" t="s">
        <v>47</v>
      </c>
      <c r="I2089" t="s">
        <v>48</v>
      </c>
      <c r="J2089" t="s">
        <v>37</v>
      </c>
      <c r="K2089" t="s">
        <v>38</v>
      </c>
      <c r="L2089" t="s">
        <v>39</v>
      </c>
      <c r="M2089" t="s">
        <v>69</v>
      </c>
      <c r="N2089" t="s">
        <v>70</v>
      </c>
      <c r="O2089" t="s">
        <v>56</v>
      </c>
      <c r="P2089" t="s">
        <v>43</v>
      </c>
      <c r="Q2089">
        <v>20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2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42.384700000000002</v>
      </c>
      <c r="AF2089">
        <v>-71.0839</v>
      </c>
      <c r="AG2089">
        <v>1</v>
      </c>
      <c r="AH2089" s="1">
        <v>250000000000000</v>
      </c>
    </row>
    <row r="2090" spans="1:34" x14ac:dyDescent="0.35">
      <c r="A2090">
        <v>23037786</v>
      </c>
      <c r="B2090" s="2">
        <v>45113.601388888892</v>
      </c>
      <c r="C2090" s="2" t="str">
        <f t="shared" si="64"/>
        <v>Jul</v>
      </c>
      <c r="D2090" s="2" t="str">
        <f t="shared" si="65"/>
        <v>2023</v>
      </c>
      <c r="E2090" t="s">
        <v>44</v>
      </c>
      <c r="F2090" t="s">
        <v>1536</v>
      </c>
      <c r="G2090" t="s">
        <v>46</v>
      </c>
      <c r="H2090" t="s">
        <v>47</v>
      </c>
      <c r="I2090" t="s">
        <v>48</v>
      </c>
      <c r="J2090" t="s">
        <v>37</v>
      </c>
      <c r="K2090" t="s">
        <v>38</v>
      </c>
      <c r="L2090" t="s">
        <v>71</v>
      </c>
      <c r="M2090" t="s">
        <v>93</v>
      </c>
      <c r="N2090" t="s">
        <v>49</v>
      </c>
      <c r="O2090" t="s">
        <v>96</v>
      </c>
      <c r="P2090" t="s">
        <v>43</v>
      </c>
      <c r="Q2090">
        <v>20</v>
      </c>
      <c r="R2090">
        <v>1</v>
      </c>
      <c r="S2090">
        <v>0</v>
      </c>
      <c r="T2090">
        <v>1</v>
      </c>
      <c r="U2090">
        <v>0</v>
      </c>
      <c r="V2090">
        <v>0</v>
      </c>
      <c r="W2090">
        <v>2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1</v>
      </c>
      <c r="AD2090">
        <v>0</v>
      </c>
      <c r="AE2090">
        <v>42.384599999999999</v>
      </c>
      <c r="AF2090">
        <v>-71.084199999999996</v>
      </c>
      <c r="AG2090">
        <v>1</v>
      </c>
      <c r="AH2090" s="1">
        <v>250000000000000</v>
      </c>
    </row>
    <row r="2091" spans="1:34" x14ac:dyDescent="0.35">
      <c r="A2091">
        <v>19063511</v>
      </c>
      <c r="B2091" s="2">
        <v>43774.736111111109</v>
      </c>
      <c r="C2091" s="2" t="str">
        <f t="shared" si="64"/>
        <v>Nov</v>
      </c>
      <c r="D2091" s="2" t="str">
        <f t="shared" si="65"/>
        <v>2019</v>
      </c>
      <c r="E2091" t="s">
        <v>32</v>
      </c>
      <c r="F2091" t="s">
        <v>1536</v>
      </c>
      <c r="G2091" t="s">
        <v>34</v>
      </c>
      <c r="H2091" t="s">
        <v>35</v>
      </c>
      <c r="I2091" t="s">
        <v>36</v>
      </c>
      <c r="J2091" t="s">
        <v>37</v>
      </c>
      <c r="K2091" t="s">
        <v>38</v>
      </c>
      <c r="L2091" t="s">
        <v>54</v>
      </c>
      <c r="M2091" t="s">
        <v>69</v>
      </c>
      <c r="N2091" t="s">
        <v>41</v>
      </c>
      <c r="O2091" t="s">
        <v>86</v>
      </c>
      <c r="P2091" t="s">
        <v>43</v>
      </c>
      <c r="Q2091">
        <v>25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1</v>
      </c>
      <c r="AA2091">
        <v>1</v>
      </c>
      <c r="AB2091">
        <v>0</v>
      </c>
      <c r="AC2091">
        <v>0</v>
      </c>
      <c r="AD2091">
        <v>1</v>
      </c>
      <c r="AE2091">
        <v>42.384599999999999</v>
      </c>
      <c r="AF2091">
        <v>-71.084199999999996</v>
      </c>
      <c r="AG2091">
        <v>1</v>
      </c>
      <c r="AH2091" s="1">
        <v>250000000000000</v>
      </c>
    </row>
    <row r="2092" spans="1:34" x14ac:dyDescent="0.35">
      <c r="A2092">
        <v>20058892</v>
      </c>
      <c r="B2092" s="2">
        <v>44170.453472222223</v>
      </c>
      <c r="C2092" s="2" t="str">
        <f t="shared" si="64"/>
        <v>Dec</v>
      </c>
      <c r="D2092" s="2" t="str">
        <f t="shared" si="65"/>
        <v>2020</v>
      </c>
      <c r="E2092" t="s">
        <v>44</v>
      </c>
      <c r="F2092" t="s">
        <v>1537</v>
      </c>
      <c r="G2092" t="s">
        <v>46</v>
      </c>
      <c r="H2092" t="s">
        <v>35</v>
      </c>
      <c r="I2092" t="s">
        <v>36</v>
      </c>
      <c r="J2092" t="s">
        <v>63</v>
      </c>
      <c r="K2092" t="s">
        <v>38</v>
      </c>
      <c r="L2092" t="s">
        <v>39</v>
      </c>
      <c r="M2092" t="s">
        <v>69</v>
      </c>
      <c r="N2092" t="s">
        <v>70</v>
      </c>
      <c r="O2092" t="s">
        <v>56</v>
      </c>
      <c r="P2092" t="s">
        <v>43</v>
      </c>
      <c r="Q2092">
        <v>25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4</v>
      </c>
      <c r="X2092">
        <v>0</v>
      </c>
      <c r="Y2092">
        <v>0</v>
      </c>
      <c r="Z2092">
        <v>1</v>
      </c>
      <c r="AA2092">
        <v>1</v>
      </c>
      <c r="AB2092">
        <v>0</v>
      </c>
      <c r="AC2092">
        <v>0</v>
      </c>
      <c r="AD2092">
        <v>0</v>
      </c>
      <c r="AE2092">
        <v>42.385100000000001</v>
      </c>
      <c r="AF2092">
        <v>-71.083600000000004</v>
      </c>
      <c r="AG2092">
        <v>1</v>
      </c>
      <c r="AH2092" s="1">
        <v>250000000000000</v>
      </c>
    </row>
    <row r="2093" spans="1:34" x14ac:dyDescent="0.35">
      <c r="A2093">
        <v>23065693</v>
      </c>
      <c r="B2093" s="2">
        <v>45242.801388888889</v>
      </c>
      <c r="C2093" s="2" t="str">
        <f t="shared" si="64"/>
        <v>Nov</v>
      </c>
      <c r="D2093" s="2" t="str">
        <f t="shared" si="65"/>
        <v>2023</v>
      </c>
      <c r="E2093" t="s">
        <v>32</v>
      </c>
      <c r="F2093" t="s">
        <v>1536</v>
      </c>
      <c r="G2093" t="s">
        <v>34</v>
      </c>
      <c r="H2093" t="s">
        <v>47</v>
      </c>
      <c r="I2093" t="s">
        <v>48</v>
      </c>
      <c r="J2093" t="s">
        <v>37</v>
      </c>
      <c r="K2093" t="s">
        <v>38</v>
      </c>
      <c r="L2093" t="s">
        <v>54</v>
      </c>
      <c r="M2093" t="s">
        <v>69</v>
      </c>
      <c r="N2093" t="s">
        <v>82</v>
      </c>
      <c r="O2093" t="s">
        <v>42</v>
      </c>
      <c r="P2093" t="s">
        <v>43</v>
      </c>
      <c r="Q2093">
        <v>25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2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42.384599999999999</v>
      </c>
      <c r="AF2093">
        <v>-71.084199999999996</v>
      </c>
      <c r="AG2093">
        <v>1</v>
      </c>
      <c r="AH2093" s="1">
        <v>250000000000000</v>
      </c>
    </row>
    <row r="2094" spans="1:34" x14ac:dyDescent="0.35">
      <c r="A2094">
        <v>23068136</v>
      </c>
      <c r="B2094" s="2">
        <v>45256.986111111109</v>
      </c>
      <c r="C2094" s="2" t="str">
        <f t="shared" si="64"/>
        <v>Nov</v>
      </c>
      <c r="D2094" s="2" t="str">
        <f t="shared" si="65"/>
        <v>2023</v>
      </c>
      <c r="E2094" t="s">
        <v>32</v>
      </c>
      <c r="F2094" t="s">
        <v>1538</v>
      </c>
      <c r="G2094" t="s">
        <v>34</v>
      </c>
      <c r="H2094" t="s">
        <v>35</v>
      </c>
      <c r="I2094" t="s">
        <v>36</v>
      </c>
      <c r="J2094" t="s">
        <v>139</v>
      </c>
      <c r="K2094" t="s">
        <v>53</v>
      </c>
      <c r="L2094" t="s">
        <v>71</v>
      </c>
      <c r="M2094" t="s">
        <v>69</v>
      </c>
      <c r="N2094" t="s">
        <v>82</v>
      </c>
      <c r="O2094" t="s">
        <v>108</v>
      </c>
      <c r="P2094" t="s">
        <v>43</v>
      </c>
      <c r="Q2094">
        <v>20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3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42.384599999999999</v>
      </c>
      <c r="AF2094">
        <v>-71.083500000000001</v>
      </c>
      <c r="AG2094">
        <v>1</v>
      </c>
      <c r="AH2094" s="1">
        <v>250000000000000</v>
      </c>
    </row>
    <row r="2095" spans="1:34" x14ac:dyDescent="0.35">
      <c r="A2095">
        <v>23055964</v>
      </c>
      <c r="B2095" s="2">
        <v>45198.838194444441</v>
      </c>
      <c r="C2095" s="2" t="str">
        <f t="shared" si="64"/>
        <v>Sep</v>
      </c>
      <c r="D2095" s="2" t="str">
        <f t="shared" si="65"/>
        <v>2023</v>
      </c>
      <c r="E2095" t="s">
        <v>32</v>
      </c>
      <c r="F2095" t="s">
        <v>1539</v>
      </c>
      <c r="G2095" t="s">
        <v>429</v>
      </c>
      <c r="H2095" t="s">
        <v>35</v>
      </c>
      <c r="I2095" t="s">
        <v>36</v>
      </c>
      <c r="J2095" t="s">
        <v>175</v>
      </c>
      <c r="K2095" t="s">
        <v>63</v>
      </c>
      <c r="L2095" t="s">
        <v>71</v>
      </c>
      <c r="M2095" t="s">
        <v>63</v>
      </c>
      <c r="N2095" t="s">
        <v>49</v>
      </c>
      <c r="O2095" t="s">
        <v>50</v>
      </c>
      <c r="P2095" t="s">
        <v>43</v>
      </c>
      <c r="Q2095">
        <v>25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42.384300000000003</v>
      </c>
      <c r="AF2095">
        <v>-71.083399999999997</v>
      </c>
      <c r="AG2095">
        <v>1</v>
      </c>
      <c r="AH2095" s="1">
        <v>250000000000000</v>
      </c>
    </row>
    <row r="2096" spans="1:34" x14ac:dyDescent="0.35">
      <c r="A2096">
        <v>20031915</v>
      </c>
      <c r="B2096" s="2">
        <v>44008.465277777781</v>
      </c>
      <c r="C2096" s="2" t="str">
        <f t="shared" si="64"/>
        <v>Jun</v>
      </c>
      <c r="D2096" s="2" t="str">
        <f t="shared" si="65"/>
        <v>2020</v>
      </c>
      <c r="E2096" t="s">
        <v>44</v>
      </c>
      <c r="F2096" t="s">
        <v>1540</v>
      </c>
      <c r="G2096" t="s">
        <v>46</v>
      </c>
      <c r="H2096" t="s">
        <v>47</v>
      </c>
      <c r="I2096" t="s">
        <v>48</v>
      </c>
      <c r="J2096" t="s">
        <v>60</v>
      </c>
      <c r="K2096" t="s">
        <v>38</v>
      </c>
      <c r="L2096" t="s">
        <v>39</v>
      </c>
      <c r="M2096" t="s">
        <v>40</v>
      </c>
      <c r="N2096" t="s">
        <v>70</v>
      </c>
      <c r="O2096" t="s">
        <v>56</v>
      </c>
      <c r="P2096" t="s">
        <v>43</v>
      </c>
      <c r="Q2096">
        <v>20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3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42.384599999999999</v>
      </c>
      <c r="AF2096">
        <v>-71.082800000000006</v>
      </c>
      <c r="AG2096">
        <v>1</v>
      </c>
      <c r="AH2096" s="1">
        <v>250000000000000</v>
      </c>
    </row>
    <row r="2097" spans="1:34" x14ac:dyDescent="0.35">
      <c r="A2097">
        <v>22063292</v>
      </c>
      <c r="B2097" s="2">
        <v>44869.457638888889</v>
      </c>
      <c r="C2097" s="2" t="str">
        <f t="shared" si="64"/>
        <v>Nov</v>
      </c>
      <c r="D2097" s="2" t="str">
        <f t="shared" si="65"/>
        <v>2022</v>
      </c>
      <c r="E2097" t="s">
        <v>44</v>
      </c>
      <c r="F2097" t="s">
        <v>1541</v>
      </c>
      <c r="G2097" t="s">
        <v>46</v>
      </c>
      <c r="H2097" t="s">
        <v>47</v>
      </c>
      <c r="I2097" t="s">
        <v>48</v>
      </c>
      <c r="J2097" t="s">
        <v>91</v>
      </c>
      <c r="K2097" t="s">
        <v>38</v>
      </c>
      <c r="L2097" t="s">
        <v>39</v>
      </c>
      <c r="M2097" t="s">
        <v>40</v>
      </c>
      <c r="N2097" t="s">
        <v>70</v>
      </c>
      <c r="O2097" t="s">
        <v>56</v>
      </c>
      <c r="P2097" t="s">
        <v>43</v>
      </c>
      <c r="Q2097">
        <v>20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4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42.385199999999998</v>
      </c>
      <c r="AF2097">
        <v>-71.082300000000004</v>
      </c>
      <c r="AG2097">
        <v>1</v>
      </c>
      <c r="AH2097" s="1">
        <v>250000000000000</v>
      </c>
    </row>
    <row r="2098" spans="1:34" x14ac:dyDescent="0.35">
      <c r="A2098">
        <v>23005182</v>
      </c>
      <c r="B2098" s="2">
        <v>44956.314583333333</v>
      </c>
      <c r="C2098" s="2" t="str">
        <f t="shared" si="64"/>
        <v>Jan</v>
      </c>
      <c r="D2098" s="2" t="str">
        <f t="shared" si="65"/>
        <v>2023</v>
      </c>
      <c r="E2098" t="s">
        <v>58</v>
      </c>
      <c r="F2098" t="s">
        <v>1542</v>
      </c>
      <c r="G2098" t="s">
        <v>46</v>
      </c>
      <c r="H2098" t="s">
        <v>47</v>
      </c>
      <c r="I2098" t="s">
        <v>48</v>
      </c>
      <c r="J2098" t="s">
        <v>37</v>
      </c>
      <c r="K2098" t="s">
        <v>38</v>
      </c>
      <c r="L2098" t="s">
        <v>39</v>
      </c>
      <c r="M2098" t="s">
        <v>93</v>
      </c>
      <c r="N2098" t="s">
        <v>70</v>
      </c>
      <c r="O2098" t="s">
        <v>42</v>
      </c>
      <c r="P2098" t="s">
        <v>43</v>
      </c>
      <c r="Q2098">
        <v>25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3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42.389000000000003</v>
      </c>
      <c r="AF2098">
        <v>-71.087400000000002</v>
      </c>
      <c r="AG2098">
        <v>1</v>
      </c>
      <c r="AH2098" s="1">
        <v>250000000000000</v>
      </c>
    </row>
    <row r="2099" spans="1:34" x14ac:dyDescent="0.35">
      <c r="A2099">
        <v>22005010</v>
      </c>
      <c r="B2099" s="2">
        <v>44593.34375</v>
      </c>
      <c r="C2099" s="2" t="str">
        <f t="shared" si="64"/>
        <v>Feb</v>
      </c>
      <c r="D2099" s="2" t="str">
        <f t="shared" si="65"/>
        <v>2022</v>
      </c>
      <c r="E2099" t="s">
        <v>44</v>
      </c>
      <c r="F2099" t="s">
        <v>1543</v>
      </c>
      <c r="G2099" t="s">
        <v>46</v>
      </c>
      <c r="H2099" t="s">
        <v>47</v>
      </c>
      <c r="I2099" t="s">
        <v>74</v>
      </c>
      <c r="J2099" t="s">
        <v>37</v>
      </c>
      <c r="K2099" t="s">
        <v>38</v>
      </c>
      <c r="L2099" t="s">
        <v>39</v>
      </c>
      <c r="M2099" t="s">
        <v>69</v>
      </c>
      <c r="N2099" t="s">
        <v>119</v>
      </c>
      <c r="O2099" t="s">
        <v>56</v>
      </c>
      <c r="P2099" t="s">
        <v>43</v>
      </c>
      <c r="Q2099">
        <v>25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3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42.388500000000001</v>
      </c>
      <c r="AF2099">
        <v>-71.087900000000005</v>
      </c>
      <c r="AG2099">
        <v>1</v>
      </c>
      <c r="AH2099" s="1">
        <v>250000000000000</v>
      </c>
    </row>
    <row r="2100" spans="1:34" x14ac:dyDescent="0.35">
      <c r="A2100">
        <v>22002710</v>
      </c>
      <c r="B2100" s="2">
        <v>44579.609722222223</v>
      </c>
      <c r="C2100" s="2" t="str">
        <f t="shared" si="64"/>
        <v>Jan</v>
      </c>
      <c r="D2100" s="2" t="str">
        <f t="shared" si="65"/>
        <v>2022</v>
      </c>
      <c r="E2100" t="s">
        <v>44</v>
      </c>
      <c r="F2100" t="s">
        <v>1544</v>
      </c>
      <c r="G2100" t="s">
        <v>46</v>
      </c>
      <c r="H2100" t="s">
        <v>47</v>
      </c>
      <c r="I2100" t="s">
        <v>48</v>
      </c>
      <c r="J2100" t="s">
        <v>91</v>
      </c>
      <c r="K2100" t="s">
        <v>121</v>
      </c>
      <c r="L2100" t="s">
        <v>71</v>
      </c>
      <c r="M2100" t="s">
        <v>40</v>
      </c>
      <c r="N2100" t="s">
        <v>49</v>
      </c>
      <c r="O2100" t="s">
        <v>86</v>
      </c>
      <c r="P2100" t="s">
        <v>43</v>
      </c>
      <c r="Q2100">
        <v>20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2</v>
      </c>
      <c r="X2100">
        <v>0</v>
      </c>
      <c r="Y2100">
        <v>0</v>
      </c>
      <c r="Z2100">
        <v>1</v>
      </c>
      <c r="AA2100">
        <v>1</v>
      </c>
      <c r="AB2100">
        <v>0</v>
      </c>
      <c r="AC2100">
        <v>0</v>
      </c>
      <c r="AD2100">
        <v>0</v>
      </c>
      <c r="AE2100">
        <v>42.387099999999997</v>
      </c>
      <c r="AF2100">
        <v>-71.087000000000003</v>
      </c>
      <c r="AG2100">
        <v>1</v>
      </c>
      <c r="AH2100" s="1">
        <v>250000000000000</v>
      </c>
    </row>
    <row r="2101" spans="1:34" x14ac:dyDescent="0.35">
      <c r="A2101">
        <v>22026458</v>
      </c>
      <c r="B2101" s="2">
        <v>44694.552777777775</v>
      </c>
      <c r="C2101" s="2" t="str">
        <f t="shared" si="64"/>
        <v>May</v>
      </c>
      <c r="D2101" s="2" t="str">
        <f t="shared" si="65"/>
        <v>2022</v>
      </c>
      <c r="E2101" t="s">
        <v>44</v>
      </c>
      <c r="F2101" t="s">
        <v>1545</v>
      </c>
      <c r="G2101" t="s">
        <v>46</v>
      </c>
      <c r="H2101" t="s">
        <v>47</v>
      </c>
      <c r="I2101" t="s">
        <v>48</v>
      </c>
      <c r="J2101" t="s">
        <v>37</v>
      </c>
      <c r="K2101" t="s">
        <v>38</v>
      </c>
      <c r="L2101" t="s">
        <v>54</v>
      </c>
      <c r="M2101" t="s">
        <v>69</v>
      </c>
      <c r="N2101" t="s">
        <v>70</v>
      </c>
      <c r="O2101" t="s">
        <v>56</v>
      </c>
      <c r="P2101" t="s">
        <v>43</v>
      </c>
      <c r="Q2101">
        <v>25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3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42.387999999999998</v>
      </c>
      <c r="AF2101">
        <v>-71.087900000000005</v>
      </c>
      <c r="AG2101">
        <v>1</v>
      </c>
      <c r="AH2101" s="1">
        <v>250000000000000</v>
      </c>
    </row>
    <row r="2102" spans="1:34" x14ac:dyDescent="0.35">
      <c r="A2102">
        <v>20005021</v>
      </c>
      <c r="B2102" s="2">
        <v>43858.59097222222</v>
      </c>
      <c r="C2102" s="2" t="str">
        <f t="shared" si="64"/>
        <v>Jan</v>
      </c>
      <c r="D2102" s="2" t="str">
        <f t="shared" si="65"/>
        <v>2020</v>
      </c>
      <c r="E2102" t="s">
        <v>44</v>
      </c>
      <c r="F2102" t="s">
        <v>1544</v>
      </c>
      <c r="G2102" t="s">
        <v>46</v>
      </c>
      <c r="H2102" t="s">
        <v>52</v>
      </c>
      <c r="I2102" t="s">
        <v>48</v>
      </c>
      <c r="J2102" t="s">
        <v>37</v>
      </c>
      <c r="K2102" t="s">
        <v>38</v>
      </c>
      <c r="L2102" t="s">
        <v>71</v>
      </c>
      <c r="M2102" t="s">
        <v>40</v>
      </c>
      <c r="N2102" t="s">
        <v>70</v>
      </c>
      <c r="O2102" t="s">
        <v>42</v>
      </c>
      <c r="P2102" t="s">
        <v>63</v>
      </c>
      <c r="Q2102">
        <v>25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2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42.387099999999997</v>
      </c>
      <c r="AF2102">
        <v>-71.087000000000003</v>
      </c>
      <c r="AG2102">
        <v>1</v>
      </c>
      <c r="AH2102" s="1">
        <v>250000000000000</v>
      </c>
    </row>
    <row r="2103" spans="1:34" x14ac:dyDescent="0.35">
      <c r="A2103">
        <v>19042193</v>
      </c>
      <c r="B2103" s="2">
        <v>43671.424305555556</v>
      </c>
      <c r="C2103" s="2" t="str">
        <f t="shared" si="64"/>
        <v>Jul</v>
      </c>
      <c r="D2103" s="2" t="str">
        <f t="shared" si="65"/>
        <v>2019</v>
      </c>
      <c r="E2103" t="s">
        <v>44</v>
      </c>
      <c r="F2103" t="s">
        <v>1546</v>
      </c>
      <c r="G2103" t="s">
        <v>46</v>
      </c>
      <c r="H2103" t="s">
        <v>47</v>
      </c>
      <c r="I2103" t="s">
        <v>48</v>
      </c>
      <c r="J2103" t="s">
        <v>37</v>
      </c>
      <c r="K2103" t="s">
        <v>38</v>
      </c>
      <c r="L2103" t="s">
        <v>54</v>
      </c>
      <c r="M2103" t="s">
        <v>40</v>
      </c>
      <c r="N2103" t="s">
        <v>41</v>
      </c>
      <c r="O2103" t="s">
        <v>42</v>
      </c>
      <c r="P2103" t="s">
        <v>43</v>
      </c>
      <c r="Q2103">
        <v>20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2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42.387500000000003</v>
      </c>
      <c r="AF2103">
        <v>-71.086699999999993</v>
      </c>
      <c r="AG2103">
        <v>1</v>
      </c>
      <c r="AH2103" s="1">
        <v>250000000000000</v>
      </c>
    </row>
    <row r="2104" spans="1:34" x14ac:dyDescent="0.35">
      <c r="A2104">
        <v>23028665</v>
      </c>
      <c r="B2104" s="2">
        <v>45070.630555555559</v>
      </c>
      <c r="C2104" s="2" t="str">
        <f t="shared" si="64"/>
        <v>May</v>
      </c>
      <c r="D2104" s="2" t="str">
        <f t="shared" si="65"/>
        <v>2023</v>
      </c>
      <c r="E2104" t="s">
        <v>44</v>
      </c>
      <c r="F2104" t="s">
        <v>1545</v>
      </c>
      <c r="G2104" t="s">
        <v>46</v>
      </c>
      <c r="H2104" t="s">
        <v>47</v>
      </c>
      <c r="I2104" t="s">
        <v>48</v>
      </c>
      <c r="J2104" t="s">
        <v>37</v>
      </c>
      <c r="K2104" t="s">
        <v>38</v>
      </c>
      <c r="L2104" t="s">
        <v>54</v>
      </c>
      <c r="M2104" t="s">
        <v>69</v>
      </c>
      <c r="N2104" t="s">
        <v>41</v>
      </c>
      <c r="O2104" t="s">
        <v>96</v>
      </c>
      <c r="P2104" t="s">
        <v>43</v>
      </c>
      <c r="Q2104">
        <v>25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1</v>
      </c>
      <c r="X2104">
        <v>0</v>
      </c>
      <c r="Y2104">
        <v>0</v>
      </c>
      <c r="Z2104">
        <v>1</v>
      </c>
      <c r="AA2104">
        <v>0</v>
      </c>
      <c r="AB2104">
        <v>1</v>
      </c>
      <c r="AC2104">
        <v>0</v>
      </c>
      <c r="AD2104">
        <v>0</v>
      </c>
      <c r="AE2104">
        <v>42.387999999999998</v>
      </c>
      <c r="AF2104">
        <v>-71.087900000000005</v>
      </c>
      <c r="AG2104">
        <v>1</v>
      </c>
      <c r="AH2104" s="1">
        <v>250000000000000</v>
      </c>
    </row>
    <row r="2105" spans="1:34" x14ac:dyDescent="0.35">
      <c r="A2105">
        <v>19041078</v>
      </c>
      <c r="B2105" s="2">
        <v>43665.700694444444</v>
      </c>
      <c r="C2105" s="2" t="str">
        <f t="shared" si="64"/>
        <v>Jul</v>
      </c>
      <c r="D2105" s="2" t="str">
        <f t="shared" si="65"/>
        <v>2019</v>
      </c>
      <c r="E2105" t="s">
        <v>32</v>
      </c>
      <c r="F2105" t="s">
        <v>1547</v>
      </c>
      <c r="G2105" t="s">
        <v>46</v>
      </c>
      <c r="H2105" t="s">
        <v>47</v>
      </c>
      <c r="I2105" t="s">
        <v>48</v>
      </c>
      <c r="J2105" t="s">
        <v>37</v>
      </c>
      <c r="K2105" t="s">
        <v>53</v>
      </c>
      <c r="L2105" t="s">
        <v>54</v>
      </c>
      <c r="M2105" t="s">
        <v>93</v>
      </c>
      <c r="N2105" t="s">
        <v>41</v>
      </c>
      <c r="O2105" t="s">
        <v>42</v>
      </c>
      <c r="P2105" t="s">
        <v>43</v>
      </c>
      <c r="Q2105">
        <v>30</v>
      </c>
      <c r="R2105">
        <v>0</v>
      </c>
      <c r="S2105">
        <v>0</v>
      </c>
      <c r="T2105">
        <v>0</v>
      </c>
      <c r="U2105">
        <v>2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42.3889</v>
      </c>
      <c r="AF2105">
        <v>-71.087000000000003</v>
      </c>
      <c r="AG2105">
        <v>1</v>
      </c>
      <c r="AH2105" s="1">
        <v>250000000000000</v>
      </c>
    </row>
    <row r="2106" spans="1:34" x14ac:dyDescent="0.35">
      <c r="A2106">
        <v>20048995</v>
      </c>
      <c r="B2106" s="2">
        <v>44114.463888888888</v>
      </c>
      <c r="C2106" s="2" t="str">
        <f t="shared" si="64"/>
        <v>Oct</v>
      </c>
      <c r="D2106" s="2" t="str">
        <f t="shared" si="65"/>
        <v>2020</v>
      </c>
      <c r="E2106" t="s">
        <v>44</v>
      </c>
      <c r="F2106" t="s">
        <v>1548</v>
      </c>
      <c r="G2106" t="s">
        <v>46</v>
      </c>
      <c r="H2106" t="s">
        <v>47</v>
      </c>
      <c r="I2106" t="s">
        <v>48</v>
      </c>
      <c r="J2106" t="s">
        <v>37</v>
      </c>
      <c r="K2106" t="s">
        <v>38</v>
      </c>
      <c r="L2106" t="s">
        <v>39</v>
      </c>
      <c r="M2106" t="s">
        <v>40</v>
      </c>
      <c r="N2106" t="s">
        <v>55</v>
      </c>
      <c r="O2106" t="s">
        <v>56</v>
      </c>
      <c r="P2106" t="s">
        <v>57</v>
      </c>
      <c r="Q2106">
        <v>30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42.388399999999997</v>
      </c>
      <c r="AF2106">
        <v>-71.086399999999998</v>
      </c>
      <c r="AG2106">
        <v>1</v>
      </c>
      <c r="AH2106" s="1">
        <v>250000000000000</v>
      </c>
    </row>
    <row r="2107" spans="1:34" x14ac:dyDescent="0.35">
      <c r="A2107">
        <v>23014517</v>
      </c>
      <c r="B2107" s="2">
        <v>45005.688888888886</v>
      </c>
      <c r="C2107" s="2" t="str">
        <f t="shared" si="64"/>
        <v>Mar</v>
      </c>
      <c r="D2107" s="2" t="str">
        <f t="shared" si="65"/>
        <v>2023</v>
      </c>
      <c r="E2107" t="s">
        <v>32</v>
      </c>
      <c r="F2107" t="s">
        <v>1549</v>
      </c>
      <c r="G2107" t="s">
        <v>46</v>
      </c>
      <c r="H2107" t="s">
        <v>47</v>
      </c>
      <c r="I2107" t="s">
        <v>48</v>
      </c>
      <c r="J2107" t="s">
        <v>37</v>
      </c>
      <c r="K2107" t="s">
        <v>66</v>
      </c>
      <c r="L2107" t="s">
        <v>54</v>
      </c>
      <c r="M2107" t="s">
        <v>93</v>
      </c>
      <c r="N2107" t="s">
        <v>41</v>
      </c>
      <c r="O2107" t="s">
        <v>42</v>
      </c>
      <c r="P2107" t="s">
        <v>43</v>
      </c>
      <c r="Q2107">
        <v>25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4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42.3889</v>
      </c>
      <c r="AF2107">
        <v>-71.0869</v>
      </c>
      <c r="AG2107">
        <v>1</v>
      </c>
      <c r="AH2107" s="1">
        <v>250000000000000</v>
      </c>
    </row>
    <row r="2108" spans="1:34" x14ac:dyDescent="0.35">
      <c r="A2108">
        <v>22025710</v>
      </c>
      <c r="B2108" s="2">
        <v>44691.613194444442</v>
      </c>
      <c r="C2108" s="2" t="str">
        <f t="shared" si="64"/>
        <v>May</v>
      </c>
      <c r="D2108" s="2" t="str">
        <f t="shared" si="65"/>
        <v>2022</v>
      </c>
      <c r="E2108" t="s">
        <v>44</v>
      </c>
      <c r="F2108" t="s">
        <v>1550</v>
      </c>
      <c r="G2108" t="s">
        <v>46</v>
      </c>
      <c r="H2108" t="s">
        <v>47</v>
      </c>
      <c r="I2108" t="s">
        <v>48</v>
      </c>
      <c r="J2108" t="s">
        <v>37</v>
      </c>
      <c r="K2108" t="s">
        <v>38</v>
      </c>
      <c r="L2108" t="s">
        <v>39</v>
      </c>
      <c r="M2108" t="s">
        <v>40</v>
      </c>
      <c r="N2108" t="s">
        <v>70</v>
      </c>
      <c r="O2108" t="s">
        <v>56</v>
      </c>
      <c r="P2108" t="s">
        <v>43</v>
      </c>
      <c r="Q2108">
        <v>25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3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42.386600000000001</v>
      </c>
      <c r="AF2108">
        <v>-71.090100000000007</v>
      </c>
      <c r="AG2108">
        <v>1</v>
      </c>
      <c r="AH2108" s="1">
        <v>250000000000000</v>
      </c>
    </row>
    <row r="2109" spans="1:34" x14ac:dyDescent="0.35">
      <c r="A2109">
        <v>21059912</v>
      </c>
      <c r="B2109" s="2">
        <v>44515.325694444444</v>
      </c>
      <c r="C2109" s="2" t="str">
        <f t="shared" si="64"/>
        <v>Nov</v>
      </c>
      <c r="D2109" s="2" t="str">
        <f t="shared" si="65"/>
        <v>2021</v>
      </c>
      <c r="E2109" t="s">
        <v>58</v>
      </c>
      <c r="F2109" t="s">
        <v>1551</v>
      </c>
      <c r="G2109" t="s">
        <v>46</v>
      </c>
      <c r="H2109" t="s">
        <v>47</v>
      </c>
      <c r="I2109" t="s">
        <v>48</v>
      </c>
      <c r="J2109" t="s">
        <v>37</v>
      </c>
      <c r="K2109" t="s">
        <v>38</v>
      </c>
      <c r="L2109" t="s">
        <v>39</v>
      </c>
      <c r="M2109" t="s">
        <v>40</v>
      </c>
      <c r="N2109" t="s">
        <v>70</v>
      </c>
      <c r="O2109" t="s">
        <v>56</v>
      </c>
      <c r="P2109" t="s">
        <v>57</v>
      </c>
      <c r="Q2109">
        <v>30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2</v>
      </c>
      <c r="X2109">
        <v>0</v>
      </c>
      <c r="Y2109">
        <v>0</v>
      </c>
      <c r="Z2109">
        <v>1</v>
      </c>
      <c r="AA2109">
        <v>0</v>
      </c>
      <c r="AB2109">
        <v>1</v>
      </c>
      <c r="AC2109">
        <v>0</v>
      </c>
      <c r="AD2109">
        <v>0</v>
      </c>
      <c r="AE2109">
        <v>42.386000000000003</v>
      </c>
      <c r="AF2109">
        <v>-71.088300000000004</v>
      </c>
      <c r="AG2109">
        <v>1</v>
      </c>
      <c r="AH2109" s="1">
        <v>250000000000000</v>
      </c>
    </row>
    <row r="2110" spans="1:34" x14ac:dyDescent="0.35">
      <c r="A2110">
        <v>21008835</v>
      </c>
      <c r="B2110" s="2">
        <v>44246.657638888886</v>
      </c>
      <c r="C2110" s="2" t="str">
        <f t="shared" si="64"/>
        <v>Feb</v>
      </c>
      <c r="D2110" s="2" t="str">
        <f t="shared" si="65"/>
        <v>2021</v>
      </c>
      <c r="E2110" t="s">
        <v>44</v>
      </c>
      <c r="F2110" t="s">
        <v>1552</v>
      </c>
      <c r="G2110" t="s">
        <v>46</v>
      </c>
      <c r="H2110" t="s">
        <v>155</v>
      </c>
      <c r="I2110" t="s">
        <v>155</v>
      </c>
      <c r="J2110" t="s">
        <v>139</v>
      </c>
      <c r="K2110" t="s">
        <v>38</v>
      </c>
      <c r="L2110" t="s">
        <v>71</v>
      </c>
      <c r="M2110" t="s">
        <v>69</v>
      </c>
      <c r="N2110" t="s">
        <v>55</v>
      </c>
      <c r="O2110" t="s">
        <v>42</v>
      </c>
      <c r="P2110" t="s">
        <v>43</v>
      </c>
      <c r="Q2110">
        <v>25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3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42.384300000000003</v>
      </c>
      <c r="AF2110">
        <v>-71.079099999999997</v>
      </c>
      <c r="AG2110">
        <v>1</v>
      </c>
      <c r="AH2110" s="1">
        <v>250000000000000</v>
      </c>
    </row>
    <row r="2111" spans="1:34" x14ac:dyDescent="0.35">
      <c r="A2111">
        <v>23053014</v>
      </c>
      <c r="B2111" s="2">
        <v>45184.5</v>
      </c>
      <c r="C2111" s="2" t="str">
        <f t="shared" si="64"/>
        <v>Sep</v>
      </c>
      <c r="D2111" s="2" t="str">
        <f t="shared" si="65"/>
        <v>2023</v>
      </c>
      <c r="E2111" t="s">
        <v>44</v>
      </c>
      <c r="F2111" t="s">
        <v>1553</v>
      </c>
      <c r="G2111" t="s">
        <v>46</v>
      </c>
      <c r="H2111" t="s">
        <v>47</v>
      </c>
      <c r="I2111" t="s">
        <v>48</v>
      </c>
      <c r="J2111" t="s">
        <v>37</v>
      </c>
      <c r="K2111" t="s">
        <v>38</v>
      </c>
      <c r="L2111" t="s">
        <v>39</v>
      </c>
      <c r="M2111" t="s">
        <v>40</v>
      </c>
      <c r="N2111" t="s">
        <v>49</v>
      </c>
      <c r="O2111" t="s">
        <v>140</v>
      </c>
      <c r="P2111" t="s">
        <v>89</v>
      </c>
      <c r="Q2111">
        <v>25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42.384500000000003</v>
      </c>
      <c r="AF2111">
        <v>-71.0822</v>
      </c>
      <c r="AG2111">
        <v>1</v>
      </c>
      <c r="AH2111" s="1">
        <v>250000000000000</v>
      </c>
    </row>
    <row r="2112" spans="1:34" x14ac:dyDescent="0.35">
      <c r="A2112">
        <v>19029093</v>
      </c>
      <c r="B2112" s="2">
        <v>43610.969444444447</v>
      </c>
      <c r="C2112" s="2" t="str">
        <f t="shared" si="64"/>
        <v>May</v>
      </c>
      <c r="D2112" s="2" t="str">
        <f t="shared" si="65"/>
        <v>2019</v>
      </c>
      <c r="E2112" t="s">
        <v>32</v>
      </c>
      <c r="F2112" t="s">
        <v>1553</v>
      </c>
      <c r="G2112" t="s">
        <v>34</v>
      </c>
      <c r="H2112" t="s">
        <v>47</v>
      </c>
      <c r="I2112" t="s">
        <v>48</v>
      </c>
      <c r="J2112" t="s">
        <v>37</v>
      </c>
      <c r="K2112" t="s">
        <v>38</v>
      </c>
      <c r="L2112" t="s">
        <v>39</v>
      </c>
      <c r="M2112" t="s">
        <v>40</v>
      </c>
      <c r="N2112" t="s">
        <v>70</v>
      </c>
      <c r="O2112" t="s">
        <v>56</v>
      </c>
      <c r="P2112" t="s">
        <v>43</v>
      </c>
      <c r="Q2112">
        <v>25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42.384500000000003</v>
      </c>
      <c r="AF2112">
        <v>-71.0822</v>
      </c>
      <c r="AG2112">
        <v>1</v>
      </c>
      <c r="AH2112" s="1">
        <v>250000000000000</v>
      </c>
    </row>
    <row r="2113" spans="1:34" x14ac:dyDescent="0.35">
      <c r="A2113">
        <v>18033898</v>
      </c>
      <c r="B2113" s="2">
        <v>43258.42083333333</v>
      </c>
      <c r="C2113" s="2" t="str">
        <f t="shared" si="64"/>
        <v>Jun</v>
      </c>
      <c r="D2113" s="2" t="str">
        <f t="shared" si="65"/>
        <v>2018</v>
      </c>
      <c r="E2113" t="s">
        <v>44</v>
      </c>
      <c r="F2113" t="s">
        <v>1554</v>
      </c>
      <c r="G2113" t="s">
        <v>46</v>
      </c>
      <c r="H2113" t="s">
        <v>47</v>
      </c>
      <c r="I2113" t="s">
        <v>48</v>
      </c>
      <c r="J2113" t="s">
        <v>37</v>
      </c>
      <c r="K2113" t="s">
        <v>38</v>
      </c>
      <c r="L2113" t="s">
        <v>54</v>
      </c>
      <c r="M2113" t="s">
        <v>93</v>
      </c>
      <c r="N2113" t="s">
        <v>70</v>
      </c>
      <c r="O2113" t="s">
        <v>42</v>
      </c>
      <c r="P2113" t="s">
        <v>63</v>
      </c>
      <c r="Q2113">
        <v>15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42.381999999999998</v>
      </c>
      <c r="AF2113">
        <v>-71.081500000000005</v>
      </c>
      <c r="AG2113">
        <v>1</v>
      </c>
      <c r="AH2113" s="1">
        <v>250000000000000</v>
      </c>
    </row>
    <row r="2114" spans="1:34" x14ac:dyDescent="0.35">
      <c r="A2114">
        <v>21052578</v>
      </c>
      <c r="B2114" s="2">
        <v>44475.261111111111</v>
      </c>
      <c r="C2114" s="2" t="str">
        <f t="shared" si="64"/>
        <v>Oct</v>
      </c>
      <c r="D2114" s="2" t="str">
        <f t="shared" si="65"/>
        <v>2021</v>
      </c>
      <c r="E2114" t="s">
        <v>58</v>
      </c>
      <c r="F2114" t="s">
        <v>1554</v>
      </c>
      <c r="G2114" t="s">
        <v>34</v>
      </c>
      <c r="H2114" t="s">
        <v>47</v>
      </c>
      <c r="I2114" t="s">
        <v>48</v>
      </c>
      <c r="J2114" t="s">
        <v>37</v>
      </c>
      <c r="K2114" t="s">
        <v>66</v>
      </c>
      <c r="L2114" t="s">
        <v>54</v>
      </c>
      <c r="M2114" t="s">
        <v>40</v>
      </c>
      <c r="N2114" t="s">
        <v>49</v>
      </c>
      <c r="O2114" t="s">
        <v>86</v>
      </c>
      <c r="P2114" t="s">
        <v>43</v>
      </c>
      <c r="Q2114">
        <v>25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1</v>
      </c>
      <c r="X2114">
        <v>0</v>
      </c>
      <c r="Y2114">
        <v>0</v>
      </c>
      <c r="Z2114">
        <v>1</v>
      </c>
      <c r="AA2114">
        <v>1</v>
      </c>
      <c r="AB2114">
        <v>0</v>
      </c>
      <c r="AC2114">
        <v>0</v>
      </c>
      <c r="AD2114">
        <v>0</v>
      </c>
      <c r="AE2114">
        <v>42.381999999999998</v>
      </c>
      <c r="AF2114">
        <v>-71.081500000000005</v>
      </c>
      <c r="AG2114">
        <v>1</v>
      </c>
      <c r="AH2114" s="1">
        <v>250000000000000</v>
      </c>
    </row>
    <row r="2115" spans="1:34" x14ac:dyDescent="0.35">
      <c r="A2115">
        <v>19040301</v>
      </c>
      <c r="B2115" s="2">
        <v>43662.340277777781</v>
      </c>
      <c r="C2115" s="2" t="str">
        <f t="shared" ref="C2115:C2178" si="66">TEXT(B2115,"mmm")</f>
        <v>Jul</v>
      </c>
      <c r="D2115" s="2" t="str">
        <f t="shared" ref="D2115:D2178" si="67">TEXT(B2115,"yyyy")</f>
        <v>2019</v>
      </c>
      <c r="E2115" t="s">
        <v>44</v>
      </c>
      <c r="F2115" t="s">
        <v>1554</v>
      </c>
      <c r="G2115" t="s">
        <v>46</v>
      </c>
      <c r="H2115" t="s">
        <v>47</v>
      </c>
      <c r="I2115" t="s">
        <v>48</v>
      </c>
      <c r="J2115" t="s">
        <v>37</v>
      </c>
      <c r="K2115" t="s">
        <v>66</v>
      </c>
      <c r="L2115" t="s">
        <v>54</v>
      </c>
      <c r="M2115" t="s">
        <v>40</v>
      </c>
      <c r="N2115" t="s">
        <v>63</v>
      </c>
      <c r="O2115" t="s">
        <v>42</v>
      </c>
      <c r="P2115" t="s">
        <v>43</v>
      </c>
      <c r="Q2115">
        <v>30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3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42.381999999999998</v>
      </c>
      <c r="AF2115">
        <v>-71.081500000000005</v>
      </c>
      <c r="AG2115">
        <v>1</v>
      </c>
      <c r="AH2115" s="1">
        <v>250000000000000</v>
      </c>
    </row>
    <row r="2116" spans="1:34" x14ac:dyDescent="0.35">
      <c r="A2116">
        <v>18029251</v>
      </c>
      <c r="B2116" s="2">
        <v>43237.70416666667</v>
      </c>
      <c r="C2116" s="2" t="str">
        <f t="shared" si="66"/>
        <v>May</v>
      </c>
      <c r="D2116" s="2" t="str">
        <f t="shared" si="67"/>
        <v>2018</v>
      </c>
      <c r="E2116" t="s">
        <v>32</v>
      </c>
      <c r="F2116" t="s">
        <v>1555</v>
      </c>
      <c r="G2116" t="s">
        <v>46</v>
      </c>
      <c r="H2116" t="s">
        <v>47</v>
      </c>
      <c r="I2116" t="s">
        <v>48</v>
      </c>
      <c r="J2116" t="s">
        <v>37</v>
      </c>
      <c r="K2116" t="s">
        <v>53</v>
      </c>
      <c r="L2116" t="s">
        <v>54</v>
      </c>
      <c r="M2116" t="s">
        <v>40</v>
      </c>
      <c r="N2116" t="s">
        <v>41</v>
      </c>
      <c r="O2116" t="s">
        <v>42</v>
      </c>
      <c r="P2116" t="s">
        <v>43</v>
      </c>
      <c r="Q2116">
        <v>25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2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42.383899999999997</v>
      </c>
      <c r="AF2116">
        <v>-71.081800000000001</v>
      </c>
      <c r="AG2116">
        <v>1</v>
      </c>
      <c r="AH2116" s="1">
        <v>250000000000000</v>
      </c>
    </row>
    <row r="2117" spans="1:34" x14ac:dyDescent="0.35">
      <c r="A2117">
        <v>19032589</v>
      </c>
      <c r="B2117" s="2">
        <v>43627.089583333334</v>
      </c>
      <c r="C2117" s="2" t="str">
        <f t="shared" si="66"/>
        <v>Jun</v>
      </c>
      <c r="D2117" s="2" t="str">
        <f t="shared" si="67"/>
        <v>2019</v>
      </c>
      <c r="E2117" t="s">
        <v>58</v>
      </c>
      <c r="F2117" t="s">
        <v>1556</v>
      </c>
      <c r="G2117" t="s">
        <v>34</v>
      </c>
      <c r="H2117" t="s">
        <v>35</v>
      </c>
      <c r="I2117" t="s">
        <v>36</v>
      </c>
      <c r="J2117" t="s">
        <v>37</v>
      </c>
      <c r="K2117" t="s">
        <v>38</v>
      </c>
      <c r="L2117" t="s">
        <v>39</v>
      </c>
      <c r="M2117" t="s">
        <v>69</v>
      </c>
      <c r="N2117" t="s">
        <v>41</v>
      </c>
      <c r="O2117" t="s">
        <v>56</v>
      </c>
      <c r="P2117" t="s">
        <v>43</v>
      </c>
      <c r="Q2117">
        <v>25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2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42.382300000000001</v>
      </c>
      <c r="AF2117">
        <v>-71.081900000000005</v>
      </c>
      <c r="AG2117">
        <v>1</v>
      </c>
      <c r="AH2117" s="1">
        <v>250000000000000</v>
      </c>
    </row>
    <row r="2118" spans="1:34" x14ac:dyDescent="0.35">
      <c r="A2118">
        <v>19034188</v>
      </c>
      <c r="B2118" s="2">
        <v>43634.196527777778</v>
      </c>
      <c r="C2118" s="2" t="str">
        <f t="shared" si="66"/>
        <v>Jun</v>
      </c>
      <c r="D2118" s="2" t="str">
        <f t="shared" si="67"/>
        <v>2019</v>
      </c>
      <c r="E2118" t="s">
        <v>58</v>
      </c>
      <c r="F2118" t="s">
        <v>1557</v>
      </c>
      <c r="G2118" t="s">
        <v>34</v>
      </c>
      <c r="H2118" t="s">
        <v>47</v>
      </c>
      <c r="I2118" t="s">
        <v>48</v>
      </c>
      <c r="J2118" t="s">
        <v>37</v>
      </c>
      <c r="K2118" t="s">
        <v>38</v>
      </c>
      <c r="L2118" t="s">
        <v>39</v>
      </c>
      <c r="M2118" t="s">
        <v>69</v>
      </c>
      <c r="N2118" t="s">
        <v>70</v>
      </c>
      <c r="O2118" t="s">
        <v>56</v>
      </c>
      <c r="P2118" t="s">
        <v>57</v>
      </c>
      <c r="Q2118">
        <v>25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2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42.383099999999999</v>
      </c>
      <c r="AF2118">
        <v>-71.0822</v>
      </c>
      <c r="AG2118">
        <v>1</v>
      </c>
      <c r="AH2118" s="1">
        <v>250000000000000</v>
      </c>
    </row>
    <row r="2119" spans="1:34" x14ac:dyDescent="0.35">
      <c r="A2119">
        <v>21057909</v>
      </c>
      <c r="B2119" s="2">
        <v>44503.443749999999</v>
      </c>
      <c r="C2119" s="2" t="str">
        <f t="shared" si="66"/>
        <v>Nov</v>
      </c>
      <c r="D2119" s="2" t="str">
        <f t="shared" si="67"/>
        <v>2021</v>
      </c>
      <c r="E2119" t="s">
        <v>44</v>
      </c>
      <c r="F2119" t="s">
        <v>1558</v>
      </c>
      <c r="G2119" t="s">
        <v>46</v>
      </c>
      <c r="H2119" t="s">
        <v>47</v>
      </c>
      <c r="I2119" t="s">
        <v>48</v>
      </c>
      <c r="J2119" t="s">
        <v>37</v>
      </c>
      <c r="K2119" t="s">
        <v>38</v>
      </c>
      <c r="L2119" t="s">
        <v>39</v>
      </c>
      <c r="M2119" t="s">
        <v>40</v>
      </c>
      <c r="N2119" t="s">
        <v>70</v>
      </c>
      <c r="O2119" t="s">
        <v>42</v>
      </c>
      <c r="P2119" t="s">
        <v>43</v>
      </c>
      <c r="Q2119">
        <v>25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2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42.382100000000001</v>
      </c>
      <c r="AF2119">
        <v>-71.082099999999997</v>
      </c>
      <c r="AG2119">
        <v>1</v>
      </c>
      <c r="AH2119" s="1">
        <v>250000000000000</v>
      </c>
    </row>
    <row r="2120" spans="1:34" x14ac:dyDescent="0.35">
      <c r="A2120">
        <v>23035620</v>
      </c>
      <c r="B2120" s="2">
        <v>45103.388194444444</v>
      </c>
      <c r="C2120" s="2" t="str">
        <f t="shared" si="66"/>
        <v>Jun</v>
      </c>
      <c r="D2120" s="2" t="str">
        <f t="shared" si="67"/>
        <v>2023</v>
      </c>
      <c r="E2120" t="s">
        <v>44</v>
      </c>
      <c r="F2120" t="s">
        <v>1559</v>
      </c>
      <c r="G2120" t="s">
        <v>46</v>
      </c>
      <c r="H2120" t="s">
        <v>47</v>
      </c>
      <c r="I2120" t="s">
        <v>48</v>
      </c>
      <c r="J2120" t="s">
        <v>37</v>
      </c>
      <c r="K2120" t="s">
        <v>323</v>
      </c>
      <c r="L2120" t="s">
        <v>39</v>
      </c>
      <c r="M2120" t="s">
        <v>93</v>
      </c>
      <c r="N2120" t="s">
        <v>55</v>
      </c>
      <c r="O2120" t="s">
        <v>42</v>
      </c>
      <c r="P2120" t="s">
        <v>43</v>
      </c>
      <c r="Q2120">
        <v>20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4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42.382100000000001</v>
      </c>
      <c r="AF2120">
        <v>-71.082599999999999</v>
      </c>
      <c r="AG2120">
        <v>1</v>
      </c>
      <c r="AH2120" s="1">
        <v>250000000000000</v>
      </c>
    </row>
    <row r="2121" spans="1:34" x14ac:dyDescent="0.35">
      <c r="A2121">
        <v>18053235</v>
      </c>
      <c r="B2121" s="2">
        <v>43349.229861111111</v>
      </c>
      <c r="C2121" s="2" t="str">
        <f t="shared" si="66"/>
        <v>Sep</v>
      </c>
      <c r="D2121" s="2" t="str">
        <f t="shared" si="67"/>
        <v>2018</v>
      </c>
      <c r="E2121" t="s">
        <v>58</v>
      </c>
      <c r="F2121" t="s">
        <v>1560</v>
      </c>
      <c r="G2121" t="s">
        <v>34</v>
      </c>
      <c r="H2121" t="s">
        <v>47</v>
      </c>
      <c r="I2121" t="s">
        <v>48</v>
      </c>
      <c r="J2121" t="s">
        <v>37</v>
      </c>
      <c r="K2121" t="s">
        <v>38</v>
      </c>
      <c r="L2121" t="s">
        <v>54</v>
      </c>
      <c r="M2121" t="s">
        <v>69</v>
      </c>
      <c r="N2121" t="s">
        <v>70</v>
      </c>
      <c r="O2121" t="s">
        <v>99</v>
      </c>
      <c r="P2121" t="s">
        <v>57</v>
      </c>
      <c r="Q2121">
        <v>25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42.381799999999998</v>
      </c>
      <c r="AF2121">
        <v>-71.083100000000002</v>
      </c>
      <c r="AG2121">
        <v>1</v>
      </c>
      <c r="AH2121" s="1">
        <v>250000000000000</v>
      </c>
    </row>
    <row r="2122" spans="1:34" x14ac:dyDescent="0.35">
      <c r="A2122">
        <v>21018841</v>
      </c>
      <c r="B2122" s="2">
        <v>44301.457638888889</v>
      </c>
      <c r="C2122" s="2" t="str">
        <f t="shared" si="66"/>
        <v>Apr</v>
      </c>
      <c r="D2122" s="2" t="str">
        <f t="shared" si="67"/>
        <v>2021</v>
      </c>
      <c r="E2122" t="s">
        <v>44</v>
      </c>
      <c r="F2122" t="s">
        <v>1559</v>
      </c>
      <c r="G2122" t="s">
        <v>46</v>
      </c>
      <c r="H2122" t="s">
        <v>52</v>
      </c>
      <c r="I2122" t="s">
        <v>48</v>
      </c>
      <c r="J2122" t="s">
        <v>37</v>
      </c>
      <c r="K2122" t="s">
        <v>38</v>
      </c>
      <c r="L2122" t="s">
        <v>39</v>
      </c>
      <c r="M2122" t="s">
        <v>40</v>
      </c>
      <c r="N2122" t="s">
        <v>55</v>
      </c>
      <c r="O2122" t="s">
        <v>42</v>
      </c>
      <c r="P2122" t="s">
        <v>43</v>
      </c>
      <c r="Q2122">
        <v>25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4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42.382100000000001</v>
      </c>
      <c r="AF2122">
        <v>-71.082599999999999</v>
      </c>
      <c r="AG2122">
        <v>1</v>
      </c>
      <c r="AH2122" s="1">
        <v>250000000000000</v>
      </c>
    </row>
    <row r="2123" spans="1:34" x14ac:dyDescent="0.35">
      <c r="A2123">
        <v>20034071</v>
      </c>
      <c r="B2123" s="2">
        <v>44022.405555555553</v>
      </c>
      <c r="C2123" s="2" t="str">
        <f t="shared" si="66"/>
        <v>Jul</v>
      </c>
      <c r="D2123" s="2" t="str">
        <f t="shared" si="67"/>
        <v>2020</v>
      </c>
      <c r="E2123" t="s">
        <v>44</v>
      </c>
      <c r="F2123" t="s">
        <v>1560</v>
      </c>
      <c r="G2123" t="s">
        <v>46</v>
      </c>
      <c r="H2123" t="s">
        <v>52</v>
      </c>
      <c r="I2123" t="s">
        <v>48</v>
      </c>
      <c r="J2123" t="s">
        <v>37</v>
      </c>
      <c r="K2123" t="s">
        <v>66</v>
      </c>
      <c r="L2123" t="s">
        <v>54</v>
      </c>
      <c r="M2123" t="s">
        <v>40</v>
      </c>
      <c r="N2123" t="s">
        <v>55</v>
      </c>
      <c r="O2123" t="s">
        <v>42</v>
      </c>
      <c r="P2123" t="s">
        <v>43</v>
      </c>
      <c r="Q2123">
        <v>25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3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42.381799999999998</v>
      </c>
      <c r="AF2123">
        <v>-71.083100000000002</v>
      </c>
      <c r="AG2123">
        <v>1</v>
      </c>
      <c r="AH2123" s="1">
        <v>250000000000000</v>
      </c>
    </row>
    <row r="2124" spans="1:34" x14ac:dyDescent="0.35">
      <c r="A2124">
        <v>24015650</v>
      </c>
      <c r="B2124" s="2">
        <v>45371.584027777775</v>
      </c>
      <c r="C2124" s="2" t="str">
        <f t="shared" si="66"/>
        <v>Mar</v>
      </c>
      <c r="D2124" s="2" t="str">
        <f t="shared" si="67"/>
        <v>2024</v>
      </c>
      <c r="E2124" t="s">
        <v>44</v>
      </c>
      <c r="F2124" t="s">
        <v>1561</v>
      </c>
      <c r="G2124" t="s">
        <v>46</v>
      </c>
      <c r="H2124" t="s">
        <v>52</v>
      </c>
      <c r="I2124" t="s">
        <v>48</v>
      </c>
      <c r="J2124" t="s">
        <v>37</v>
      </c>
      <c r="K2124" t="s">
        <v>53</v>
      </c>
      <c r="L2124" t="s">
        <v>71</v>
      </c>
      <c r="M2124" t="s">
        <v>40</v>
      </c>
      <c r="N2124" t="s">
        <v>41</v>
      </c>
      <c r="O2124" t="s">
        <v>42</v>
      </c>
      <c r="P2124" t="s">
        <v>43</v>
      </c>
      <c r="Q2124">
        <v>25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3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42.384099999999997</v>
      </c>
      <c r="AF2124">
        <v>-71.082700000000003</v>
      </c>
      <c r="AG2124">
        <v>1</v>
      </c>
      <c r="AH2124" s="1">
        <v>250000000000000</v>
      </c>
    </row>
    <row r="2125" spans="1:34" x14ac:dyDescent="0.35">
      <c r="A2125">
        <v>23014307</v>
      </c>
      <c r="B2125" s="2">
        <v>45004.896527777775</v>
      </c>
      <c r="C2125" s="2" t="str">
        <f t="shared" si="66"/>
        <v>Mar</v>
      </c>
      <c r="D2125" s="2" t="str">
        <f t="shared" si="67"/>
        <v>2023</v>
      </c>
      <c r="E2125" t="s">
        <v>32</v>
      </c>
      <c r="F2125" t="s">
        <v>1562</v>
      </c>
      <c r="G2125" t="s">
        <v>34</v>
      </c>
      <c r="H2125" t="s">
        <v>47</v>
      </c>
      <c r="I2125" t="s">
        <v>48</v>
      </c>
      <c r="J2125" t="s">
        <v>37</v>
      </c>
      <c r="K2125" t="s">
        <v>66</v>
      </c>
      <c r="L2125" t="s">
        <v>39</v>
      </c>
      <c r="M2125" t="s">
        <v>93</v>
      </c>
      <c r="N2125" t="s">
        <v>70</v>
      </c>
      <c r="O2125" t="s">
        <v>42</v>
      </c>
      <c r="P2125" t="s">
        <v>43</v>
      </c>
      <c r="Q2125">
        <v>25</v>
      </c>
      <c r="R2125">
        <v>0</v>
      </c>
      <c r="S2125">
        <v>0</v>
      </c>
      <c r="T2125">
        <v>2</v>
      </c>
      <c r="U2125">
        <v>0</v>
      </c>
      <c r="V2125">
        <v>0</v>
      </c>
      <c r="W2125">
        <v>3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42.382100000000001</v>
      </c>
      <c r="AF2125">
        <v>-71.082599999999999</v>
      </c>
      <c r="AG2125">
        <v>1</v>
      </c>
      <c r="AH2125" s="1">
        <v>250000000000000</v>
      </c>
    </row>
    <row r="2126" spans="1:34" x14ac:dyDescent="0.35">
      <c r="A2126">
        <v>23061677</v>
      </c>
      <c r="B2126" s="2">
        <v>45223.759027777778</v>
      </c>
      <c r="C2126" s="2" t="str">
        <f t="shared" si="66"/>
        <v>Oct</v>
      </c>
      <c r="D2126" s="2" t="str">
        <f t="shared" si="67"/>
        <v>2023</v>
      </c>
      <c r="E2126" t="s">
        <v>32</v>
      </c>
      <c r="F2126" t="s">
        <v>1559</v>
      </c>
      <c r="G2126" t="s">
        <v>34</v>
      </c>
      <c r="H2126" t="s">
        <v>47</v>
      </c>
      <c r="I2126" t="s">
        <v>48</v>
      </c>
      <c r="J2126" t="s">
        <v>157</v>
      </c>
      <c r="K2126" t="s">
        <v>53</v>
      </c>
      <c r="L2126" t="s">
        <v>54</v>
      </c>
      <c r="M2126" t="s">
        <v>40</v>
      </c>
      <c r="N2126" t="s">
        <v>41</v>
      </c>
      <c r="O2126" t="s">
        <v>96</v>
      </c>
      <c r="P2126" t="s">
        <v>43</v>
      </c>
      <c r="Q2126">
        <v>25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2</v>
      </c>
      <c r="X2126">
        <v>0</v>
      </c>
      <c r="Y2126">
        <v>0</v>
      </c>
      <c r="Z2126">
        <v>1</v>
      </c>
      <c r="AA2126">
        <v>0</v>
      </c>
      <c r="AB2126">
        <v>1</v>
      </c>
      <c r="AC2126">
        <v>0</v>
      </c>
      <c r="AD2126">
        <v>0</v>
      </c>
      <c r="AE2126">
        <v>42.382100000000001</v>
      </c>
      <c r="AF2126">
        <v>-71.082599999999999</v>
      </c>
      <c r="AG2126">
        <v>1</v>
      </c>
      <c r="AH2126" s="1">
        <v>250000000000000</v>
      </c>
    </row>
    <row r="2127" spans="1:34" x14ac:dyDescent="0.35">
      <c r="A2127">
        <v>23005204</v>
      </c>
      <c r="B2127" s="2">
        <v>44956.449305555558</v>
      </c>
      <c r="C2127" s="2" t="str">
        <f t="shared" si="66"/>
        <v>Jan</v>
      </c>
      <c r="D2127" s="2" t="str">
        <f t="shared" si="67"/>
        <v>2023</v>
      </c>
      <c r="E2127" t="s">
        <v>44</v>
      </c>
      <c r="F2127" t="s">
        <v>1559</v>
      </c>
      <c r="G2127" t="s">
        <v>46</v>
      </c>
      <c r="H2127" t="s">
        <v>47</v>
      </c>
      <c r="I2127" t="s">
        <v>48</v>
      </c>
      <c r="J2127" t="s">
        <v>37</v>
      </c>
      <c r="K2127" t="s">
        <v>38</v>
      </c>
      <c r="L2127" t="s">
        <v>39</v>
      </c>
      <c r="M2127" t="s">
        <v>63</v>
      </c>
      <c r="N2127" t="s">
        <v>49</v>
      </c>
      <c r="O2127" t="s">
        <v>91</v>
      </c>
      <c r="P2127" t="s">
        <v>89</v>
      </c>
      <c r="Q2127">
        <v>25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2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42.382100000000001</v>
      </c>
      <c r="AF2127">
        <v>-71.082599999999999</v>
      </c>
      <c r="AG2127">
        <v>1</v>
      </c>
      <c r="AH2127" s="1">
        <v>250000000000000</v>
      </c>
    </row>
    <row r="2128" spans="1:34" x14ac:dyDescent="0.35">
      <c r="A2128">
        <v>23044738</v>
      </c>
      <c r="B2128" s="2">
        <v>45146.413888888892</v>
      </c>
      <c r="C2128" s="2" t="str">
        <f t="shared" si="66"/>
        <v>Aug</v>
      </c>
      <c r="D2128" s="2" t="str">
        <f t="shared" si="67"/>
        <v>2023</v>
      </c>
      <c r="E2128" t="s">
        <v>44</v>
      </c>
      <c r="F2128" t="s">
        <v>1563</v>
      </c>
      <c r="G2128" t="s">
        <v>46</v>
      </c>
      <c r="H2128" t="s">
        <v>35</v>
      </c>
      <c r="I2128" t="s">
        <v>36</v>
      </c>
      <c r="J2128" t="s">
        <v>37</v>
      </c>
      <c r="K2128" t="s">
        <v>38</v>
      </c>
      <c r="L2128" t="s">
        <v>54</v>
      </c>
      <c r="M2128" t="s">
        <v>40</v>
      </c>
      <c r="N2128" t="s">
        <v>55</v>
      </c>
      <c r="O2128" t="s">
        <v>42</v>
      </c>
      <c r="P2128" t="s">
        <v>43</v>
      </c>
      <c r="Q2128">
        <v>25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4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42.381799999999998</v>
      </c>
      <c r="AF2128">
        <v>-71.083100000000002</v>
      </c>
      <c r="AG2128">
        <v>1</v>
      </c>
      <c r="AH2128" s="1">
        <v>250000000000000</v>
      </c>
    </row>
    <row r="2129" spans="1:34" x14ac:dyDescent="0.35">
      <c r="A2129">
        <v>22046014</v>
      </c>
      <c r="B2129" s="2">
        <v>44790.897222222222</v>
      </c>
      <c r="C2129" s="2" t="str">
        <f t="shared" si="66"/>
        <v>Aug</v>
      </c>
      <c r="D2129" s="2" t="str">
        <f t="shared" si="67"/>
        <v>2022</v>
      </c>
      <c r="E2129" t="s">
        <v>32</v>
      </c>
      <c r="F2129" t="s">
        <v>1564</v>
      </c>
      <c r="G2129" t="s">
        <v>146</v>
      </c>
      <c r="H2129" t="s">
        <v>35</v>
      </c>
      <c r="I2129" t="s">
        <v>36</v>
      </c>
      <c r="J2129" t="s">
        <v>63</v>
      </c>
      <c r="K2129" t="s">
        <v>38</v>
      </c>
      <c r="L2129" t="s">
        <v>39</v>
      </c>
      <c r="M2129" t="s">
        <v>40</v>
      </c>
      <c r="N2129" t="s">
        <v>49</v>
      </c>
      <c r="O2129" t="s">
        <v>86</v>
      </c>
      <c r="P2129" t="s">
        <v>43</v>
      </c>
      <c r="Q2129">
        <v>20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2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1</v>
      </c>
      <c r="AD2129">
        <v>0</v>
      </c>
      <c r="AE2129">
        <v>42.383800000000001</v>
      </c>
      <c r="AF2129">
        <v>-71.0822</v>
      </c>
      <c r="AG2129">
        <v>1</v>
      </c>
      <c r="AH2129" s="1">
        <v>250000000000000</v>
      </c>
    </row>
    <row r="2130" spans="1:34" x14ac:dyDescent="0.35">
      <c r="A2130">
        <v>18032457</v>
      </c>
      <c r="B2130" s="2">
        <v>43251.54583333333</v>
      </c>
      <c r="C2130" s="2" t="str">
        <f t="shared" si="66"/>
        <v>May</v>
      </c>
      <c r="D2130" s="2" t="str">
        <f t="shared" si="67"/>
        <v>2018</v>
      </c>
      <c r="E2130" t="s">
        <v>44</v>
      </c>
      <c r="F2130" t="s">
        <v>1559</v>
      </c>
      <c r="G2130" t="s">
        <v>46</v>
      </c>
      <c r="H2130" t="s">
        <v>47</v>
      </c>
      <c r="I2130" t="s">
        <v>48</v>
      </c>
      <c r="J2130" t="s">
        <v>63</v>
      </c>
      <c r="K2130" t="s">
        <v>38</v>
      </c>
      <c r="L2130" t="s">
        <v>39</v>
      </c>
      <c r="M2130" t="s">
        <v>93</v>
      </c>
      <c r="N2130" t="s">
        <v>55</v>
      </c>
      <c r="O2130" t="s">
        <v>42</v>
      </c>
      <c r="P2130" t="s">
        <v>63</v>
      </c>
      <c r="Q2130">
        <v>25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4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42.382100000000001</v>
      </c>
      <c r="AF2130">
        <v>-71.082599999999999</v>
      </c>
      <c r="AG2130">
        <v>1</v>
      </c>
      <c r="AH2130" s="1">
        <v>250000000000000</v>
      </c>
    </row>
    <row r="2131" spans="1:34" x14ac:dyDescent="0.35">
      <c r="A2131">
        <v>22004276</v>
      </c>
      <c r="B2131" s="2">
        <v>44588.78402777778</v>
      </c>
      <c r="C2131" s="2" t="str">
        <f t="shared" si="66"/>
        <v>Jan</v>
      </c>
      <c r="D2131" s="2" t="str">
        <f t="shared" si="67"/>
        <v>2022</v>
      </c>
      <c r="E2131" t="s">
        <v>32</v>
      </c>
      <c r="F2131" t="s">
        <v>1559</v>
      </c>
      <c r="G2131" t="s">
        <v>34</v>
      </c>
      <c r="H2131" t="s">
        <v>47</v>
      </c>
      <c r="I2131" t="s">
        <v>48</v>
      </c>
      <c r="J2131" t="s">
        <v>37</v>
      </c>
      <c r="K2131" t="s">
        <v>38</v>
      </c>
      <c r="L2131" t="s">
        <v>39</v>
      </c>
      <c r="M2131" t="s">
        <v>40</v>
      </c>
      <c r="N2131" t="s">
        <v>55</v>
      </c>
      <c r="O2131" t="s">
        <v>42</v>
      </c>
      <c r="P2131" t="s">
        <v>43</v>
      </c>
      <c r="Q2131">
        <v>25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3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42.382100000000001</v>
      </c>
      <c r="AF2131">
        <v>-71.082599999999999</v>
      </c>
      <c r="AG2131">
        <v>1</v>
      </c>
      <c r="AH2131" s="1">
        <v>250000000000000</v>
      </c>
    </row>
    <row r="2132" spans="1:34" x14ac:dyDescent="0.35">
      <c r="A2132">
        <v>23007706</v>
      </c>
      <c r="B2132" s="2">
        <v>44968.436111111114</v>
      </c>
      <c r="C2132" s="2" t="str">
        <f t="shared" si="66"/>
        <v>Feb</v>
      </c>
      <c r="D2132" s="2" t="str">
        <f t="shared" si="67"/>
        <v>2023</v>
      </c>
      <c r="E2132" t="s">
        <v>44</v>
      </c>
      <c r="F2132" t="s">
        <v>1565</v>
      </c>
      <c r="G2132" t="s">
        <v>46</v>
      </c>
      <c r="H2132" t="s">
        <v>47</v>
      </c>
      <c r="I2132" t="s">
        <v>48</v>
      </c>
      <c r="J2132" t="s">
        <v>37</v>
      </c>
      <c r="K2132" t="s">
        <v>53</v>
      </c>
      <c r="L2132" t="s">
        <v>71</v>
      </c>
      <c r="M2132" t="s">
        <v>69</v>
      </c>
      <c r="N2132" t="s">
        <v>70</v>
      </c>
      <c r="O2132" t="s">
        <v>56</v>
      </c>
      <c r="P2132" t="s">
        <v>43</v>
      </c>
      <c r="Q2132">
        <v>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4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42.3842</v>
      </c>
      <c r="AF2132">
        <v>-71.083299999999994</v>
      </c>
      <c r="AG2132">
        <v>1</v>
      </c>
      <c r="AH2132" s="1">
        <v>250000000000000</v>
      </c>
    </row>
    <row r="2133" spans="1:34" x14ac:dyDescent="0.35">
      <c r="A2133">
        <v>19058071</v>
      </c>
      <c r="B2133" s="2">
        <v>43747.59652777778</v>
      </c>
      <c r="C2133" s="2" t="str">
        <f t="shared" si="66"/>
        <v>Oct</v>
      </c>
      <c r="D2133" s="2" t="str">
        <f t="shared" si="67"/>
        <v>2019</v>
      </c>
      <c r="E2133" t="s">
        <v>44</v>
      </c>
      <c r="F2133" t="s">
        <v>1566</v>
      </c>
      <c r="G2133" t="s">
        <v>46</v>
      </c>
      <c r="H2133" t="s">
        <v>52</v>
      </c>
      <c r="I2133" t="s">
        <v>48</v>
      </c>
      <c r="J2133" t="s">
        <v>37</v>
      </c>
      <c r="K2133" t="s">
        <v>53</v>
      </c>
      <c r="L2133" t="s">
        <v>71</v>
      </c>
      <c r="M2133" t="s">
        <v>40</v>
      </c>
      <c r="N2133" t="s">
        <v>41</v>
      </c>
      <c r="O2133" t="s">
        <v>42</v>
      </c>
      <c r="P2133" t="s">
        <v>43</v>
      </c>
      <c r="Q2133">
        <v>25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4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42.383699999999997</v>
      </c>
      <c r="AF2133">
        <v>-71.0839</v>
      </c>
      <c r="AG2133">
        <v>1</v>
      </c>
      <c r="AH2133" s="1">
        <v>250000000000000</v>
      </c>
    </row>
    <row r="2134" spans="1:34" x14ac:dyDescent="0.35">
      <c r="A2134">
        <v>20042801</v>
      </c>
      <c r="B2134" s="2">
        <v>44078.988194444442</v>
      </c>
      <c r="C2134" s="2" t="str">
        <f t="shared" si="66"/>
        <v>Sep</v>
      </c>
      <c r="D2134" s="2" t="str">
        <f t="shared" si="67"/>
        <v>2020</v>
      </c>
      <c r="E2134" t="s">
        <v>32</v>
      </c>
      <c r="F2134" t="s">
        <v>1567</v>
      </c>
      <c r="G2134" t="s">
        <v>146</v>
      </c>
      <c r="H2134" t="s">
        <v>47</v>
      </c>
      <c r="I2134" t="s">
        <v>48</v>
      </c>
      <c r="J2134" t="s">
        <v>37</v>
      </c>
      <c r="K2134" t="s">
        <v>38</v>
      </c>
      <c r="L2134" t="s">
        <v>39</v>
      </c>
      <c r="M2134" t="s">
        <v>40</v>
      </c>
      <c r="N2134" t="s">
        <v>82</v>
      </c>
      <c r="O2134" t="s">
        <v>42</v>
      </c>
      <c r="P2134" t="s">
        <v>43</v>
      </c>
      <c r="Q2134">
        <v>25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2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42.384099999999997</v>
      </c>
      <c r="AF2134">
        <v>-71.083100000000002</v>
      </c>
      <c r="AG2134">
        <v>1</v>
      </c>
      <c r="AH2134" s="1">
        <v>250000000000000</v>
      </c>
    </row>
    <row r="2135" spans="1:34" x14ac:dyDescent="0.35">
      <c r="A2135">
        <v>22004123</v>
      </c>
      <c r="B2135" s="2">
        <v>44587.813888888886</v>
      </c>
      <c r="C2135" s="2" t="str">
        <f t="shared" si="66"/>
        <v>Jan</v>
      </c>
      <c r="D2135" s="2" t="str">
        <f t="shared" si="67"/>
        <v>2022</v>
      </c>
      <c r="E2135" t="s">
        <v>32</v>
      </c>
      <c r="F2135" t="s">
        <v>1568</v>
      </c>
      <c r="G2135" t="s">
        <v>34</v>
      </c>
      <c r="H2135" t="s">
        <v>47</v>
      </c>
      <c r="I2135" t="s">
        <v>48</v>
      </c>
      <c r="J2135" t="s">
        <v>37</v>
      </c>
      <c r="K2135" t="s">
        <v>38</v>
      </c>
      <c r="L2135" t="s">
        <v>39</v>
      </c>
      <c r="M2135" t="s">
        <v>40</v>
      </c>
      <c r="N2135" t="s">
        <v>70</v>
      </c>
      <c r="O2135" t="s">
        <v>56</v>
      </c>
      <c r="P2135" t="s">
        <v>43</v>
      </c>
      <c r="Q2135">
        <v>20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42.384</v>
      </c>
      <c r="AF2135">
        <v>-71.082899999999995</v>
      </c>
      <c r="AG2135">
        <v>1</v>
      </c>
      <c r="AH2135" s="1">
        <v>250000000000000</v>
      </c>
    </row>
    <row r="2136" spans="1:34" x14ac:dyDescent="0.35">
      <c r="A2136">
        <v>20062219</v>
      </c>
      <c r="B2136" s="2">
        <v>44190.832638888889</v>
      </c>
      <c r="C2136" s="2" t="str">
        <f t="shared" si="66"/>
        <v>Dec</v>
      </c>
      <c r="D2136" s="2" t="str">
        <f t="shared" si="67"/>
        <v>2020</v>
      </c>
      <c r="E2136" t="s">
        <v>32</v>
      </c>
      <c r="F2136" t="s">
        <v>1569</v>
      </c>
      <c r="G2136" t="s">
        <v>34</v>
      </c>
      <c r="H2136" t="s">
        <v>35</v>
      </c>
      <c r="I2136" t="s">
        <v>36</v>
      </c>
      <c r="J2136" t="s">
        <v>37</v>
      </c>
      <c r="K2136" t="s">
        <v>38</v>
      </c>
      <c r="L2136" t="s">
        <v>54</v>
      </c>
      <c r="M2136" t="s">
        <v>40</v>
      </c>
      <c r="N2136" t="s">
        <v>119</v>
      </c>
      <c r="O2136" t="s">
        <v>56</v>
      </c>
      <c r="P2136" t="s">
        <v>204</v>
      </c>
      <c r="Q2136">
        <v>25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3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42.381500000000003</v>
      </c>
      <c r="AF2136">
        <v>-71.084999999999994</v>
      </c>
      <c r="AG2136">
        <v>1</v>
      </c>
      <c r="AH2136" s="1">
        <v>250000000000000</v>
      </c>
    </row>
    <row r="2137" spans="1:34" x14ac:dyDescent="0.35">
      <c r="A2137">
        <v>22004952</v>
      </c>
      <c r="B2137" s="2">
        <v>44592.970138888886</v>
      </c>
      <c r="C2137" s="2" t="str">
        <f t="shared" si="66"/>
        <v>Jan</v>
      </c>
      <c r="D2137" s="2" t="str">
        <f t="shared" si="67"/>
        <v>2022</v>
      </c>
      <c r="E2137" t="s">
        <v>32</v>
      </c>
      <c r="F2137" t="s">
        <v>1570</v>
      </c>
      <c r="G2137" t="s">
        <v>34</v>
      </c>
      <c r="H2137" t="s">
        <v>155</v>
      </c>
      <c r="I2137" t="s">
        <v>155</v>
      </c>
      <c r="J2137" t="s">
        <v>37</v>
      </c>
      <c r="K2137" t="s">
        <v>66</v>
      </c>
      <c r="L2137" t="s">
        <v>54</v>
      </c>
      <c r="M2137" t="s">
        <v>40</v>
      </c>
      <c r="N2137" t="s">
        <v>55</v>
      </c>
      <c r="O2137" t="s">
        <v>42</v>
      </c>
      <c r="P2137" t="s">
        <v>43</v>
      </c>
      <c r="Q2137">
        <v>25</v>
      </c>
      <c r="R2137">
        <v>0</v>
      </c>
      <c r="S2137">
        <v>0</v>
      </c>
      <c r="T2137">
        <v>0</v>
      </c>
      <c r="U2137">
        <v>3</v>
      </c>
      <c r="V2137">
        <v>2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42.381700000000002</v>
      </c>
      <c r="AF2137">
        <v>-71.0839</v>
      </c>
      <c r="AG2137">
        <v>1</v>
      </c>
      <c r="AH2137" s="1">
        <v>250000000000000</v>
      </c>
    </row>
    <row r="2138" spans="1:34" x14ac:dyDescent="0.35">
      <c r="A2138">
        <v>19011088</v>
      </c>
      <c r="B2138" s="2">
        <v>43524.725694444445</v>
      </c>
      <c r="C2138" s="2" t="str">
        <f t="shared" si="66"/>
        <v>Feb</v>
      </c>
      <c r="D2138" s="2" t="str">
        <f t="shared" si="67"/>
        <v>2019</v>
      </c>
      <c r="E2138" t="s">
        <v>32</v>
      </c>
      <c r="F2138" t="s">
        <v>1569</v>
      </c>
      <c r="G2138" t="s">
        <v>107</v>
      </c>
      <c r="H2138" t="s">
        <v>47</v>
      </c>
      <c r="I2138" t="s">
        <v>48</v>
      </c>
      <c r="J2138" t="s">
        <v>37</v>
      </c>
      <c r="K2138" t="s">
        <v>38</v>
      </c>
      <c r="L2138" t="s">
        <v>54</v>
      </c>
      <c r="M2138" t="s">
        <v>40</v>
      </c>
      <c r="N2138" t="s">
        <v>55</v>
      </c>
      <c r="O2138" t="s">
        <v>42</v>
      </c>
      <c r="P2138" t="s">
        <v>43</v>
      </c>
      <c r="Q2138">
        <v>30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5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42.381500000000003</v>
      </c>
      <c r="AF2138">
        <v>-71.084999999999994</v>
      </c>
      <c r="AG2138">
        <v>1</v>
      </c>
      <c r="AH2138" s="1">
        <v>250000000000000</v>
      </c>
    </row>
    <row r="2139" spans="1:34" x14ac:dyDescent="0.35">
      <c r="A2139">
        <v>22037561</v>
      </c>
      <c r="B2139" s="2">
        <v>44748.486111111109</v>
      </c>
      <c r="C2139" s="2" t="str">
        <f t="shared" si="66"/>
        <v>Jul</v>
      </c>
      <c r="D2139" s="2" t="str">
        <f t="shared" si="67"/>
        <v>2022</v>
      </c>
      <c r="E2139" t="s">
        <v>44</v>
      </c>
      <c r="F2139" t="s">
        <v>1570</v>
      </c>
      <c r="G2139" t="s">
        <v>46</v>
      </c>
      <c r="H2139" t="s">
        <v>47</v>
      </c>
      <c r="I2139" t="s">
        <v>48</v>
      </c>
      <c r="J2139" t="s">
        <v>37</v>
      </c>
      <c r="K2139" t="s">
        <v>66</v>
      </c>
      <c r="L2139" t="s">
        <v>54</v>
      </c>
      <c r="M2139" t="s">
        <v>40</v>
      </c>
      <c r="N2139" t="s">
        <v>55</v>
      </c>
      <c r="O2139" t="s">
        <v>42</v>
      </c>
      <c r="P2139" t="s">
        <v>43</v>
      </c>
      <c r="Q2139">
        <v>25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2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42.381700000000002</v>
      </c>
      <c r="AF2139">
        <v>-71.0839</v>
      </c>
      <c r="AG2139">
        <v>1</v>
      </c>
      <c r="AH2139" s="1">
        <v>250000000000000</v>
      </c>
    </row>
    <row r="2140" spans="1:34" x14ac:dyDescent="0.35">
      <c r="A2140">
        <v>21008385</v>
      </c>
      <c r="B2140" s="2">
        <v>44243.981249999997</v>
      </c>
      <c r="C2140" s="2" t="str">
        <f t="shared" si="66"/>
        <v>Feb</v>
      </c>
      <c r="D2140" s="2" t="str">
        <f t="shared" si="67"/>
        <v>2021</v>
      </c>
      <c r="E2140" t="s">
        <v>32</v>
      </c>
      <c r="F2140" t="s">
        <v>1571</v>
      </c>
      <c r="G2140" t="s">
        <v>34</v>
      </c>
      <c r="H2140" t="s">
        <v>47</v>
      </c>
      <c r="I2140" t="s">
        <v>48</v>
      </c>
      <c r="J2140" t="s">
        <v>37</v>
      </c>
      <c r="K2140" t="s">
        <v>66</v>
      </c>
      <c r="L2140" t="s">
        <v>71</v>
      </c>
      <c r="M2140" t="s">
        <v>40</v>
      </c>
      <c r="N2140" t="s">
        <v>119</v>
      </c>
      <c r="O2140" t="s">
        <v>42</v>
      </c>
      <c r="P2140" t="s">
        <v>43</v>
      </c>
      <c r="Q2140">
        <v>25</v>
      </c>
      <c r="R2140">
        <v>0</v>
      </c>
      <c r="S2140">
        <v>0</v>
      </c>
      <c r="T2140">
        <v>0</v>
      </c>
      <c r="U2140">
        <v>2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42.381700000000002</v>
      </c>
      <c r="AF2140">
        <v>-71.0839</v>
      </c>
      <c r="AG2140">
        <v>1</v>
      </c>
      <c r="AH2140" s="1">
        <v>250000000000000</v>
      </c>
    </row>
    <row r="2141" spans="1:34" x14ac:dyDescent="0.35">
      <c r="A2141">
        <v>18037051</v>
      </c>
      <c r="B2141" s="2">
        <v>43272.693749999999</v>
      </c>
      <c r="C2141" s="2" t="str">
        <f t="shared" si="66"/>
        <v>Jun</v>
      </c>
      <c r="D2141" s="2" t="str">
        <f t="shared" si="67"/>
        <v>2018</v>
      </c>
      <c r="E2141" t="s">
        <v>32</v>
      </c>
      <c r="F2141" t="s">
        <v>1572</v>
      </c>
      <c r="G2141" t="s">
        <v>46</v>
      </c>
      <c r="H2141" t="s">
        <v>47</v>
      </c>
      <c r="I2141" t="s">
        <v>48</v>
      </c>
      <c r="J2141" t="s">
        <v>37</v>
      </c>
      <c r="K2141" t="s">
        <v>38</v>
      </c>
      <c r="L2141" t="s">
        <v>54</v>
      </c>
      <c r="M2141" t="s">
        <v>40</v>
      </c>
      <c r="N2141" t="s">
        <v>41</v>
      </c>
      <c r="O2141" t="s">
        <v>96</v>
      </c>
      <c r="P2141" t="s">
        <v>43</v>
      </c>
      <c r="Q2141">
        <v>30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3</v>
      </c>
      <c r="X2141">
        <v>0</v>
      </c>
      <c r="Y2141">
        <v>0</v>
      </c>
      <c r="Z2141">
        <v>1</v>
      </c>
      <c r="AA2141">
        <v>0</v>
      </c>
      <c r="AB2141">
        <v>1</v>
      </c>
      <c r="AC2141">
        <v>0</v>
      </c>
      <c r="AD2141">
        <v>0</v>
      </c>
      <c r="AE2141">
        <v>42.381599999999999</v>
      </c>
      <c r="AF2141">
        <v>-71.084900000000005</v>
      </c>
      <c r="AG2141">
        <v>1</v>
      </c>
      <c r="AH2141" s="1">
        <v>250000000000000</v>
      </c>
    </row>
    <row r="2142" spans="1:34" x14ac:dyDescent="0.35">
      <c r="A2142">
        <v>22027640</v>
      </c>
      <c r="B2142" s="2">
        <v>44699.702777777777</v>
      </c>
      <c r="C2142" s="2" t="str">
        <f t="shared" si="66"/>
        <v>May</v>
      </c>
      <c r="D2142" s="2" t="str">
        <f t="shared" si="67"/>
        <v>2022</v>
      </c>
      <c r="E2142" t="s">
        <v>32</v>
      </c>
      <c r="F2142" t="s">
        <v>1570</v>
      </c>
      <c r="G2142" t="s">
        <v>46</v>
      </c>
      <c r="H2142" t="s">
        <v>47</v>
      </c>
      <c r="I2142" t="s">
        <v>48</v>
      </c>
      <c r="J2142" t="s">
        <v>37</v>
      </c>
      <c r="K2142" t="s">
        <v>66</v>
      </c>
      <c r="L2142" t="s">
        <v>54</v>
      </c>
      <c r="M2142" t="s">
        <v>40</v>
      </c>
      <c r="N2142" t="s">
        <v>41</v>
      </c>
      <c r="O2142" t="s">
        <v>96</v>
      </c>
      <c r="P2142" t="s">
        <v>43</v>
      </c>
      <c r="Q2142">
        <v>25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1</v>
      </c>
      <c r="X2142">
        <v>0</v>
      </c>
      <c r="Y2142">
        <v>0</v>
      </c>
      <c r="Z2142">
        <v>1</v>
      </c>
      <c r="AA2142">
        <v>0</v>
      </c>
      <c r="AB2142">
        <v>1</v>
      </c>
      <c r="AC2142">
        <v>0</v>
      </c>
      <c r="AD2142">
        <v>0</v>
      </c>
      <c r="AE2142">
        <v>42.381700000000002</v>
      </c>
      <c r="AF2142">
        <v>-71.0839</v>
      </c>
      <c r="AG2142">
        <v>1</v>
      </c>
      <c r="AH2142" s="1">
        <v>250000000000000</v>
      </c>
    </row>
    <row r="2143" spans="1:34" x14ac:dyDescent="0.35">
      <c r="A2143">
        <v>1800000063</v>
      </c>
      <c r="B2143" s="2">
        <v>43292.87222222222</v>
      </c>
      <c r="C2143" s="2" t="str">
        <f t="shared" si="66"/>
        <v>Jul</v>
      </c>
      <c r="D2143" s="2" t="str">
        <f t="shared" si="67"/>
        <v>2018</v>
      </c>
      <c r="E2143" t="s">
        <v>32</v>
      </c>
      <c r="F2143" t="s">
        <v>1570</v>
      </c>
      <c r="G2143" t="s">
        <v>34</v>
      </c>
      <c r="H2143" t="s">
        <v>47</v>
      </c>
      <c r="I2143" t="s">
        <v>48</v>
      </c>
      <c r="J2143" t="s">
        <v>37</v>
      </c>
      <c r="K2143" t="s">
        <v>66</v>
      </c>
      <c r="L2143" t="s">
        <v>54</v>
      </c>
      <c r="M2143" t="s">
        <v>40</v>
      </c>
      <c r="N2143" t="s">
        <v>55</v>
      </c>
      <c r="O2143" t="s">
        <v>42</v>
      </c>
      <c r="P2143" t="s">
        <v>43</v>
      </c>
      <c r="Q2143">
        <v>25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3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42.381700000000002</v>
      </c>
      <c r="AF2143">
        <v>-71.0839</v>
      </c>
      <c r="AG2143">
        <v>1</v>
      </c>
      <c r="AH2143" s="1">
        <v>250000000000000</v>
      </c>
    </row>
    <row r="2144" spans="1:34" x14ac:dyDescent="0.35">
      <c r="A2144">
        <v>23067404</v>
      </c>
      <c r="B2144" s="2">
        <v>45251.64166666667</v>
      </c>
      <c r="C2144" s="2" t="str">
        <f t="shared" si="66"/>
        <v>Nov</v>
      </c>
      <c r="D2144" s="2" t="str">
        <f t="shared" si="67"/>
        <v>2023</v>
      </c>
      <c r="E2144" t="s">
        <v>44</v>
      </c>
      <c r="F2144" t="s">
        <v>1569</v>
      </c>
      <c r="G2144" t="s">
        <v>46</v>
      </c>
      <c r="H2144" t="s">
        <v>47</v>
      </c>
      <c r="I2144" t="s">
        <v>48</v>
      </c>
      <c r="J2144" t="s">
        <v>37</v>
      </c>
      <c r="K2144" t="s">
        <v>38</v>
      </c>
      <c r="L2144" t="s">
        <v>54</v>
      </c>
      <c r="M2144" t="s">
        <v>40</v>
      </c>
      <c r="N2144" t="s">
        <v>49</v>
      </c>
      <c r="O2144" t="s">
        <v>153</v>
      </c>
      <c r="P2144" t="s">
        <v>43</v>
      </c>
      <c r="Q2144">
        <v>25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2</v>
      </c>
      <c r="X2144">
        <v>0</v>
      </c>
      <c r="Y2144">
        <v>0</v>
      </c>
      <c r="Z2144">
        <v>1</v>
      </c>
      <c r="AA2144">
        <v>0</v>
      </c>
      <c r="AB2144">
        <v>1</v>
      </c>
      <c r="AC2144">
        <v>0</v>
      </c>
      <c r="AD2144">
        <v>0</v>
      </c>
      <c r="AE2144">
        <v>42.381500000000003</v>
      </c>
      <c r="AF2144">
        <v>-71.084999999999994</v>
      </c>
      <c r="AG2144">
        <v>1</v>
      </c>
      <c r="AH2144" s="1">
        <v>250000000000000</v>
      </c>
    </row>
    <row r="2145" spans="1:34" x14ac:dyDescent="0.35">
      <c r="A2145">
        <v>18030433</v>
      </c>
      <c r="B2145" s="2">
        <v>43242.902777777781</v>
      </c>
      <c r="C2145" s="2" t="str">
        <f t="shared" si="66"/>
        <v>May</v>
      </c>
      <c r="D2145" s="2" t="str">
        <f t="shared" si="67"/>
        <v>2018</v>
      </c>
      <c r="E2145" t="s">
        <v>32</v>
      </c>
      <c r="F2145" t="s">
        <v>1569</v>
      </c>
      <c r="G2145" t="s">
        <v>34</v>
      </c>
      <c r="H2145" t="s">
        <v>47</v>
      </c>
      <c r="I2145" t="s">
        <v>48</v>
      </c>
      <c r="J2145" t="s">
        <v>37</v>
      </c>
      <c r="K2145" t="s">
        <v>38</v>
      </c>
      <c r="L2145" t="s">
        <v>54</v>
      </c>
      <c r="M2145" t="s">
        <v>40</v>
      </c>
      <c r="N2145" t="s">
        <v>49</v>
      </c>
      <c r="O2145" t="s">
        <v>42</v>
      </c>
      <c r="P2145" t="s">
        <v>43</v>
      </c>
      <c r="Q2145">
        <v>25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4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42.381500000000003</v>
      </c>
      <c r="AF2145">
        <v>-71.084999999999994</v>
      </c>
      <c r="AG2145">
        <v>1</v>
      </c>
      <c r="AH2145" s="1">
        <v>250000000000000</v>
      </c>
    </row>
    <row r="2146" spans="1:34" x14ac:dyDescent="0.35">
      <c r="A2146">
        <v>21015598</v>
      </c>
      <c r="B2146" s="2">
        <v>44282.839583333334</v>
      </c>
      <c r="C2146" s="2" t="str">
        <f t="shared" si="66"/>
        <v>Mar</v>
      </c>
      <c r="D2146" s="2" t="str">
        <f t="shared" si="67"/>
        <v>2021</v>
      </c>
      <c r="E2146" t="s">
        <v>32</v>
      </c>
      <c r="F2146" t="s">
        <v>1573</v>
      </c>
      <c r="G2146" t="s">
        <v>34</v>
      </c>
      <c r="H2146" t="s">
        <v>47</v>
      </c>
      <c r="I2146" t="s">
        <v>48</v>
      </c>
      <c r="J2146" t="s">
        <v>37</v>
      </c>
      <c r="K2146" t="s">
        <v>38</v>
      </c>
      <c r="L2146" t="s">
        <v>39</v>
      </c>
      <c r="M2146" t="s">
        <v>93</v>
      </c>
      <c r="N2146" t="s">
        <v>41</v>
      </c>
      <c r="O2146" t="s">
        <v>42</v>
      </c>
      <c r="P2146" t="s">
        <v>43</v>
      </c>
      <c r="Q2146">
        <v>25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42.381599999999999</v>
      </c>
      <c r="AF2146">
        <v>-71.085899999999995</v>
      </c>
      <c r="AG2146">
        <v>1</v>
      </c>
      <c r="AH2146" s="1">
        <v>250000000000000</v>
      </c>
    </row>
    <row r="2147" spans="1:34" x14ac:dyDescent="0.35">
      <c r="A2147">
        <v>20016285</v>
      </c>
      <c r="B2147" s="2">
        <v>43915.713194444441</v>
      </c>
      <c r="C2147" s="2" t="str">
        <f t="shared" si="66"/>
        <v>Mar</v>
      </c>
      <c r="D2147" s="2" t="str">
        <f t="shared" si="67"/>
        <v>2020</v>
      </c>
      <c r="E2147" t="s">
        <v>32</v>
      </c>
      <c r="F2147" t="s">
        <v>1574</v>
      </c>
      <c r="G2147" t="s">
        <v>46</v>
      </c>
      <c r="H2147" t="s">
        <v>47</v>
      </c>
      <c r="I2147" t="s">
        <v>48</v>
      </c>
      <c r="J2147" t="s">
        <v>37</v>
      </c>
      <c r="K2147" t="s">
        <v>38</v>
      </c>
      <c r="L2147" t="s">
        <v>39</v>
      </c>
      <c r="M2147" t="s">
        <v>93</v>
      </c>
      <c r="N2147" t="s">
        <v>70</v>
      </c>
      <c r="O2147" t="s">
        <v>56</v>
      </c>
      <c r="P2147" t="s">
        <v>63</v>
      </c>
      <c r="Q2147">
        <v>25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2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42.381700000000002</v>
      </c>
      <c r="AF2147">
        <v>-71.085599999999999</v>
      </c>
      <c r="AG2147">
        <v>1</v>
      </c>
      <c r="AH2147" s="1">
        <v>250000000000000</v>
      </c>
    </row>
    <row r="2148" spans="1:34" x14ac:dyDescent="0.35">
      <c r="A2148">
        <v>19027794</v>
      </c>
      <c r="B2148" s="2">
        <v>43605.726388888892</v>
      </c>
      <c r="C2148" s="2" t="str">
        <f t="shared" si="66"/>
        <v>May</v>
      </c>
      <c r="D2148" s="2" t="str">
        <f t="shared" si="67"/>
        <v>2019</v>
      </c>
      <c r="E2148" t="s">
        <v>32</v>
      </c>
      <c r="F2148" t="s">
        <v>1575</v>
      </c>
      <c r="G2148" t="s">
        <v>46</v>
      </c>
      <c r="H2148" t="s">
        <v>52</v>
      </c>
      <c r="I2148" t="s">
        <v>48</v>
      </c>
      <c r="J2148" t="s">
        <v>60</v>
      </c>
      <c r="K2148" t="s">
        <v>66</v>
      </c>
      <c r="L2148" t="s">
        <v>71</v>
      </c>
      <c r="M2148" t="s">
        <v>40</v>
      </c>
      <c r="N2148" t="s">
        <v>70</v>
      </c>
      <c r="O2148" t="s">
        <v>42</v>
      </c>
      <c r="P2148" t="s">
        <v>43</v>
      </c>
      <c r="Q2148">
        <v>20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3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42.3857</v>
      </c>
      <c r="AF2148">
        <v>-71.087800000000001</v>
      </c>
      <c r="AG2148">
        <v>1</v>
      </c>
      <c r="AH2148" s="1">
        <v>250000000000000</v>
      </c>
    </row>
    <row r="2149" spans="1:34" x14ac:dyDescent="0.35">
      <c r="A2149">
        <v>22034286</v>
      </c>
      <c r="B2149" s="2">
        <v>44730.640277777777</v>
      </c>
      <c r="C2149" s="2" t="str">
        <f t="shared" si="66"/>
        <v>Jun</v>
      </c>
      <c r="D2149" s="2" t="str">
        <f t="shared" si="67"/>
        <v>2022</v>
      </c>
      <c r="E2149" t="s">
        <v>44</v>
      </c>
      <c r="F2149" t="s">
        <v>1576</v>
      </c>
      <c r="G2149" t="s">
        <v>46</v>
      </c>
      <c r="H2149" t="s">
        <v>47</v>
      </c>
      <c r="I2149" t="s">
        <v>48</v>
      </c>
      <c r="J2149" t="s">
        <v>37</v>
      </c>
      <c r="K2149" t="s">
        <v>66</v>
      </c>
      <c r="L2149" t="s">
        <v>71</v>
      </c>
      <c r="M2149" t="s">
        <v>40</v>
      </c>
      <c r="N2149" t="s">
        <v>41</v>
      </c>
      <c r="O2149" t="s">
        <v>42</v>
      </c>
      <c r="P2149" t="s">
        <v>43</v>
      </c>
      <c r="Q2149">
        <v>20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2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</v>
      </c>
      <c r="AE2149">
        <v>42.3857</v>
      </c>
      <c r="AF2149">
        <v>-71.087800000000001</v>
      </c>
      <c r="AG2149">
        <v>1</v>
      </c>
      <c r="AH2149" s="1">
        <v>250000000000000</v>
      </c>
    </row>
    <row r="2150" spans="1:34" x14ac:dyDescent="0.35">
      <c r="A2150">
        <v>19027825</v>
      </c>
      <c r="B2150" s="2">
        <v>43605.815972222219</v>
      </c>
      <c r="C2150" s="2" t="str">
        <f t="shared" si="66"/>
        <v>May</v>
      </c>
      <c r="D2150" s="2" t="str">
        <f t="shared" si="67"/>
        <v>2019</v>
      </c>
      <c r="E2150" t="s">
        <v>32</v>
      </c>
      <c r="F2150" t="s">
        <v>1575</v>
      </c>
      <c r="G2150" t="s">
        <v>46</v>
      </c>
      <c r="H2150" t="s">
        <v>52</v>
      </c>
      <c r="I2150" t="s">
        <v>48</v>
      </c>
      <c r="J2150" t="s">
        <v>37</v>
      </c>
      <c r="K2150" t="s">
        <v>66</v>
      </c>
      <c r="L2150" t="s">
        <v>71</v>
      </c>
      <c r="M2150" t="s">
        <v>40</v>
      </c>
      <c r="N2150" t="s">
        <v>70</v>
      </c>
      <c r="O2150" t="s">
        <v>42</v>
      </c>
      <c r="P2150" t="s">
        <v>43</v>
      </c>
      <c r="Q2150">
        <v>20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3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42.3857</v>
      </c>
      <c r="AF2150">
        <v>-71.087800000000001</v>
      </c>
      <c r="AG2150">
        <v>1</v>
      </c>
      <c r="AH2150" s="1">
        <v>250000000000000</v>
      </c>
    </row>
    <row r="2151" spans="1:34" x14ac:dyDescent="0.35">
      <c r="A2151">
        <v>23065298</v>
      </c>
      <c r="B2151" s="2">
        <v>45240.688194444447</v>
      </c>
      <c r="C2151" s="2" t="str">
        <f t="shared" si="66"/>
        <v>Nov</v>
      </c>
      <c r="D2151" s="2" t="str">
        <f t="shared" si="67"/>
        <v>2023</v>
      </c>
      <c r="E2151" t="s">
        <v>32</v>
      </c>
      <c r="F2151" t="s">
        <v>1575</v>
      </c>
      <c r="G2151" t="s">
        <v>107</v>
      </c>
      <c r="H2151" t="s">
        <v>47</v>
      </c>
      <c r="I2151" t="s">
        <v>48</v>
      </c>
      <c r="J2151" t="s">
        <v>37</v>
      </c>
      <c r="K2151" t="s">
        <v>38</v>
      </c>
      <c r="L2151" t="s">
        <v>54</v>
      </c>
      <c r="M2151" t="s">
        <v>40</v>
      </c>
      <c r="N2151" t="s">
        <v>70</v>
      </c>
      <c r="O2151" t="s">
        <v>96</v>
      </c>
      <c r="P2151" t="s">
        <v>43</v>
      </c>
      <c r="Q2151">
        <v>20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2</v>
      </c>
      <c r="X2151">
        <v>0</v>
      </c>
      <c r="Y2151">
        <v>0</v>
      </c>
      <c r="Z2151">
        <v>1</v>
      </c>
      <c r="AA2151">
        <v>0</v>
      </c>
      <c r="AB2151">
        <v>1</v>
      </c>
      <c r="AC2151">
        <v>0</v>
      </c>
      <c r="AD2151">
        <v>0</v>
      </c>
      <c r="AE2151">
        <v>42.3857</v>
      </c>
      <c r="AF2151">
        <v>-71.087800000000001</v>
      </c>
      <c r="AG2151">
        <v>1</v>
      </c>
      <c r="AH2151" s="1">
        <v>250000000000000</v>
      </c>
    </row>
    <row r="2152" spans="1:34" x14ac:dyDescent="0.35">
      <c r="A2152">
        <v>18067867</v>
      </c>
      <c r="B2152" s="2">
        <v>43419.742361111108</v>
      </c>
      <c r="C2152" s="2" t="str">
        <f t="shared" si="66"/>
        <v>Nov</v>
      </c>
      <c r="D2152" s="2" t="str">
        <f t="shared" si="67"/>
        <v>2018</v>
      </c>
      <c r="E2152" t="s">
        <v>32</v>
      </c>
      <c r="F2152" t="s">
        <v>1575</v>
      </c>
      <c r="G2152" t="s">
        <v>34</v>
      </c>
      <c r="H2152" t="s">
        <v>47</v>
      </c>
      <c r="I2152" t="s">
        <v>48</v>
      </c>
      <c r="J2152" t="s">
        <v>37</v>
      </c>
      <c r="K2152" t="s">
        <v>66</v>
      </c>
      <c r="L2152" t="s">
        <v>71</v>
      </c>
      <c r="M2152" t="s">
        <v>40</v>
      </c>
      <c r="N2152" t="s">
        <v>82</v>
      </c>
      <c r="O2152" t="s">
        <v>153</v>
      </c>
      <c r="P2152" t="s">
        <v>63</v>
      </c>
      <c r="Q2152">
        <v>25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3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42.3857</v>
      </c>
      <c r="AF2152">
        <v>-71.087800000000001</v>
      </c>
      <c r="AG2152">
        <v>1</v>
      </c>
      <c r="AH2152" s="1">
        <v>250000000000000</v>
      </c>
    </row>
    <row r="2153" spans="1:34" x14ac:dyDescent="0.35">
      <c r="A2153">
        <v>21040410</v>
      </c>
      <c r="B2153" s="2">
        <v>44412.949305555558</v>
      </c>
      <c r="C2153" s="2" t="str">
        <f t="shared" si="66"/>
        <v>Aug</v>
      </c>
      <c r="D2153" s="2" t="str">
        <f t="shared" si="67"/>
        <v>2021</v>
      </c>
      <c r="E2153" t="s">
        <v>32</v>
      </c>
      <c r="F2153" t="s">
        <v>1577</v>
      </c>
      <c r="G2153" t="s">
        <v>34</v>
      </c>
      <c r="H2153" t="s">
        <v>35</v>
      </c>
      <c r="I2153" t="s">
        <v>36</v>
      </c>
      <c r="J2153" t="s">
        <v>63</v>
      </c>
      <c r="K2153" t="s">
        <v>38</v>
      </c>
      <c r="L2153" t="s">
        <v>39</v>
      </c>
      <c r="M2153" t="s">
        <v>69</v>
      </c>
      <c r="N2153" t="s">
        <v>70</v>
      </c>
      <c r="O2153" t="s">
        <v>56</v>
      </c>
      <c r="P2153" t="s">
        <v>63</v>
      </c>
      <c r="Q2153">
        <v>25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3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42.385199999999998</v>
      </c>
      <c r="AF2153">
        <v>-71.090599999999995</v>
      </c>
      <c r="AG2153">
        <v>1</v>
      </c>
      <c r="AH2153" s="1">
        <v>250000000000000</v>
      </c>
    </row>
    <row r="2154" spans="1:34" x14ac:dyDescent="0.35">
      <c r="A2154">
        <v>18030153</v>
      </c>
      <c r="B2154" s="2">
        <v>43241.697222222225</v>
      </c>
      <c r="C2154" s="2" t="str">
        <f t="shared" si="66"/>
        <v>May</v>
      </c>
      <c r="D2154" s="2" t="str">
        <f t="shared" si="67"/>
        <v>2018</v>
      </c>
      <c r="E2154" t="s">
        <v>32</v>
      </c>
      <c r="F2154" t="s">
        <v>1578</v>
      </c>
      <c r="G2154" t="s">
        <v>46</v>
      </c>
      <c r="H2154" t="s">
        <v>47</v>
      </c>
      <c r="I2154" t="s">
        <v>48</v>
      </c>
      <c r="J2154" t="s">
        <v>37</v>
      </c>
      <c r="K2154" t="s">
        <v>38</v>
      </c>
      <c r="L2154" t="s">
        <v>39</v>
      </c>
      <c r="M2154" t="s">
        <v>40</v>
      </c>
      <c r="N2154" t="s">
        <v>70</v>
      </c>
      <c r="O2154" t="s">
        <v>56</v>
      </c>
      <c r="P2154" t="s">
        <v>57</v>
      </c>
      <c r="Q2154">
        <v>30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42.385599999999997</v>
      </c>
      <c r="AF2154">
        <v>-71.088200000000001</v>
      </c>
      <c r="AG2154">
        <v>1</v>
      </c>
      <c r="AH2154" s="1">
        <v>250000000000000</v>
      </c>
    </row>
    <row r="2155" spans="1:34" x14ac:dyDescent="0.35">
      <c r="A2155">
        <v>18060458</v>
      </c>
      <c r="B2155" s="2">
        <v>43383.722222222219</v>
      </c>
      <c r="C2155" s="2" t="str">
        <f t="shared" si="66"/>
        <v>Oct</v>
      </c>
      <c r="D2155" s="2" t="str">
        <f t="shared" si="67"/>
        <v>2018</v>
      </c>
      <c r="E2155" t="s">
        <v>32</v>
      </c>
      <c r="F2155" t="s">
        <v>1575</v>
      </c>
      <c r="G2155" t="s">
        <v>46</v>
      </c>
      <c r="H2155" t="s">
        <v>47</v>
      </c>
      <c r="I2155" t="s">
        <v>48</v>
      </c>
      <c r="J2155" t="s">
        <v>60</v>
      </c>
      <c r="K2155" t="s">
        <v>66</v>
      </c>
      <c r="L2155" t="s">
        <v>71</v>
      </c>
      <c r="M2155" t="s">
        <v>40</v>
      </c>
      <c r="N2155" t="s">
        <v>70</v>
      </c>
      <c r="O2155" t="s">
        <v>42</v>
      </c>
      <c r="P2155" t="s">
        <v>43</v>
      </c>
      <c r="Q2155">
        <v>20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3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42.3857</v>
      </c>
      <c r="AF2155">
        <v>-71.087800000000001</v>
      </c>
      <c r="AG2155">
        <v>1</v>
      </c>
      <c r="AH2155" s="1">
        <v>250000000000000</v>
      </c>
    </row>
    <row r="2156" spans="1:34" x14ac:dyDescent="0.35">
      <c r="A2156">
        <v>19042551</v>
      </c>
      <c r="B2156" s="2">
        <v>43672.905555555553</v>
      </c>
      <c r="C2156" s="2" t="str">
        <f t="shared" si="66"/>
        <v>Jul</v>
      </c>
      <c r="D2156" s="2" t="str">
        <f t="shared" si="67"/>
        <v>2019</v>
      </c>
      <c r="E2156" t="s">
        <v>32</v>
      </c>
      <c r="F2156" t="s">
        <v>1575</v>
      </c>
      <c r="G2156" t="s">
        <v>34</v>
      </c>
      <c r="H2156" t="s">
        <v>47</v>
      </c>
      <c r="I2156" t="s">
        <v>48</v>
      </c>
      <c r="J2156" t="s">
        <v>37</v>
      </c>
      <c r="K2156" t="s">
        <v>66</v>
      </c>
      <c r="L2156" t="s">
        <v>71</v>
      </c>
      <c r="M2156" t="s">
        <v>40</v>
      </c>
      <c r="N2156" t="s">
        <v>55</v>
      </c>
      <c r="O2156" t="s">
        <v>42</v>
      </c>
      <c r="P2156" t="s">
        <v>43</v>
      </c>
      <c r="Q2156">
        <v>20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2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42.3857</v>
      </c>
      <c r="AF2156">
        <v>-71.087800000000001</v>
      </c>
      <c r="AG2156">
        <v>1</v>
      </c>
      <c r="AH2156" s="1">
        <v>250000000000000</v>
      </c>
    </row>
    <row r="2157" spans="1:34" x14ac:dyDescent="0.35">
      <c r="A2157">
        <v>20023768</v>
      </c>
      <c r="B2157" s="2">
        <v>43959.043749999997</v>
      </c>
      <c r="C2157" s="2" t="str">
        <f t="shared" si="66"/>
        <v>May</v>
      </c>
      <c r="D2157" s="2" t="str">
        <f t="shared" si="67"/>
        <v>2020</v>
      </c>
      <c r="E2157" t="s">
        <v>58</v>
      </c>
      <c r="F2157" t="s">
        <v>1579</v>
      </c>
      <c r="G2157" t="s">
        <v>34</v>
      </c>
      <c r="H2157" t="s">
        <v>47</v>
      </c>
      <c r="I2157" t="s">
        <v>48</v>
      </c>
      <c r="J2157" t="s">
        <v>37</v>
      </c>
      <c r="K2157" t="s">
        <v>38</v>
      </c>
      <c r="L2157" t="s">
        <v>39</v>
      </c>
      <c r="M2157" t="s">
        <v>40</v>
      </c>
      <c r="N2157" t="s">
        <v>119</v>
      </c>
      <c r="O2157" t="s">
        <v>56</v>
      </c>
      <c r="P2157" t="s">
        <v>43</v>
      </c>
      <c r="Q2157">
        <v>25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2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42.385100000000001</v>
      </c>
      <c r="AF2157">
        <v>-71.0886</v>
      </c>
      <c r="AG2157">
        <v>1</v>
      </c>
      <c r="AH2157" s="1">
        <v>250000000000000</v>
      </c>
    </row>
    <row r="2158" spans="1:34" x14ac:dyDescent="0.35">
      <c r="A2158">
        <v>22040678</v>
      </c>
      <c r="B2158" s="2">
        <v>44764.407638888886</v>
      </c>
      <c r="C2158" s="2" t="str">
        <f t="shared" si="66"/>
        <v>Jul</v>
      </c>
      <c r="D2158" s="2" t="str">
        <f t="shared" si="67"/>
        <v>2022</v>
      </c>
      <c r="E2158" t="s">
        <v>44</v>
      </c>
      <c r="F2158" t="s">
        <v>1575</v>
      </c>
      <c r="G2158" t="s">
        <v>46</v>
      </c>
      <c r="H2158" t="s">
        <v>47</v>
      </c>
      <c r="I2158" t="s">
        <v>48</v>
      </c>
      <c r="J2158" t="s">
        <v>37</v>
      </c>
      <c r="K2158" t="s">
        <v>66</v>
      </c>
      <c r="L2158" t="s">
        <v>71</v>
      </c>
      <c r="M2158" t="s">
        <v>40</v>
      </c>
      <c r="N2158" t="s">
        <v>70</v>
      </c>
      <c r="O2158" t="s">
        <v>56</v>
      </c>
      <c r="P2158" t="s">
        <v>43</v>
      </c>
      <c r="Q2158">
        <v>20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3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42.3857</v>
      </c>
      <c r="AF2158">
        <v>-71.087800000000001</v>
      </c>
      <c r="AG2158">
        <v>1</v>
      </c>
      <c r="AH2158" s="1">
        <v>250000000000000</v>
      </c>
    </row>
    <row r="2159" spans="1:34" x14ac:dyDescent="0.35">
      <c r="A2159">
        <v>21047980</v>
      </c>
      <c r="B2159" s="2">
        <v>44452.584027777775</v>
      </c>
      <c r="C2159" s="2" t="str">
        <f t="shared" si="66"/>
        <v>Sep</v>
      </c>
      <c r="D2159" s="2" t="str">
        <f t="shared" si="67"/>
        <v>2021</v>
      </c>
      <c r="E2159" t="s">
        <v>44</v>
      </c>
      <c r="F2159" t="s">
        <v>1580</v>
      </c>
      <c r="G2159" t="s">
        <v>46</v>
      </c>
      <c r="H2159" t="s">
        <v>47</v>
      </c>
      <c r="I2159" t="s">
        <v>48</v>
      </c>
      <c r="J2159" t="s">
        <v>37</v>
      </c>
      <c r="K2159" t="s">
        <v>38</v>
      </c>
      <c r="L2159" t="s">
        <v>39</v>
      </c>
      <c r="M2159" t="s">
        <v>69</v>
      </c>
      <c r="N2159" t="s">
        <v>49</v>
      </c>
      <c r="O2159" t="s">
        <v>1581</v>
      </c>
      <c r="P2159" t="s">
        <v>43</v>
      </c>
      <c r="Q2159">
        <v>20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3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42.384500000000003</v>
      </c>
      <c r="AF2159">
        <v>-71.089399999999998</v>
      </c>
      <c r="AG2159">
        <v>1</v>
      </c>
      <c r="AH2159" s="1">
        <v>250000000000000</v>
      </c>
    </row>
    <row r="2160" spans="1:34" x14ac:dyDescent="0.35">
      <c r="A2160">
        <v>18046431</v>
      </c>
      <c r="B2160" s="2">
        <v>43317.021527777775</v>
      </c>
      <c r="C2160" s="2" t="str">
        <f t="shared" si="66"/>
        <v>Aug</v>
      </c>
      <c r="D2160" s="2" t="str">
        <f t="shared" si="67"/>
        <v>2018</v>
      </c>
      <c r="E2160" t="s">
        <v>58</v>
      </c>
      <c r="F2160" t="s">
        <v>1582</v>
      </c>
      <c r="G2160" t="s">
        <v>34</v>
      </c>
      <c r="H2160" t="s">
        <v>47</v>
      </c>
      <c r="I2160" t="s">
        <v>48</v>
      </c>
      <c r="J2160" t="s">
        <v>37</v>
      </c>
      <c r="K2160" t="s">
        <v>38</v>
      </c>
      <c r="L2160" t="s">
        <v>39</v>
      </c>
      <c r="M2160" t="s">
        <v>40</v>
      </c>
      <c r="N2160" t="s">
        <v>41</v>
      </c>
      <c r="O2160" t="s">
        <v>56</v>
      </c>
      <c r="P2160" t="s">
        <v>43</v>
      </c>
      <c r="Q2160">
        <v>25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42.3855</v>
      </c>
      <c r="AF2160">
        <v>-71.089299999999994</v>
      </c>
      <c r="AG2160">
        <v>1</v>
      </c>
      <c r="AH2160" s="1">
        <v>250000000000000</v>
      </c>
    </row>
    <row r="2161" spans="1:34" x14ac:dyDescent="0.35">
      <c r="A2161">
        <v>23012621</v>
      </c>
      <c r="B2161" s="2">
        <v>44996.169444444444</v>
      </c>
      <c r="C2161" s="2" t="str">
        <f t="shared" si="66"/>
        <v>Mar</v>
      </c>
      <c r="D2161" s="2" t="str">
        <f t="shared" si="67"/>
        <v>2023</v>
      </c>
      <c r="E2161" t="s">
        <v>58</v>
      </c>
      <c r="F2161" t="s">
        <v>1583</v>
      </c>
      <c r="G2161" t="s">
        <v>34</v>
      </c>
      <c r="H2161" t="s">
        <v>47</v>
      </c>
      <c r="I2161" t="s">
        <v>48</v>
      </c>
      <c r="J2161" t="s">
        <v>37</v>
      </c>
      <c r="K2161" t="s">
        <v>38</v>
      </c>
      <c r="L2161" t="s">
        <v>39</v>
      </c>
      <c r="M2161" t="s">
        <v>40</v>
      </c>
      <c r="N2161" t="s">
        <v>119</v>
      </c>
      <c r="O2161" t="s">
        <v>56</v>
      </c>
      <c r="P2161" t="s">
        <v>43</v>
      </c>
      <c r="Q2161">
        <v>25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3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42.384700000000002</v>
      </c>
      <c r="AF2161">
        <v>-71.088899999999995</v>
      </c>
      <c r="AG2161">
        <v>1</v>
      </c>
      <c r="AH2161" s="1">
        <v>250000000000000</v>
      </c>
    </row>
    <row r="2162" spans="1:34" x14ac:dyDescent="0.35">
      <c r="A2162">
        <v>20036512</v>
      </c>
      <c r="B2162" s="2">
        <v>44038.692361111112</v>
      </c>
      <c r="C2162" s="2" t="str">
        <f t="shared" si="66"/>
        <v>Jul</v>
      </c>
      <c r="D2162" s="2" t="str">
        <f t="shared" si="67"/>
        <v>2020</v>
      </c>
      <c r="E2162" t="s">
        <v>32</v>
      </c>
      <c r="F2162" t="s">
        <v>1584</v>
      </c>
      <c r="G2162" t="s">
        <v>46</v>
      </c>
      <c r="H2162" t="s">
        <v>47</v>
      </c>
      <c r="I2162" t="s">
        <v>48</v>
      </c>
      <c r="J2162" t="s">
        <v>175</v>
      </c>
      <c r="K2162" t="s">
        <v>38</v>
      </c>
      <c r="L2162" t="s">
        <v>39</v>
      </c>
      <c r="M2162" t="s">
        <v>40</v>
      </c>
      <c r="N2162" t="s">
        <v>41</v>
      </c>
      <c r="O2162" t="s">
        <v>42</v>
      </c>
      <c r="P2162" t="s">
        <v>43</v>
      </c>
      <c r="Q2162">
        <v>25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3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42.386600000000001</v>
      </c>
      <c r="AF2162">
        <v>-71.091300000000004</v>
      </c>
      <c r="AG2162">
        <v>1</v>
      </c>
      <c r="AH2162" s="1">
        <v>250000000000000</v>
      </c>
    </row>
    <row r="2163" spans="1:34" x14ac:dyDescent="0.35">
      <c r="A2163">
        <v>20015698</v>
      </c>
      <c r="B2163" s="2">
        <v>43911.413888888892</v>
      </c>
      <c r="C2163" s="2" t="str">
        <f t="shared" si="66"/>
        <v>Mar</v>
      </c>
      <c r="D2163" s="2" t="str">
        <f t="shared" si="67"/>
        <v>2020</v>
      </c>
      <c r="E2163" t="s">
        <v>44</v>
      </c>
      <c r="F2163" t="s">
        <v>1585</v>
      </c>
      <c r="G2163" t="s">
        <v>46</v>
      </c>
      <c r="H2163" t="s">
        <v>47</v>
      </c>
      <c r="I2163" t="s">
        <v>48</v>
      </c>
      <c r="J2163" t="s">
        <v>37</v>
      </c>
      <c r="K2163" t="s">
        <v>38</v>
      </c>
      <c r="L2163" t="s">
        <v>90</v>
      </c>
      <c r="M2163" t="s">
        <v>63</v>
      </c>
      <c r="N2163" t="s">
        <v>49</v>
      </c>
      <c r="O2163" t="s">
        <v>136</v>
      </c>
      <c r="P2163" t="s">
        <v>89</v>
      </c>
      <c r="Q2163">
        <v>25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3</v>
      </c>
      <c r="X2163">
        <v>0</v>
      </c>
      <c r="Y2163">
        <v>0</v>
      </c>
      <c r="Z2163">
        <v>2</v>
      </c>
      <c r="AA2163">
        <v>0</v>
      </c>
      <c r="AB2163">
        <v>0</v>
      </c>
      <c r="AC2163">
        <v>2</v>
      </c>
      <c r="AD2163">
        <v>0</v>
      </c>
      <c r="AE2163">
        <v>42.386499999999998</v>
      </c>
      <c r="AF2163">
        <v>-71.091099999999997</v>
      </c>
      <c r="AG2163">
        <v>1</v>
      </c>
      <c r="AH2163" s="1">
        <v>250000000000000</v>
      </c>
    </row>
    <row r="2164" spans="1:34" x14ac:dyDescent="0.35">
      <c r="A2164">
        <v>19034317</v>
      </c>
      <c r="B2164" s="2">
        <v>43634.666666666664</v>
      </c>
      <c r="C2164" s="2" t="str">
        <f t="shared" si="66"/>
        <v>Jun</v>
      </c>
      <c r="D2164" s="2" t="str">
        <f t="shared" si="67"/>
        <v>2019</v>
      </c>
      <c r="E2164" t="s">
        <v>32</v>
      </c>
      <c r="F2164" t="s">
        <v>1586</v>
      </c>
      <c r="G2164" t="s">
        <v>46</v>
      </c>
      <c r="H2164" t="s">
        <v>35</v>
      </c>
      <c r="I2164" t="s">
        <v>36</v>
      </c>
      <c r="J2164" t="s">
        <v>37</v>
      </c>
      <c r="K2164" t="s">
        <v>38</v>
      </c>
      <c r="L2164" t="s">
        <v>54</v>
      </c>
      <c r="M2164" t="s">
        <v>40</v>
      </c>
      <c r="N2164" t="s">
        <v>41</v>
      </c>
      <c r="O2164" t="s">
        <v>42</v>
      </c>
      <c r="P2164" t="s">
        <v>43</v>
      </c>
      <c r="Q2164">
        <v>25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2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42.386600000000001</v>
      </c>
      <c r="AF2164">
        <v>-71.090800000000002</v>
      </c>
      <c r="AG2164">
        <v>1</v>
      </c>
      <c r="AH2164" s="1">
        <v>250000000000000</v>
      </c>
    </row>
    <row r="2165" spans="1:34" x14ac:dyDescent="0.35">
      <c r="A2165">
        <v>23011670</v>
      </c>
      <c r="B2165" s="2">
        <v>44990.850694444445</v>
      </c>
      <c r="C2165" s="2" t="str">
        <f t="shared" si="66"/>
        <v>Mar</v>
      </c>
      <c r="D2165" s="2" t="str">
        <f t="shared" si="67"/>
        <v>2023</v>
      </c>
      <c r="E2165" t="s">
        <v>32</v>
      </c>
      <c r="F2165" t="s">
        <v>1587</v>
      </c>
      <c r="G2165" t="s">
        <v>34</v>
      </c>
      <c r="H2165" t="s">
        <v>47</v>
      </c>
      <c r="I2165" t="s">
        <v>48</v>
      </c>
      <c r="J2165" t="s">
        <v>37</v>
      </c>
      <c r="K2165" t="s">
        <v>38</v>
      </c>
      <c r="L2165" t="s">
        <v>39</v>
      </c>
      <c r="M2165" t="s">
        <v>93</v>
      </c>
      <c r="N2165" t="s">
        <v>70</v>
      </c>
      <c r="O2165" t="s">
        <v>56</v>
      </c>
      <c r="P2165" t="s">
        <v>43</v>
      </c>
      <c r="Q2165">
        <v>25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2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1</v>
      </c>
      <c r="AD2165">
        <v>1</v>
      </c>
      <c r="AE2165">
        <v>42.386899999999997</v>
      </c>
      <c r="AF2165">
        <v>-71.092100000000002</v>
      </c>
      <c r="AG2165">
        <v>1</v>
      </c>
      <c r="AH2165" s="1">
        <v>250000000000000</v>
      </c>
    </row>
    <row r="2166" spans="1:34" x14ac:dyDescent="0.35">
      <c r="A2166">
        <v>23032398</v>
      </c>
      <c r="B2166" s="2">
        <v>45088.176388888889</v>
      </c>
      <c r="C2166" s="2" t="str">
        <f t="shared" si="66"/>
        <v>Jun</v>
      </c>
      <c r="D2166" s="2" t="str">
        <f t="shared" si="67"/>
        <v>2023</v>
      </c>
      <c r="E2166" t="s">
        <v>58</v>
      </c>
      <c r="F2166" t="s">
        <v>1588</v>
      </c>
      <c r="G2166" t="s">
        <v>34</v>
      </c>
      <c r="H2166" t="s">
        <v>47</v>
      </c>
      <c r="I2166" t="s">
        <v>48</v>
      </c>
      <c r="J2166" t="s">
        <v>37</v>
      </c>
      <c r="K2166" t="s">
        <v>38</v>
      </c>
      <c r="L2166" t="s">
        <v>39</v>
      </c>
      <c r="M2166" t="s">
        <v>69</v>
      </c>
      <c r="N2166" t="s">
        <v>70</v>
      </c>
      <c r="O2166" t="s">
        <v>56</v>
      </c>
      <c r="P2166" t="s">
        <v>43</v>
      </c>
      <c r="Q2166">
        <v>25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5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42.387</v>
      </c>
      <c r="AF2166">
        <v>-71.093100000000007</v>
      </c>
      <c r="AG2166">
        <v>4</v>
      </c>
      <c r="AH2166" s="1">
        <v>250000000000000</v>
      </c>
    </row>
    <row r="2167" spans="1:34" x14ac:dyDescent="0.35">
      <c r="A2167">
        <v>19024183</v>
      </c>
      <c r="B2167" s="2">
        <v>43587.74722222222</v>
      </c>
      <c r="C2167" s="2" t="str">
        <f t="shared" si="66"/>
        <v>May</v>
      </c>
      <c r="D2167" s="2" t="str">
        <f t="shared" si="67"/>
        <v>2019</v>
      </c>
      <c r="E2167" t="s">
        <v>32</v>
      </c>
      <c r="F2167" t="s">
        <v>1589</v>
      </c>
      <c r="G2167" t="s">
        <v>46</v>
      </c>
      <c r="H2167" t="s">
        <v>52</v>
      </c>
      <c r="I2167" t="s">
        <v>48</v>
      </c>
      <c r="J2167" t="s">
        <v>63</v>
      </c>
      <c r="K2167" t="s">
        <v>38</v>
      </c>
      <c r="L2167" t="s">
        <v>54</v>
      </c>
      <c r="M2167" t="s">
        <v>40</v>
      </c>
      <c r="N2167" t="s">
        <v>41</v>
      </c>
      <c r="O2167" t="s">
        <v>42</v>
      </c>
      <c r="P2167" t="s">
        <v>43</v>
      </c>
      <c r="Q2167">
        <v>25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3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42.387799999999999</v>
      </c>
      <c r="AF2167">
        <v>-71.095200000000006</v>
      </c>
      <c r="AG2167">
        <v>4</v>
      </c>
      <c r="AH2167" s="1">
        <v>250000000000000</v>
      </c>
    </row>
    <row r="2168" spans="1:34" x14ac:dyDescent="0.35">
      <c r="A2168">
        <v>22060382</v>
      </c>
      <c r="B2168" s="2">
        <v>44855.574999999997</v>
      </c>
      <c r="C2168" s="2" t="str">
        <f t="shared" si="66"/>
        <v>Oct</v>
      </c>
      <c r="D2168" s="2" t="str">
        <f t="shared" si="67"/>
        <v>2022</v>
      </c>
      <c r="E2168" t="s">
        <v>44</v>
      </c>
      <c r="F2168" t="s">
        <v>1590</v>
      </c>
      <c r="G2168" t="s">
        <v>46</v>
      </c>
      <c r="H2168" t="s">
        <v>52</v>
      </c>
      <c r="I2168" t="s">
        <v>48</v>
      </c>
      <c r="J2168" t="s">
        <v>37</v>
      </c>
      <c r="K2168" t="s">
        <v>66</v>
      </c>
      <c r="L2168" t="s">
        <v>39</v>
      </c>
      <c r="M2168" t="s">
        <v>69</v>
      </c>
      <c r="N2168" t="s">
        <v>70</v>
      </c>
      <c r="O2168" t="s">
        <v>56</v>
      </c>
      <c r="P2168" t="s">
        <v>43</v>
      </c>
      <c r="Q2168">
        <v>20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2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42.387300000000003</v>
      </c>
      <c r="AF2168">
        <v>-71.093400000000003</v>
      </c>
      <c r="AG2168">
        <v>4</v>
      </c>
      <c r="AH2168" s="1">
        <v>250000000000000</v>
      </c>
    </row>
    <row r="2169" spans="1:34" x14ac:dyDescent="0.35">
      <c r="A2169">
        <v>19040067</v>
      </c>
      <c r="B2169" s="2">
        <v>43661.400694444441</v>
      </c>
      <c r="C2169" s="2" t="str">
        <f t="shared" si="66"/>
        <v>Jul</v>
      </c>
      <c r="D2169" s="2" t="str">
        <f t="shared" si="67"/>
        <v>2019</v>
      </c>
      <c r="E2169" t="s">
        <v>44</v>
      </c>
      <c r="F2169" t="s">
        <v>1591</v>
      </c>
      <c r="G2169" t="s">
        <v>46</v>
      </c>
      <c r="H2169" t="s">
        <v>47</v>
      </c>
      <c r="I2169" t="s">
        <v>48</v>
      </c>
      <c r="J2169" t="s">
        <v>37</v>
      </c>
      <c r="K2169" t="s">
        <v>38</v>
      </c>
      <c r="L2169" t="s">
        <v>39</v>
      </c>
      <c r="M2169" t="s">
        <v>69</v>
      </c>
      <c r="N2169" t="s">
        <v>41</v>
      </c>
      <c r="O2169" t="s">
        <v>42</v>
      </c>
      <c r="P2169" t="s">
        <v>43</v>
      </c>
      <c r="Q2169">
        <v>20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42.3855</v>
      </c>
      <c r="AF2169">
        <v>-71.091800000000006</v>
      </c>
      <c r="AG2169">
        <v>4</v>
      </c>
      <c r="AH2169" s="1">
        <v>250000000000000</v>
      </c>
    </row>
    <row r="2170" spans="1:34" x14ac:dyDescent="0.35">
      <c r="A2170">
        <v>19070160</v>
      </c>
      <c r="B2170" s="2">
        <v>43810.210416666669</v>
      </c>
      <c r="C2170" s="2" t="str">
        <f t="shared" si="66"/>
        <v>Dec</v>
      </c>
      <c r="D2170" s="2" t="str">
        <f t="shared" si="67"/>
        <v>2019</v>
      </c>
      <c r="E2170" t="s">
        <v>58</v>
      </c>
      <c r="F2170" t="s">
        <v>1592</v>
      </c>
      <c r="G2170" t="s">
        <v>34</v>
      </c>
      <c r="H2170" t="s">
        <v>155</v>
      </c>
      <c r="I2170" t="s">
        <v>155</v>
      </c>
      <c r="J2170" t="s">
        <v>37</v>
      </c>
      <c r="K2170" t="s">
        <v>38</v>
      </c>
      <c r="L2170" t="s">
        <v>39</v>
      </c>
      <c r="M2170" t="s">
        <v>40</v>
      </c>
      <c r="N2170" t="s">
        <v>88</v>
      </c>
      <c r="O2170" t="s">
        <v>56</v>
      </c>
      <c r="P2170" t="s">
        <v>43</v>
      </c>
      <c r="Q2170">
        <v>15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3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42.384999999999998</v>
      </c>
      <c r="AF2170">
        <v>-71.091499999999996</v>
      </c>
      <c r="AG2170">
        <v>4</v>
      </c>
      <c r="AH2170" s="1">
        <v>250000000000000</v>
      </c>
    </row>
    <row r="2171" spans="1:34" x14ac:dyDescent="0.35">
      <c r="A2171">
        <v>22020277</v>
      </c>
      <c r="B2171" s="2">
        <v>44666.459722222222</v>
      </c>
      <c r="C2171" s="2" t="str">
        <f t="shared" si="66"/>
        <v>Apr</v>
      </c>
      <c r="D2171" s="2" t="str">
        <f t="shared" si="67"/>
        <v>2022</v>
      </c>
      <c r="E2171" t="s">
        <v>44</v>
      </c>
      <c r="F2171" t="s">
        <v>1593</v>
      </c>
      <c r="G2171" t="s">
        <v>46</v>
      </c>
      <c r="H2171" t="s">
        <v>47</v>
      </c>
      <c r="I2171" t="s">
        <v>48</v>
      </c>
      <c r="J2171" t="s">
        <v>37</v>
      </c>
      <c r="K2171" t="s">
        <v>118</v>
      </c>
      <c r="L2171" t="s">
        <v>39</v>
      </c>
      <c r="M2171" t="s">
        <v>69</v>
      </c>
      <c r="N2171" t="s">
        <v>49</v>
      </c>
      <c r="O2171" t="s">
        <v>1581</v>
      </c>
      <c r="P2171" t="s">
        <v>43</v>
      </c>
      <c r="Q2171">
        <v>25</v>
      </c>
      <c r="R2171">
        <v>0</v>
      </c>
      <c r="S2171">
        <v>0</v>
      </c>
      <c r="T2171">
        <v>0</v>
      </c>
      <c r="U2171">
        <v>2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42.3855</v>
      </c>
      <c r="AF2171">
        <v>-71.091300000000004</v>
      </c>
      <c r="AG2171">
        <v>1</v>
      </c>
      <c r="AH2171" s="1">
        <v>250000000000000</v>
      </c>
    </row>
    <row r="2172" spans="1:34" x14ac:dyDescent="0.35">
      <c r="A2172">
        <v>19061438</v>
      </c>
      <c r="B2172" s="2">
        <v>43764.134722222225</v>
      </c>
      <c r="C2172" s="2" t="str">
        <f t="shared" si="66"/>
        <v>Oct</v>
      </c>
      <c r="D2172" s="2" t="str">
        <f t="shared" si="67"/>
        <v>2019</v>
      </c>
      <c r="E2172" t="s">
        <v>58</v>
      </c>
      <c r="F2172" t="s">
        <v>1594</v>
      </c>
      <c r="G2172" t="s">
        <v>34</v>
      </c>
      <c r="H2172" t="s">
        <v>47</v>
      </c>
      <c r="I2172" t="s">
        <v>48</v>
      </c>
      <c r="J2172" t="s">
        <v>37</v>
      </c>
      <c r="K2172" t="s">
        <v>38</v>
      </c>
      <c r="L2172" t="s">
        <v>54</v>
      </c>
      <c r="M2172" t="s">
        <v>40</v>
      </c>
      <c r="N2172" t="s">
        <v>41</v>
      </c>
      <c r="O2172" t="s">
        <v>42</v>
      </c>
      <c r="P2172" t="s">
        <v>43</v>
      </c>
      <c r="Q2172">
        <v>25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2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42.384399999999999</v>
      </c>
      <c r="AF2172">
        <v>-71.089399999999998</v>
      </c>
      <c r="AG2172">
        <v>1</v>
      </c>
      <c r="AH2172" s="1">
        <v>250000000000000</v>
      </c>
    </row>
    <row r="2173" spans="1:34" x14ac:dyDescent="0.35">
      <c r="A2173">
        <v>18059679</v>
      </c>
      <c r="B2173" s="2">
        <v>43379.99722222222</v>
      </c>
      <c r="C2173" s="2" t="str">
        <f t="shared" si="66"/>
        <v>Oct</v>
      </c>
      <c r="D2173" s="2" t="str">
        <f t="shared" si="67"/>
        <v>2018</v>
      </c>
      <c r="E2173" t="s">
        <v>32</v>
      </c>
      <c r="F2173" t="s">
        <v>1595</v>
      </c>
      <c r="G2173" t="s">
        <v>34</v>
      </c>
      <c r="H2173" t="s">
        <v>47</v>
      </c>
      <c r="I2173" t="s">
        <v>48</v>
      </c>
      <c r="J2173" t="s">
        <v>37</v>
      </c>
      <c r="K2173" t="s">
        <v>66</v>
      </c>
      <c r="L2173" t="s">
        <v>54</v>
      </c>
      <c r="M2173" t="s">
        <v>40</v>
      </c>
      <c r="N2173" t="s">
        <v>55</v>
      </c>
      <c r="O2173" t="s">
        <v>42</v>
      </c>
      <c r="P2173" t="s">
        <v>43</v>
      </c>
      <c r="Q2173">
        <v>30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3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42.384099999999997</v>
      </c>
      <c r="AF2173">
        <v>-71.090199999999996</v>
      </c>
      <c r="AG2173">
        <v>1</v>
      </c>
      <c r="AH2173" s="1">
        <v>250000000000000</v>
      </c>
    </row>
    <row r="2174" spans="1:34" x14ac:dyDescent="0.35">
      <c r="A2174">
        <v>19068303</v>
      </c>
      <c r="B2174" s="2">
        <v>43801.006249999999</v>
      </c>
      <c r="C2174" s="2" t="str">
        <f t="shared" si="66"/>
        <v>Dec</v>
      </c>
      <c r="D2174" s="2" t="str">
        <f t="shared" si="67"/>
        <v>2019</v>
      </c>
      <c r="E2174" t="s">
        <v>58</v>
      </c>
      <c r="F2174" t="s">
        <v>1596</v>
      </c>
      <c r="G2174" t="s">
        <v>34</v>
      </c>
      <c r="H2174" t="s">
        <v>155</v>
      </c>
      <c r="I2174" t="s">
        <v>36</v>
      </c>
      <c r="J2174" t="s">
        <v>37</v>
      </c>
      <c r="K2174" t="s">
        <v>38</v>
      </c>
      <c r="L2174" t="s">
        <v>71</v>
      </c>
      <c r="M2174" t="s">
        <v>93</v>
      </c>
      <c r="N2174" t="s">
        <v>49</v>
      </c>
      <c r="O2174" t="s">
        <v>86</v>
      </c>
      <c r="P2174" t="s">
        <v>43</v>
      </c>
      <c r="Q2174">
        <v>25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1</v>
      </c>
      <c r="X2174">
        <v>0</v>
      </c>
      <c r="Y2174">
        <v>0</v>
      </c>
      <c r="Z2174">
        <v>1</v>
      </c>
      <c r="AA2174">
        <v>1</v>
      </c>
      <c r="AB2174">
        <v>0</v>
      </c>
      <c r="AC2174">
        <v>0</v>
      </c>
      <c r="AD2174">
        <v>0</v>
      </c>
      <c r="AE2174">
        <v>42.3842</v>
      </c>
      <c r="AF2174">
        <v>-71.089100000000002</v>
      </c>
      <c r="AG2174">
        <v>1</v>
      </c>
      <c r="AH2174" s="1">
        <v>250000000000000</v>
      </c>
    </row>
    <row r="2175" spans="1:34" x14ac:dyDescent="0.35">
      <c r="A2175">
        <v>19012372</v>
      </c>
      <c r="B2175" s="2">
        <v>43530.695833333331</v>
      </c>
      <c r="C2175" s="2" t="str">
        <f t="shared" si="66"/>
        <v>Mar</v>
      </c>
      <c r="D2175" s="2" t="str">
        <f t="shared" si="67"/>
        <v>2019</v>
      </c>
      <c r="E2175" t="s">
        <v>32</v>
      </c>
      <c r="F2175" t="s">
        <v>1597</v>
      </c>
      <c r="G2175" t="s">
        <v>46</v>
      </c>
      <c r="H2175" t="s">
        <v>47</v>
      </c>
      <c r="I2175" t="s">
        <v>36</v>
      </c>
      <c r="J2175" t="s">
        <v>37</v>
      </c>
      <c r="K2175" t="s">
        <v>38</v>
      </c>
      <c r="L2175" t="s">
        <v>39</v>
      </c>
      <c r="M2175" t="s">
        <v>40</v>
      </c>
      <c r="N2175" t="s">
        <v>55</v>
      </c>
      <c r="O2175" t="s">
        <v>56</v>
      </c>
      <c r="P2175" t="s">
        <v>43</v>
      </c>
      <c r="Q2175">
        <v>20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3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42.383899999999997</v>
      </c>
      <c r="AF2175">
        <v>-71.089600000000004</v>
      </c>
      <c r="AG2175">
        <v>1</v>
      </c>
      <c r="AH2175" s="1">
        <v>250000000000000</v>
      </c>
    </row>
    <row r="2176" spans="1:34" x14ac:dyDescent="0.35">
      <c r="A2176">
        <v>18028950</v>
      </c>
      <c r="B2176" s="2">
        <v>43236.594444444447</v>
      </c>
      <c r="C2176" s="2" t="str">
        <f t="shared" si="66"/>
        <v>May</v>
      </c>
      <c r="D2176" s="2" t="str">
        <f t="shared" si="67"/>
        <v>2018</v>
      </c>
      <c r="E2176" t="s">
        <v>44</v>
      </c>
      <c r="F2176" t="s">
        <v>1598</v>
      </c>
      <c r="G2176" t="s">
        <v>46</v>
      </c>
      <c r="H2176" t="s">
        <v>47</v>
      </c>
      <c r="I2176" t="s">
        <v>48</v>
      </c>
      <c r="J2176" t="s">
        <v>37</v>
      </c>
      <c r="K2176" t="s">
        <v>53</v>
      </c>
      <c r="L2176" t="s">
        <v>54</v>
      </c>
      <c r="M2176" t="s">
        <v>40</v>
      </c>
      <c r="N2176" t="s">
        <v>82</v>
      </c>
      <c r="O2176" t="s">
        <v>288</v>
      </c>
      <c r="P2176" t="s">
        <v>43</v>
      </c>
      <c r="Q2176">
        <v>25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1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42.3842</v>
      </c>
      <c r="AF2176">
        <v>-71.089100000000002</v>
      </c>
      <c r="AG2176">
        <v>1</v>
      </c>
      <c r="AH2176" s="1">
        <v>250000000000000</v>
      </c>
    </row>
    <row r="2177" spans="1:34" x14ac:dyDescent="0.35">
      <c r="A2177">
        <v>22019674</v>
      </c>
      <c r="B2177" s="2">
        <v>44663.914583333331</v>
      </c>
      <c r="C2177" s="2" t="str">
        <f t="shared" si="66"/>
        <v>Apr</v>
      </c>
      <c r="D2177" s="2" t="str">
        <f t="shared" si="67"/>
        <v>2022</v>
      </c>
      <c r="E2177" t="s">
        <v>32</v>
      </c>
      <c r="F2177" t="s">
        <v>1596</v>
      </c>
      <c r="G2177" t="s">
        <v>34</v>
      </c>
      <c r="H2177" t="s">
        <v>47</v>
      </c>
      <c r="I2177" t="s">
        <v>48</v>
      </c>
      <c r="J2177" t="s">
        <v>37</v>
      </c>
      <c r="K2177" t="s">
        <v>53</v>
      </c>
      <c r="L2177" t="s">
        <v>54</v>
      </c>
      <c r="M2177" t="s">
        <v>93</v>
      </c>
      <c r="N2177" t="s">
        <v>41</v>
      </c>
      <c r="O2177" t="s">
        <v>42</v>
      </c>
      <c r="P2177" t="s">
        <v>63</v>
      </c>
      <c r="Q2177">
        <v>25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4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42.3842</v>
      </c>
      <c r="AF2177">
        <v>-71.089100000000002</v>
      </c>
      <c r="AG2177">
        <v>1</v>
      </c>
      <c r="AH2177" s="1">
        <v>250000000000000</v>
      </c>
    </row>
    <row r="2178" spans="1:34" x14ac:dyDescent="0.35">
      <c r="A2178">
        <v>20036689</v>
      </c>
      <c r="B2178" s="2">
        <v>44039.804166666669</v>
      </c>
      <c r="C2178" s="2" t="str">
        <f t="shared" si="66"/>
        <v>Jul</v>
      </c>
      <c r="D2178" s="2" t="str">
        <f t="shared" si="67"/>
        <v>2020</v>
      </c>
      <c r="E2178" t="s">
        <v>32</v>
      </c>
      <c r="F2178" t="s">
        <v>1599</v>
      </c>
      <c r="G2178" t="s">
        <v>46</v>
      </c>
      <c r="H2178" t="s">
        <v>47</v>
      </c>
      <c r="I2178" t="s">
        <v>48</v>
      </c>
      <c r="J2178" t="s">
        <v>37</v>
      </c>
      <c r="K2178" t="s">
        <v>38</v>
      </c>
      <c r="L2178" t="s">
        <v>39</v>
      </c>
      <c r="M2178" t="s">
        <v>40</v>
      </c>
      <c r="N2178" t="s">
        <v>55</v>
      </c>
      <c r="O2178" t="s">
        <v>42</v>
      </c>
      <c r="P2178" t="s">
        <v>43</v>
      </c>
      <c r="Q2178">
        <v>25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3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42.384300000000003</v>
      </c>
      <c r="AF2178">
        <v>-71.086299999999994</v>
      </c>
      <c r="AG2178">
        <v>1</v>
      </c>
      <c r="AH2178" s="1">
        <v>250000000000000</v>
      </c>
    </row>
    <row r="2179" spans="1:34" x14ac:dyDescent="0.35">
      <c r="A2179">
        <v>19054938</v>
      </c>
      <c r="B2179" s="2">
        <v>43732.304861111108</v>
      </c>
      <c r="C2179" s="2" t="str">
        <f t="shared" ref="C2179:C2242" si="68">TEXT(B2179,"mmm")</f>
        <v>Sep</v>
      </c>
      <c r="D2179" s="2" t="str">
        <f t="shared" ref="D2179:D2242" si="69">TEXT(B2179,"yyyy")</f>
        <v>2019</v>
      </c>
      <c r="E2179" t="s">
        <v>58</v>
      </c>
      <c r="F2179" t="s">
        <v>1600</v>
      </c>
      <c r="G2179" t="s">
        <v>46</v>
      </c>
      <c r="H2179" t="s">
        <v>47</v>
      </c>
      <c r="I2179" t="s">
        <v>48</v>
      </c>
      <c r="J2179" t="s">
        <v>37</v>
      </c>
      <c r="K2179" t="s">
        <v>53</v>
      </c>
      <c r="L2179" t="s">
        <v>71</v>
      </c>
      <c r="M2179" t="s">
        <v>69</v>
      </c>
      <c r="N2179" t="s">
        <v>49</v>
      </c>
      <c r="O2179" t="s">
        <v>86</v>
      </c>
      <c r="P2179" t="s">
        <v>43</v>
      </c>
      <c r="Q2179">
        <v>25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1</v>
      </c>
      <c r="Y2179">
        <v>0</v>
      </c>
      <c r="Z2179">
        <v>1</v>
      </c>
      <c r="AA2179">
        <v>1</v>
      </c>
      <c r="AB2179">
        <v>0</v>
      </c>
      <c r="AC2179">
        <v>0</v>
      </c>
      <c r="AD2179">
        <v>0</v>
      </c>
      <c r="AE2179">
        <v>42.3842</v>
      </c>
      <c r="AF2179">
        <v>-71.086600000000004</v>
      </c>
      <c r="AG2179">
        <v>1</v>
      </c>
      <c r="AH2179" s="1">
        <v>250000000000000</v>
      </c>
    </row>
    <row r="2180" spans="1:34" x14ac:dyDescent="0.35">
      <c r="A2180">
        <v>19058464</v>
      </c>
      <c r="B2180" s="2">
        <v>43749.609722222223</v>
      </c>
      <c r="C2180" s="2" t="str">
        <f t="shared" si="68"/>
        <v>Oct</v>
      </c>
      <c r="D2180" s="2" t="str">
        <f t="shared" si="69"/>
        <v>2019</v>
      </c>
      <c r="E2180" t="s">
        <v>44</v>
      </c>
      <c r="F2180" t="s">
        <v>1600</v>
      </c>
      <c r="G2180" t="s">
        <v>46</v>
      </c>
      <c r="H2180" t="s">
        <v>35</v>
      </c>
      <c r="I2180" t="s">
        <v>36</v>
      </c>
      <c r="J2180" t="s">
        <v>37</v>
      </c>
      <c r="K2180" t="s">
        <v>53</v>
      </c>
      <c r="L2180" t="s">
        <v>71</v>
      </c>
      <c r="M2180" t="s">
        <v>40</v>
      </c>
      <c r="N2180" t="s">
        <v>49</v>
      </c>
      <c r="O2180" t="s">
        <v>42</v>
      </c>
      <c r="P2180" t="s">
        <v>43</v>
      </c>
      <c r="Q2180">
        <v>25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3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42.3842</v>
      </c>
      <c r="AF2180">
        <v>-71.086600000000004</v>
      </c>
      <c r="AG2180">
        <v>1</v>
      </c>
      <c r="AH2180" s="1">
        <v>250000000000000</v>
      </c>
    </row>
    <row r="2181" spans="1:34" x14ac:dyDescent="0.35">
      <c r="A2181">
        <v>20013611</v>
      </c>
      <c r="B2181" s="2">
        <v>43899.626388888886</v>
      </c>
      <c r="C2181" s="2" t="str">
        <f t="shared" si="68"/>
        <v>Mar</v>
      </c>
      <c r="D2181" s="2" t="str">
        <f t="shared" si="69"/>
        <v>2020</v>
      </c>
      <c r="E2181" t="s">
        <v>44</v>
      </c>
      <c r="F2181" t="s">
        <v>1601</v>
      </c>
      <c r="G2181" t="s">
        <v>46</v>
      </c>
      <c r="H2181" t="s">
        <v>47</v>
      </c>
      <c r="I2181" t="s">
        <v>48</v>
      </c>
      <c r="J2181" t="s">
        <v>37</v>
      </c>
      <c r="K2181" t="s">
        <v>38</v>
      </c>
      <c r="L2181" t="s">
        <v>54</v>
      </c>
      <c r="M2181" t="s">
        <v>40</v>
      </c>
      <c r="N2181" t="s">
        <v>41</v>
      </c>
      <c r="O2181" t="s">
        <v>42</v>
      </c>
      <c r="P2181" t="s">
        <v>43</v>
      </c>
      <c r="Q2181">
        <v>30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3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42.385399999999997</v>
      </c>
      <c r="AF2181">
        <v>-71.087999999999994</v>
      </c>
      <c r="AG2181">
        <v>1</v>
      </c>
      <c r="AH2181" s="1">
        <v>250000000000000</v>
      </c>
    </row>
    <row r="2182" spans="1:34" x14ac:dyDescent="0.35">
      <c r="A2182">
        <v>20061719</v>
      </c>
      <c r="B2182" s="2">
        <v>44187.49722222222</v>
      </c>
      <c r="C2182" s="2" t="str">
        <f t="shared" si="68"/>
        <v>Dec</v>
      </c>
      <c r="D2182" s="2" t="str">
        <f t="shared" si="69"/>
        <v>2020</v>
      </c>
      <c r="E2182" t="s">
        <v>44</v>
      </c>
      <c r="F2182" t="s">
        <v>1602</v>
      </c>
      <c r="G2182" t="s">
        <v>46</v>
      </c>
      <c r="H2182" t="s">
        <v>47</v>
      </c>
      <c r="I2182" t="s">
        <v>36</v>
      </c>
      <c r="J2182" t="s">
        <v>37</v>
      </c>
      <c r="K2182" t="s">
        <v>66</v>
      </c>
      <c r="L2182" t="s">
        <v>39</v>
      </c>
      <c r="M2182" t="s">
        <v>40</v>
      </c>
      <c r="N2182" t="s">
        <v>70</v>
      </c>
      <c r="O2182" t="s">
        <v>56</v>
      </c>
      <c r="P2182" t="s">
        <v>57</v>
      </c>
      <c r="Q2182">
        <v>25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2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42.385399999999997</v>
      </c>
      <c r="AF2182">
        <v>-71.087800000000001</v>
      </c>
      <c r="AG2182">
        <v>1</v>
      </c>
      <c r="AH2182" s="1">
        <v>250000000000000</v>
      </c>
    </row>
    <row r="2183" spans="1:34" x14ac:dyDescent="0.35">
      <c r="A2183">
        <v>19021133</v>
      </c>
      <c r="B2183" s="2">
        <v>43573.138194444444</v>
      </c>
      <c r="C2183" s="2" t="str">
        <f t="shared" si="68"/>
        <v>Apr</v>
      </c>
      <c r="D2183" s="2" t="str">
        <f t="shared" si="69"/>
        <v>2019</v>
      </c>
      <c r="E2183" t="s">
        <v>58</v>
      </c>
      <c r="F2183" t="s">
        <v>1603</v>
      </c>
      <c r="G2183" t="s">
        <v>34</v>
      </c>
      <c r="H2183" t="s">
        <v>47</v>
      </c>
      <c r="I2183" t="s">
        <v>48</v>
      </c>
      <c r="J2183" t="s">
        <v>63</v>
      </c>
      <c r="K2183" t="s">
        <v>38</v>
      </c>
      <c r="L2183" t="s">
        <v>71</v>
      </c>
      <c r="M2183" t="s">
        <v>63</v>
      </c>
      <c r="N2183" t="s">
        <v>82</v>
      </c>
      <c r="O2183" t="s">
        <v>56</v>
      </c>
      <c r="P2183" t="s">
        <v>43</v>
      </c>
      <c r="Q2183">
        <v>35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4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42.384799999999998</v>
      </c>
      <c r="AF2183">
        <v>-71.088499999999996</v>
      </c>
      <c r="AG2183">
        <v>1</v>
      </c>
      <c r="AH2183" s="1">
        <v>250000000000000</v>
      </c>
    </row>
    <row r="2184" spans="1:34" x14ac:dyDescent="0.35">
      <c r="A2184">
        <v>19001190</v>
      </c>
      <c r="B2184" s="2">
        <v>43472.724999999999</v>
      </c>
      <c r="C2184" s="2" t="str">
        <f t="shared" si="68"/>
        <v>Jan</v>
      </c>
      <c r="D2184" s="2" t="str">
        <f t="shared" si="69"/>
        <v>2019</v>
      </c>
      <c r="E2184" t="s">
        <v>32</v>
      </c>
      <c r="F2184" t="s">
        <v>1604</v>
      </c>
      <c r="G2184" t="s">
        <v>34</v>
      </c>
      <c r="H2184" t="s">
        <v>47</v>
      </c>
      <c r="I2184" t="s">
        <v>48</v>
      </c>
      <c r="J2184" t="s">
        <v>37</v>
      </c>
      <c r="K2184" t="s">
        <v>53</v>
      </c>
      <c r="L2184" t="s">
        <v>54</v>
      </c>
      <c r="M2184" t="s">
        <v>40</v>
      </c>
      <c r="N2184" t="s">
        <v>41</v>
      </c>
      <c r="O2184" t="s">
        <v>42</v>
      </c>
      <c r="P2184" t="s">
        <v>43</v>
      </c>
      <c r="Q2184">
        <v>25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2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42.384799999999998</v>
      </c>
      <c r="AF2184">
        <v>-71.088499999999996</v>
      </c>
      <c r="AG2184">
        <v>1</v>
      </c>
      <c r="AH2184" s="1">
        <v>250000000000000</v>
      </c>
    </row>
    <row r="2185" spans="1:34" x14ac:dyDescent="0.35">
      <c r="A2185">
        <v>22038884</v>
      </c>
      <c r="B2185" s="2">
        <v>44754.824305555558</v>
      </c>
      <c r="C2185" s="2" t="str">
        <f t="shared" si="68"/>
        <v>Jul</v>
      </c>
      <c r="D2185" s="2" t="str">
        <f t="shared" si="69"/>
        <v>2022</v>
      </c>
      <c r="E2185" t="s">
        <v>32</v>
      </c>
      <c r="F2185" t="s">
        <v>1605</v>
      </c>
      <c r="G2185" t="s">
        <v>46</v>
      </c>
      <c r="H2185" t="s">
        <v>47</v>
      </c>
      <c r="I2185" t="s">
        <v>48</v>
      </c>
      <c r="J2185" t="s">
        <v>37</v>
      </c>
      <c r="K2185" t="s">
        <v>38</v>
      </c>
      <c r="L2185" t="s">
        <v>54</v>
      </c>
      <c r="M2185" t="s">
        <v>93</v>
      </c>
      <c r="N2185" t="s">
        <v>49</v>
      </c>
      <c r="O2185" t="s">
        <v>105</v>
      </c>
      <c r="P2185" t="s">
        <v>43</v>
      </c>
      <c r="Q2185">
        <v>20</v>
      </c>
      <c r="R2185">
        <v>0</v>
      </c>
      <c r="S2185">
        <v>0</v>
      </c>
      <c r="T2185">
        <v>0</v>
      </c>
      <c r="U2185">
        <v>0</v>
      </c>
      <c r="V2185">
        <v>2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42.381300000000003</v>
      </c>
      <c r="AF2185">
        <v>-71.086399999999998</v>
      </c>
      <c r="AG2185">
        <v>1</v>
      </c>
      <c r="AH2185" s="1">
        <v>250000000000000</v>
      </c>
    </row>
    <row r="2186" spans="1:34" x14ac:dyDescent="0.35">
      <c r="A2186">
        <v>24000475</v>
      </c>
      <c r="B2186" s="2">
        <v>45294.870833333334</v>
      </c>
      <c r="C2186" s="2" t="str">
        <f t="shared" si="68"/>
        <v>Jan</v>
      </c>
      <c r="D2186" s="2" t="str">
        <f t="shared" si="69"/>
        <v>2024</v>
      </c>
      <c r="E2186" t="s">
        <v>32</v>
      </c>
      <c r="F2186" t="s">
        <v>1606</v>
      </c>
      <c r="G2186" t="s">
        <v>34</v>
      </c>
      <c r="H2186" t="s">
        <v>47</v>
      </c>
      <c r="I2186" t="s">
        <v>48</v>
      </c>
      <c r="J2186" t="s">
        <v>37</v>
      </c>
      <c r="K2186" t="s">
        <v>38</v>
      </c>
      <c r="L2186" t="s">
        <v>39</v>
      </c>
      <c r="M2186" t="s">
        <v>40</v>
      </c>
      <c r="N2186" t="s">
        <v>55</v>
      </c>
      <c r="O2186" t="s">
        <v>42</v>
      </c>
      <c r="P2186" t="s">
        <v>43</v>
      </c>
      <c r="Q2186">
        <v>30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2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42.381300000000003</v>
      </c>
      <c r="AF2186">
        <v>-71.087100000000007</v>
      </c>
      <c r="AG2186">
        <v>1</v>
      </c>
      <c r="AH2186" s="1">
        <v>250000000000000</v>
      </c>
    </row>
    <row r="2187" spans="1:34" x14ac:dyDescent="0.35">
      <c r="A2187">
        <v>23032473</v>
      </c>
      <c r="B2187" s="2">
        <v>45088.534722222219</v>
      </c>
      <c r="C2187" s="2" t="str">
        <f t="shared" si="68"/>
        <v>Jun</v>
      </c>
      <c r="D2187" s="2" t="str">
        <f t="shared" si="69"/>
        <v>2023</v>
      </c>
      <c r="E2187" t="s">
        <v>44</v>
      </c>
      <c r="F2187" t="s">
        <v>1607</v>
      </c>
      <c r="G2187" t="s">
        <v>46</v>
      </c>
      <c r="H2187" t="s">
        <v>47</v>
      </c>
      <c r="I2187" t="s">
        <v>48</v>
      </c>
      <c r="J2187" t="s">
        <v>37</v>
      </c>
      <c r="K2187" t="s">
        <v>38</v>
      </c>
      <c r="L2187" t="s">
        <v>39</v>
      </c>
      <c r="M2187" t="s">
        <v>40</v>
      </c>
      <c r="N2187" t="s">
        <v>70</v>
      </c>
      <c r="O2187" t="s">
        <v>56</v>
      </c>
      <c r="P2187" t="s">
        <v>57</v>
      </c>
      <c r="Q2187">
        <v>20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3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42.381500000000003</v>
      </c>
      <c r="AF2187">
        <v>-71.087699999999998</v>
      </c>
      <c r="AG2187">
        <v>1</v>
      </c>
      <c r="AH2187" s="1">
        <v>250000000000000</v>
      </c>
    </row>
    <row r="2188" spans="1:34" x14ac:dyDescent="0.35">
      <c r="A2188">
        <v>19068440</v>
      </c>
      <c r="B2188" s="2">
        <v>43801.767361111109</v>
      </c>
      <c r="C2188" s="2" t="str">
        <f t="shared" si="68"/>
        <v>Dec</v>
      </c>
      <c r="D2188" s="2" t="str">
        <f t="shared" si="69"/>
        <v>2019</v>
      </c>
      <c r="E2188" t="s">
        <v>32</v>
      </c>
      <c r="F2188" t="s">
        <v>1608</v>
      </c>
      <c r="G2188" t="s">
        <v>34</v>
      </c>
      <c r="H2188" t="s">
        <v>155</v>
      </c>
      <c r="I2188" t="s">
        <v>155</v>
      </c>
      <c r="J2188" t="s">
        <v>139</v>
      </c>
      <c r="K2188" t="s">
        <v>38</v>
      </c>
      <c r="L2188" t="s">
        <v>71</v>
      </c>
      <c r="M2188" t="s">
        <v>40</v>
      </c>
      <c r="N2188" t="s">
        <v>49</v>
      </c>
      <c r="O2188" t="s">
        <v>91</v>
      </c>
      <c r="P2188" t="s">
        <v>89</v>
      </c>
      <c r="Q2188">
        <v>20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42.383699999999997</v>
      </c>
      <c r="AF2188">
        <v>-71.089500000000001</v>
      </c>
      <c r="AG2188">
        <v>1</v>
      </c>
      <c r="AH2188" s="1">
        <v>250000000000000</v>
      </c>
    </row>
    <row r="2189" spans="1:34" x14ac:dyDescent="0.35">
      <c r="A2189">
        <v>20001667</v>
      </c>
      <c r="B2189" s="2">
        <v>43841.109027777777</v>
      </c>
      <c r="C2189" s="2" t="str">
        <f t="shared" si="68"/>
        <v>Jan</v>
      </c>
      <c r="D2189" s="2" t="str">
        <f t="shared" si="69"/>
        <v>2020</v>
      </c>
      <c r="E2189" t="s">
        <v>58</v>
      </c>
      <c r="F2189" t="s">
        <v>1609</v>
      </c>
      <c r="G2189" t="s">
        <v>34</v>
      </c>
      <c r="H2189" t="s">
        <v>47</v>
      </c>
      <c r="I2189" t="s">
        <v>48</v>
      </c>
      <c r="J2189" t="s">
        <v>37</v>
      </c>
      <c r="K2189" t="s">
        <v>38</v>
      </c>
      <c r="L2189" t="s">
        <v>39</v>
      </c>
      <c r="M2189" t="s">
        <v>40</v>
      </c>
      <c r="N2189" t="s">
        <v>49</v>
      </c>
      <c r="O2189" t="s">
        <v>99</v>
      </c>
      <c r="P2189" t="s">
        <v>89</v>
      </c>
      <c r="Q2189">
        <v>20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42.383600000000001</v>
      </c>
      <c r="AF2189">
        <v>-71.087299999999999</v>
      </c>
      <c r="AG2189">
        <v>1</v>
      </c>
      <c r="AH2189" s="1">
        <v>250000000000000</v>
      </c>
    </row>
    <row r="2190" spans="1:34" x14ac:dyDescent="0.35">
      <c r="A2190">
        <v>20036006</v>
      </c>
      <c r="B2190" s="2">
        <v>44035.349305555559</v>
      </c>
      <c r="C2190" s="2" t="str">
        <f t="shared" si="68"/>
        <v>Jul</v>
      </c>
      <c r="D2190" s="2" t="str">
        <f t="shared" si="69"/>
        <v>2020</v>
      </c>
      <c r="E2190" t="s">
        <v>44</v>
      </c>
      <c r="F2190" t="s">
        <v>1610</v>
      </c>
      <c r="G2190" t="s">
        <v>46</v>
      </c>
      <c r="H2190" t="s">
        <v>52</v>
      </c>
      <c r="I2190" t="s">
        <v>48</v>
      </c>
      <c r="J2190" t="s">
        <v>37</v>
      </c>
      <c r="K2190" t="s">
        <v>38</v>
      </c>
      <c r="L2190" t="s">
        <v>39</v>
      </c>
      <c r="M2190" t="s">
        <v>40</v>
      </c>
      <c r="N2190" t="s">
        <v>41</v>
      </c>
      <c r="O2190" t="s">
        <v>42</v>
      </c>
      <c r="P2190" t="s">
        <v>43</v>
      </c>
      <c r="Q2190">
        <v>20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4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42.383200000000002</v>
      </c>
      <c r="AF2190">
        <v>-71.089299999999994</v>
      </c>
      <c r="AG2190">
        <v>1</v>
      </c>
      <c r="AH2190" s="1">
        <v>250000000000000</v>
      </c>
    </row>
    <row r="2191" spans="1:34" x14ac:dyDescent="0.35">
      <c r="A2191">
        <v>22027676</v>
      </c>
      <c r="B2191" s="2">
        <v>44699.78125</v>
      </c>
      <c r="C2191" s="2" t="str">
        <f t="shared" si="68"/>
        <v>May</v>
      </c>
      <c r="D2191" s="2" t="str">
        <f t="shared" si="69"/>
        <v>2022</v>
      </c>
      <c r="E2191" t="s">
        <v>32</v>
      </c>
      <c r="F2191" t="s">
        <v>1611</v>
      </c>
      <c r="G2191" t="s">
        <v>46</v>
      </c>
      <c r="H2191" t="s">
        <v>47</v>
      </c>
      <c r="I2191" t="s">
        <v>48</v>
      </c>
      <c r="J2191" t="s">
        <v>37</v>
      </c>
      <c r="K2191" t="s">
        <v>38</v>
      </c>
      <c r="L2191" t="s">
        <v>54</v>
      </c>
      <c r="M2191" t="s">
        <v>69</v>
      </c>
      <c r="N2191" t="s">
        <v>119</v>
      </c>
      <c r="O2191" t="s">
        <v>56</v>
      </c>
      <c r="P2191" t="s">
        <v>89</v>
      </c>
      <c r="Q2191">
        <v>25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2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42.383099999999999</v>
      </c>
      <c r="AF2191">
        <v>-71.087699999999998</v>
      </c>
      <c r="AG2191">
        <v>1</v>
      </c>
      <c r="AH2191" s="1">
        <v>250000000000000</v>
      </c>
    </row>
    <row r="2192" spans="1:34" x14ac:dyDescent="0.35">
      <c r="A2192">
        <v>20050382</v>
      </c>
      <c r="B2192" s="2">
        <v>44121.949305555558</v>
      </c>
      <c r="C2192" s="2" t="str">
        <f t="shared" si="68"/>
        <v>Oct</v>
      </c>
      <c r="D2192" s="2" t="str">
        <f t="shared" si="69"/>
        <v>2020</v>
      </c>
      <c r="E2192" t="s">
        <v>32</v>
      </c>
      <c r="F2192" t="s">
        <v>1612</v>
      </c>
      <c r="G2192" t="s">
        <v>34</v>
      </c>
      <c r="H2192" t="s">
        <v>47</v>
      </c>
      <c r="I2192" t="s">
        <v>48</v>
      </c>
      <c r="J2192" t="s">
        <v>37</v>
      </c>
      <c r="K2192" t="s">
        <v>38</v>
      </c>
      <c r="L2192" t="s">
        <v>39</v>
      </c>
      <c r="M2192" t="s">
        <v>40</v>
      </c>
      <c r="N2192" t="s">
        <v>70</v>
      </c>
      <c r="O2192" t="s">
        <v>56</v>
      </c>
      <c r="P2192" t="s">
        <v>57</v>
      </c>
      <c r="Q2192">
        <v>25</v>
      </c>
      <c r="R2192">
        <v>0</v>
      </c>
      <c r="S2192">
        <v>0</v>
      </c>
      <c r="T2192">
        <v>0</v>
      </c>
      <c r="U2192">
        <v>1</v>
      </c>
      <c r="V2192">
        <v>0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42.383600000000001</v>
      </c>
      <c r="AF2192">
        <v>-71.089799999999997</v>
      </c>
      <c r="AG2192">
        <v>1</v>
      </c>
      <c r="AH2192" s="1">
        <v>250000000000000</v>
      </c>
    </row>
    <row r="2193" spans="1:34" x14ac:dyDescent="0.35">
      <c r="A2193">
        <v>19027791</v>
      </c>
      <c r="B2193" s="2">
        <v>43605.715277777781</v>
      </c>
      <c r="C2193" s="2" t="str">
        <f t="shared" si="68"/>
        <v>May</v>
      </c>
      <c r="D2193" s="2" t="str">
        <f t="shared" si="69"/>
        <v>2019</v>
      </c>
      <c r="E2193" t="s">
        <v>32</v>
      </c>
      <c r="F2193" t="s">
        <v>1613</v>
      </c>
      <c r="G2193" t="s">
        <v>46</v>
      </c>
      <c r="H2193" t="s">
        <v>47</v>
      </c>
      <c r="I2193" t="s">
        <v>48</v>
      </c>
      <c r="J2193" t="s">
        <v>37</v>
      </c>
      <c r="K2193" t="s">
        <v>38</v>
      </c>
      <c r="L2193" t="s">
        <v>54</v>
      </c>
      <c r="M2193" t="s">
        <v>40</v>
      </c>
      <c r="N2193" t="s">
        <v>49</v>
      </c>
      <c r="O2193" t="s">
        <v>86</v>
      </c>
      <c r="P2193" t="s">
        <v>43</v>
      </c>
      <c r="Q2193">
        <v>20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2</v>
      </c>
      <c r="Y2193">
        <v>0</v>
      </c>
      <c r="Z2193">
        <v>1</v>
      </c>
      <c r="AA2193">
        <v>1</v>
      </c>
      <c r="AB2193">
        <v>0</v>
      </c>
      <c r="AC2193">
        <v>0</v>
      </c>
      <c r="AD2193">
        <v>0</v>
      </c>
      <c r="AE2193">
        <v>42.383299999999998</v>
      </c>
      <c r="AF2193">
        <v>-71.089799999999997</v>
      </c>
      <c r="AG2193">
        <v>1</v>
      </c>
      <c r="AH2193" s="1">
        <v>250000000000000</v>
      </c>
    </row>
    <row r="2194" spans="1:34" x14ac:dyDescent="0.35">
      <c r="A2194">
        <v>22069897</v>
      </c>
      <c r="B2194" s="2">
        <v>44906.793055555558</v>
      </c>
      <c r="C2194" s="2" t="str">
        <f t="shared" si="68"/>
        <v>Dec</v>
      </c>
      <c r="D2194" s="2" t="str">
        <f t="shared" si="69"/>
        <v>2022</v>
      </c>
      <c r="E2194" t="s">
        <v>32</v>
      </c>
      <c r="F2194" t="s">
        <v>1613</v>
      </c>
      <c r="G2194" t="s">
        <v>34</v>
      </c>
      <c r="H2194" t="s">
        <v>155</v>
      </c>
      <c r="I2194" t="s">
        <v>171</v>
      </c>
      <c r="J2194" t="s">
        <v>139</v>
      </c>
      <c r="K2194" t="s">
        <v>38</v>
      </c>
      <c r="L2194" t="s">
        <v>54</v>
      </c>
      <c r="M2194" t="s">
        <v>40</v>
      </c>
      <c r="N2194" t="s">
        <v>41</v>
      </c>
      <c r="O2194" t="s">
        <v>56</v>
      </c>
      <c r="P2194" t="s">
        <v>43</v>
      </c>
      <c r="Q2194">
        <v>25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7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42.383299999999998</v>
      </c>
      <c r="AF2194">
        <v>-71.089799999999997</v>
      </c>
      <c r="AG2194">
        <v>1</v>
      </c>
      <c r="AH2194" s="1">
        <v>250000000000000</v>
      </c>
    </row>
    <row r="2195" spans="1:34" x14ac:dyDescent="0.35">
      <c r="A2195">
        <v>19061336</v>
      </c>
      <c r="B2195" s="2">
        <v>43763.671527777777</v>
      </c>
      <c r="C2195" s="2" t="str">
        <f t="shared" si="68"/>
        <v>Oct</v>
      </c>
      <c r="D2195" s="2" t="str">
        <f t="shared" si="69"/>
        <v>2019</v>
      </c>
      <c r="E2195" t="s">
        <v>32</v>
      </c>
      <c r="F2195" t="s">
        <v>1613</v>
      </c>
      <c r="G2195" t="s">
        <v>46</v>
      </c>
      <c r="H2195" t="s">
        <v>47</v>
      </c>
      <c r="I2195" t="s">
        <v>48</v>
      </c>
      <c r="J2195" t="s">
        <v>37</v>
      </c>
      <c r="K2195" t="s">
        <v>53</v>
      </c>
      <c r="L2195" t="s">
        <v>54</v>
      </c>
      <c r="M2195" t="s">
        <v>40</v>
      </c>
      <c r="N2195" t="s">
        <v>41</v>
      </c>
      <c r="O2195" t="s">
        <v>42</v>
      </c>
      <c r="P2195" t="s">
        <v>43</v>
      </c>
      <c r="Q2195">
        <v>20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3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42.383299999999998</v>
      </c>
      <c r="AF2195">
        <v>-71.089799999999997</v>
      </c>
      <c r="AG2195">
        <v>1</v>
      </c>
      <c r="AH2195" s="1">
        <v>250000000000000</v>
      </c>
    </row>
    <row r="2196" spans="1:34" x14ac:dyDescent="0.35">
      <c r="A2196">
        <v>22069885</v>
      </c>
      <c r="B2196" s="2">
        <v>44906.756249999999</v>
      </c>
      <c r="C2196" s="2" t="str">
        <f t="shared" si="68"/>
        <v>Dec</v>
      </c>
      <c r="D2196" s="2" t="str">
        <f t="shared" si="69"/>
        <v>2022</v>
      </c>
      <c r="E2196" t="s">
        <v>32</v>
      </c>
      <c r="F2196" t="s">
        <v>1613</v>
      </c>
      <c r="G2196" t="s">
        <v>34</v>
      </c>
      <c r="H2196" t="s">
        <v>155</v>
      </c>
      <c r="I2196" t="s">
        <v>171</v>
      </c>
      <c r="J2196" t="s">
        <v>139</v>
      </c>
      <c r="K2196" t="s">
        <v>38</v>
      </c>
      <c r="L2196" t="s">
        <v>54</v>
      </c>
      <c r="M2196" t="s">
        <v>40</v>
      </c>
      <c r="N2196" t="s">
        <v>41</v>
      </c>
      <c r="O2196" t="s">
        <v>42</v>
      </c>
      <c r="P2196" t="s">
        <v>43</v>
      </c>
      <c r="Q2196">
        <v>25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6</v>
      </c>
      <c r="X2196">
        <v>0</v>
      </c>
      <c r="Y2196">
        <v>0</v>
      </c>
      <c r="Z2196">
        <v>1</v>
      </c>
      <c r="AA2196">
        <v>1</v>
      </c>
      <c r="AB2196">
        <v>0</v>
      </c>
      <c r="AC2196">
        <v>0</v>
      </c>
      <c r="AD2196">
        <v>0</v>
      </c>
      <c r="AE2196">
        <v>42.383299999999998</v>
      </c>
      <c r="AF2196">
        <v>-71.089799999999997</v>
      </c>
      <c r="AG2196">
        <v>1</v>
      </c>
      <c r="AH2196" s="1">
        <v>250000000000000</v>
      </c>
    </row>
    <row r="2197" spans="1:34" x14ac:dyDescent="0.35">
      <c r="A2197">
        <v>21045127</v>
      </c>
      <c r="B2197" s="2">
        <v>44437.998611111114</v>
      </c>
      <c r="C2197" s="2" t="str">
        <f t="shared" si="68"/>
        <v>Aug</v>
      </c>
      <c r="D2197" s="2" t="str">
        <f t="shared" si="69"/>
        <v>2021</v>
      </c>
      <c r="E2197" t="s">
        <v>32</v>
      </c>
      <c r="F2197" t="s">
        <v>1613</v>
      </c>
      <c r="G2197" t="s">
        <v>34</v>
      </c>
      <c r="H2197" t="s">
        <v>47</v>
      </c>
      <c r="I2197" t="s">
        <v>48</v>
      </c>
      <c r="J2197" t="s">
        <v>63</v>
      </c>
      <c r="K2197" t="s">
        <v>53</v>
      </c>
      <c r="L2197" t="s">
        <v>54</v>
      </c>
      <c r="M2197" t="s">
        <v>63</v>
      </c>
      <c r="N2197" t="s">
        <v>49</v>
      </c>
      <c r="O2197" t="s">
        <v>50</v>
      </c>
      <c r="P2197" t="s">
        <v>43</v>
      </c>
      <c r="Q2197">
        <v>25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42.383299999999998</v>
      </c>
      <c r="AF2197">
        <v>-71.089799999999997</v>
      </c>
      <c r="AG2197">
        <v>1</v>
      </c>
      <c r="AH2197" s="1">
        <v>250000000000000</v>
      </c>
    </row>
    <row r="2198" spans="1:34" x14ac:dyDescent="0.35">
      <c r="A2198">
        <v>21008841</v>
      </c>
      <c r="B2198" s="2">
        <v>44246.676388888889</v>
      </c>
      <c r="C2198" s="2" t="str">
        <f t="shared" si="68"/>
        <v>Feb</v>
      </c>
      <c r="D2198" s="2" t="str">
        <f t="shared" si="69"/>
        <v>2021</v>
      </c>
      <c r="E2198" t="s">
        <v>32</v>
      </c>
      <c r="F2198" t="s">
        <v>1613</v>
      </c>
      <c r="G2198" t="s">
        <v>46</v>
      </c>
      <c r="H2198" t="s">
        <v>155</v>
      </c>
      <c r="I2198" t="s">
        <v>155</v>
      </c>
      <c r="J2198" t="s">
        <v>139</v>
      </c>
      <c r="K2198" t="s">
        <v>38</v>
      </c>
      <c r="L2198" t="s">
        <v>54</v>
      </c>
      <c r="M2198" t="s">
        <v>40</v>
      </c>
      <c r="N2198" t="s">
        <v>49</v>
      </c>
      <c r="O2198" t="s">
        <v>99</v>
      </c>
      <c r="P2198" t="s">
        <v>57</v>
      </c>
      <c r="Q2198">
        <v>25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2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42.383299999999998</v>
      </c>
      <c r="AF2198">
        <v>-71.089799999999997</v>
      </c>
      <c r="AG2198">
        <v>1</v>
      </c>
      <c r="AH2198" s="1">
        <v>250000000000000</v>
      </c>
    </row>
    <row r="2199" spans="1:34" x14ac:dyDescent="0.35">
      <c r="A2199">
        <v>23035091</v>
      </c>
      <c r="B2199" s="2">
        <v>45100.651388888888</v>
      </c>
      <c r="C2199" s="2" t="str">
        <f t="shared" si="68"/>
        <v>Jun</v>
      </c>
      <c r="D2199" s="2" t="str">
        <f t="shared" si="69"/>
        <v>2023</v>
      </c>
      <c r="E2199" t="s">
        <v>44</v>
      </c>
      <c r="F2199" t="s">
        <v>1614</v>
      </c>
      <c r="G2199" t="s">
        <v>46</v>
      </c>
      <c r="H2199" t="s">
        <v>47</v>
      </c>
      <c r="I2199" t="s">
        <v>48</v>
      </c>
      <c r="J2199" t="s">
        <v>63</v>
      </c>
      <c r="K2199" t="s">
        <v>53</v>
      </c>
      <c r="L2199" t="s">
        <v>54</v>
      </c>
      <c r="M2199" t="s">
        <v>40</v>
      </c>
      <c r="N2199" t="s">
        <v>41</v>
      </c>
      <c r="O2199" t="s">
        <v>96</v>
      </c>
      <c r="P2199" t="s">
        <v>43</v>
      </c>
      <c r="Q2199">
        <v>20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1</v>
      </c>
      <c r="X2199">
        <v>0</v>
      </c>
      <c r="Y2199">
        <v>0</v>
      </c>
      <c r="Z2199">
        <v>1</v>
      </c>
      <c r="AA2199">
        <v>0</v>
      </c>
      <c r="AB2199">
        <v>1</v>
      </c>
      <c r="AC2199">
        <v>0</v>
      </c>
      <c r="AD2199">
        <v>0</v>
      </c>
      <c r="AE2199">
        <v>42.380699999999997</v>
      </c>
      <c r="AF2199">
        <v>-71.0886</v>
      </c>
      <c r="AG2199">
        <v>1</v>
      </c>
      <c r="AH2199" s="1">
        <v>250000000000000</v>
      </c>
    </row>
    <row r="2200" spans="1:34" x14ac:dyDescent="0.35">
      <c r="A2200">
        <v>18058621</v>
      </c>
      <c r="B2200" s="2">
        <v>43374.62777777778</v>
      </c>
      <c r="C2200" s="2" t="str">
        <f t="shared" si="68"/>
        <v>Oct</v>
      </c>
      <c r="D2200" s="2" t="str">
        <f t="shared" si="69"/>
        <v>2018</v>
      </c>
      <c r="E2200" t="s">
        <v>44</v>
      </c>
      <c r="F2200" t="s">
        <v>1615</v>
      </c>
      <c r="G2200" t="s">
        <v>46</v>
      </c>
      <c r="H2200" t="s">
        <v>35</v>
      </c>
      <c r="I2200" t="s">
        <v>36</v>
      </c>
      <c r="J2200" t="s">
        <v>91</v>
      </c>
      <c r="K2200" t="s">
        <v>38</v>
      </c>
      <c r="L2200" t="s">
        <v>39</v>
      </c>
      <c r="M2200" t="s">
        <v>69</v>
      </c>
      <c r="N2200" t="s">
        <v>70</v>
      </c>
      <c r="O2200" t="s">
        <v>56</v>
      </c>
      <c r="P2200" t="s">
        <v>43</v>
      </c>
      <c r="Q2200">
        <v>25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3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42.3812</v>
      </c>
      <c r="AF2200">
        <v>-71.089100000000002</v>
      </c>
      <c r="AG2200">
        <v>1</v>
      </c>
      <c r="AH2200" s="1">
        <v>250000000000000</v>
      </c>
    </row>
    <row r="2201" spans="1:34" x14ac:dyDescent="0.35">
      <c r="A2201">
        <v>21050670</v>
      </c>
      <c r="B2201" s="2">
        <v>44465.043749999997</v>
      </c>
      <c r="C2201" s="2" t="str">
        <f t="shared" si="68"/>
        <v>Sep</v>
      </c>
      <c r="D2201" s="2" t="str">
        <f t="shared" si="69"/>
        <v>2021</v>
      </c>
      <c r="E2201" t="s">
        <v>58</v>
      </c>
      <c r="F2201" t="s">
        <v>1616</v>
      </c>
      <c r="G2201" t="s">
        <v>34</v>
      </c>
      <c r="H2201" t="s">
        <v>47</v>
      </c>
      <c r="I2201" t="s">
        <v>36</v>
      </c>
      <c r="J2201" t="s">
        <v>37</v>
      </c>
      <c r="K2201" t="s">
        <v>66</v>
      </c>
      <c r="L2201" t="s">
        <v>166</v>
      </c>
      <c r="M2201" t="s">
        <v>40</v>
      </c>
      <c r="N2201" t="s">
        <v>41</v>
      </c>
      <c r="O2201" t="s">
        <v>42</v>
      </c>
      <c r="P2201" t="s">
        <v>43</v>
      </c>
      <c r="Q2201">
        <v>25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1</v>
      </c>
      <c r="AA2201">
        <v>0</v>
      </c>
      <c r="AB2201">
        <v>1</v>
      </c>
      <c r="AC2201">
        <v>0</v>
      </c>
      <c r="AD2201">
        <v>1</v>
      </c>
      <c r="AE2201">
        <v>42.380699999999997</v>
      </c>
      <c r="AF2201">
        <v>-71.089299999999994</v>
      </c>
      <c r="AG2201">
        <v>1</v>
      </c>
      <c r="AH2201" s="1">
        <v>250000000000000</v>
      </c>
    </row>
    <row r="2202" spans="1:34" x14ac:dyDescent="0.35">
      <c r="A2202">
        <v>20061079</v>
      </c>
      <c r="B2202" s="2">
        <v>44183.698611111111</v>
      </c>
      <c r="C2202" s="2" t="str">
        <f t="shared" si="68"/>
        <v>Dec</v>
      </c>
      <c r="D2202" s="2" t="str">
        <f t="shared" si="69"/>
        <v>2020</v>
      </c>
      <c r="E2202" t="s">
        <v>32</v>
      </c>
      <c r="F2202" t="s">
        <v>1617</v>
      </c>
      <c r="G2202" t="s">
        <v>107</v>
      </c>
      <c r="H2202" t="s">
        <v>47</v>
      </c>
      <c r="I2202" t="s">
        <v>36</v>
      </c>
      <c r="J2202" t="s">
        <v>37</v>
      </c>
      <c r="K2202" t="s">
        <v>38</v>
      </c>
      <c r="L2202" t="s">
        <v>54</v>
      </c>
      <c r="M2202" t="s">
        <v>40</v>
      </c>
      <c r="N2202" t="s">
        <v>41</v>
      </c>
      <c r="O2202" t="s">
        <v>42</v>
      </c>
      <c r="P2202" t="s">
        <v>43</v>
      </c>
      <c r="Q2202">
        <v>25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5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42.380699999999997</v>
      </c>
      <c r="AF2202">
        <v>-71.0886</v>
      </c>
      <c r="AG2202">
        <v>1</v>
      </c>
      <c r="AH2202" s="1">
        <v>250000000000000</v>
      </c>
    </row>
    <row r="2203" spans="1:34" x14ac:dyDescent="0.35">
      <c r="A2203">
        <v>22052216</v>
      </c>
      <c r="B2203" s="2">
        <v>44818.719444444447</v>
      </c>
      <c r="C2203" s="2" t="str">
        <f t="shared" si="68"/>
        <v>Sep</v>
      </c>
      <c r="D2203" s="2" t="str">
        <f t="shared" si="69"/>
        <v>2022</v>
      </c>
      <c r="E2203" t="s">
        <v>32</v>
      </c>
      <c r="F2203" t="s">
        <v>1618</v>
      </c>
      <c r="G2203" t="s">
        <v>46</v>
      </c>
      <c r="H2203" t="s">
        <v>47</v>
      </c>
      <c r="I2203" t="s">
        <v>48</v>
      </c>
      <c r="J2203" t="s">
        <v>37</v>
      </c>
      <c r="K2203" t="s">
        <v>38</v>
      </c>
      <c r="L2203" t="s">
        <v>54</v>
      </c>
      <c r="M2203" t="s">
        <v>93</v>
      </c>
      <c r="N2203" t="s">
        <v>41</v>
      </c>
      <c r="O2203" t="s">
        <v>42</v>
      </c>
      <c r="P2203" t="s">
        <v>43</v>
      </c>
      <c r="Q2203">
        <v>25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2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42.380699999999997</v>
      </c>
      <c r="AF2203">
        <v>-71.0886</v>
      </c>
      <c r="AG2203">
        <v>1</v>
      </c>
      <c r="AH2203" s="1">
        <v>250000000000000</v>
      </c>
    </row>
    <row r="2204" spans="1:34" x14ac:dyDescent="0.35">
      <c r="A2204">
        <v>18032774</v>
      </c>
      <c r="B2204" s="2">
        <v>43252.790277777778</v>
      </c>
      <c r="C2204" s="2" t="str">
        <f t="shared" si="68"/>
        <v>Jun</v>
      </c>
      <c r="D2204" s="2" t="str">
        <f t="shared" si="69"/>
        <v>2018</v>
      </c>
      <c r="E2204" t="s">
        <v>32</v>
      </c>
      <c r="F2204" t="s">
        <v>1614</v>
      </c>
      <c r="G2204" t="s">
        <v>46</v>
      </c>
      <c r="H2204" t="s">
        <v>47</v>
      </c>
      <c r="I2204" t="s">
        <v>48</v>
      </c>
      <c r="J2204" t="s">
        <v>37</v>
      </c>
      <c r="K2204" t="s">
        <v>38</v>
      </c>
      <c r="L2204" t="s">
        <v>54</v>
      </c>
      <c r="M2204" t="s">
        <v>93</v>
      </c>
      <c r="N2204" t="s">
        <v>82</v>
      </c>
      <c r="O2204" t="s">
        <v>42</v>
      </c>
      <c r="P2204" t="s">
        <v>43</v>
      </c>
      <c r="Q2204">
        <v>25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42.380699999999997</v>
      </c>
      <c r="AF2204">
        <v>-71.0886</v>
      </c>
      <c r="AG2204">
        <v>1</v>
      </c>
      <c r="AH2204" s="1">
        <v>250000000000000</v>
      </c>
    </row>
    <row r="2205" spans="1:34" x14ac:dyDescent="0.35">
      <c r="A2205">
        <v>21028528</v>
      </c>
      <c r="B2205" s="2">
        <v>44353.718055555553</v>
      </c>
      <c r="C2205" s="2" t="str">
        <f t="shared" si="68"/>
        <v>Jun</v>
      </c>
      <c r="D2205" s="2" t="str">
        <f t="shared" si="69"/>
        <v>2021</v>
      </c>
      <c r="E2205" t="s">
        <v>32</v>
      </c>
      <c r="F2205" t="s">
        <v>1619</v>
      </c>
      <c r="G2205" t="s">
        <v>46</v>
      </c>
      <c r="H2205" t="s">
        <v>47</v>
      </c>
      <c r="I2205" t="s">
        <v>48</v>
      </c>
      <c r="J2205" t="s">
        <v>37</v>
      </c>
      <c r="K2205" t="s">
        <v>38</v>
      </c>
      <c r="L2205" t="s">
        <v>39</v>
      </c>
      <c r="M2205" t="s">
        <v>40</v>
      </c>
      <c r="N2205" t="s">
        <v>82</v>
      </c>
      <c r="O2205" t="s">
        <v>42</v>
      </c>
      <c r="P2205" t="s">
        <v>43</v>
      </c>
      <c r="Q2205">
        <v>25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42.381</v>
      </c>
      <c r="AF2205">
        <v>-71.0886</v>
      </c>
      <c r="AG2205">
        <v>1</v>
      </c>
      <c r="AH2205" s="1">
        <v>250000000000000</v>
      </c>
    </row>
    <row r="2206" spans="1:34" x14ac:dyDescent="0.35">
      <c r="A2206">
        <v>24004908</v>
      </c>
      <c r="B2206" s="2">
        <v>45318.698611111111</v>
      </c>
      <c r="C2206" s="2" t="str">
        <f t="shared" si="68"/>
        <v>Jan</v>
      </c>
      <c r="D2206" s="2" t="str">
        <f t="shared" si="69"/>
        <v>2024</v>
      </c>
      <c r="E2206" t="s">
        <v>32</v>
      </c>
      <c r="F2206" t="s">
        <v>1619</v>
      </c>
      <c r="G2206" t="s">
        <v>107</v>
      </c>
      <c r="H2206" t="s">
        <v>52</v>
      </c>
      <c r="I2206" t="s">
        <v>48</v>
      </c>
      <c r="J2206" t="s">
        <v>37</v>
      </c>
      <c r="K2206" t="s">
        <v>38</v>
      </c>
      <c r="L2206" t="s">
        <v>39</v>
      </c>
      <c r="M2206" t="s">
        <v>40</v>
      </c>
      <c r="N2206" t="s">
        <v>82</v>
      </c>
      <c r="O2206" t="s">
        <v>42</v>
      </c>
      <c r="P2206" t="s">
        <v>43</v>
      </c>
      <c r="Q2206">
        <v>25</v>
      </c>
      <c r="R2206">
        <v>0</v>
      </c>
      <c r="S2206">
        <v>0</v>
      </c>
      <c r="T2206">
        <v>0</v>
      </c>
      <c r="U2206">
        <v>0</v>
      </c>
      <c r="V2206">
        <v>2</v>
      </c>
      <c r="W2206">
        <v>2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42.381</v>
      </c>
      <c r="AF2206">
        <v>-71.0886</v>
      </c>
      <c r="AG2206">
        <v>1</v>
      </c>
      <c r="AH2206" s="1">
        <v>250000000000000</v>
      </c>
    </row>
    <row r="2207" spans="1:34" x14ac:dyDescent="0.35">
      <c r="A2207">
        <v>20032485</v>
      </c>
      <c r="B2207" s="2">
        <v>44011.81527777778</v>
      </c>
      <c r="C2207" s="2" t="str">
        <f t="shared" si="68"/>
        <v>Jun</v>
      </c>
      <c r="D2207" s="2" t="str">
        <f t="shared" si="69"/>
        <v>2020</v>
      </c>
      <c r="E2207" t="s">
        <v>32</v>
      </c>
      <c r="F2207" t="s">
        <v>1620</v>
      </c>
      <c r="G2207" t="s">
        <v>46</v>
      </c>
      <c r="H2207" t="s">
        <v>47</v>
      </c>
      <c r="I2207" t="s">
        <v>48</v>
      </c>
      <c r="J2207" t="s">
        <v>37</v>
      </c>
      <c r="K2207" t="s">
        <v>38</v>
      </c>
      <c r="L2207" t="s">
        <v>54</v>
      </c>
      <c r="M2207" t="s">
        <v>93</v>
      </c>
      <c r="N2207" t="s">
        <v>49</v>
      </c>
      <c r="O2207" t="s">
        <v>91</v>
      </c>
      <c r="P2207" t="s">
        <v>63</v>
      </c>
      <c r="Q2207">
        <v>25</v>
      </c>
      <c r="R2207">
        <v>0</v>
      </c>
      <c r="S2207">
        <v>0</v>
      </c>
      <c r="T2207">
        <v>2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1</v>
      </c>
      <c r="AA2207">
        <v>1</v>
      </c>
      <c r="AB2207">
        <v>0</v>
      </c>
      <c r="AC2207">
        <v>0</v>
      </c>
      <c r="AD2207">
        <v>1</v>
      </c>
      <c r="AE2207">
        <v>42.3825</v>
      </c>
      <c r="AF2207">
        <v>-71.09</v>
      </c>
      <c r="AG2207">
        <v>1</v>
      </c>
      <c r="AH2207" s="1">
        <v>250000000000000</v>
      </c>
    </row>
    <row r="2208" spans="1:34" x14ac:dyDescent="0.35">
      <c r="A2208">
        <v>21009402</v>
      </c>
      <c r="B2208" s="2">
        <v>44250.287499999999</v>
      </c>
      <c r="C2208" s="2" t="str">
        <f t="shared" si="68"/>
        <v>Feb</v>
      </c>
      <c r="D2208" s="2" t="str">
        <f t="shared" si="69"/>
        <v>2021</v>
      </c>
      <c r="E2208" t="s">
        <v>58</v>
      </c>
      <c r="F2208" t="s">
        <v>1621</v>
      </c>
      <c r="G2208" t="s">
        <v>46</v>
      </c>
      <c r="H2208" t="s">
        <v>47</v>
      </c>
      <c r="I2208" t="s">
        <v>48</v>
      </c>
      <c r="J2208" t="s">
        <v>37</v>
      </c>
      <c r="K2208" t="s">
        <v>38</v>
      </c>
      <c r="L2208" t="s">
        <v>39</v>
      </c>
      <c r="M2208" t="s">
        <v>69</v>
      </c>
      <c r="N2208" t="s">
        <v>63</v>
      </c>
      <c r="O2208" t="s">
        <v>42</v>
      </c>
      <c r="P2208" t="s">
        <v>43</v>
      </c>
      <c r="Q2208">
        <v>25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2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42.381</v>
      </c>
      <c r="AF2208">
        <v>-71.0886</v>
      </c>
      <c r="AG2208">
        <v>1</v>
      </c>
      <c r="AH2208" s="1">
        <v>250000000000000</v>
      </c>
    </row>
    <row r="2209" spans="1:34" x14ac:dyDescent="0.35">
      <c r="A2209">
        <v>22070755</v>
      </c>
      <c r="B2209" s="2">
        <v>44911.481944444444</v>
      </c>
      <c r="C2209" s="2" t="str">
        <f t="shared" si="68"/>
        <v>Dec</v>
      </c>
      <c r="D2209" s="2" t="str">
        <f t="shared" si="69"/>
        <v>2022</v>
      </c>
      <c r="E2209" t="s">
        <v>44</v>
      </c>
      <c r="F2209" t="s">
        <v>1614</v>
      </c>
      <c r="G2209" t="s">
        <v>46</v>
      </c>
      <c r="H2209" t="s">
        <v>35</v>
      </c>
      <c r="I2209" t="s">
        <v>36</v>
      </c>
      <c r="J2209" t="s">
        <v>37</v>
      </c>
      <c r="K2209" t="s">
        <v>53</v>
      </c>
      <c r="L2209" t="s">
        <v>54</v>
      </c>
      <c r="M2209" t="s">
        <v>40</v>
      </c>
      <c r="N2209" t="s">
        <v>49</v>
      </c>
      <c r="O2209" t="s">
        <v>96</v>
      </c>
      <c r="P2209" t="s">
        <v>43</v>
      </c>
      <c r="Q2209">
        <v>25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2</v>
      </c>
      <c r="X2209">
        <v>0</v>
      </c>
      <c r="Y2209">
        <v>0</v>
      </c>
      <c r="Z2209">
        <v>1</v>
      </c>
      <c r="AA2209">
        <v>0</v>
      </c>
      <c r="AB2209">
        <v>1</v>
      </c>
      <c r="AC2209">
        <v>0</v>
      </c>
      <c r="AD2209">
        <v>0</v>
      </c>
      <c r="AE2209">
        <v>42.380699999999997</v>
      </c>
      <c r="AF2209">
        <v>-71.0886</v>
      </c>
      <c r="AG2209">
        <v>1</v>
      </c>
      <c r="AH2209" s="1">
        <v>250000000000000</v>
      </c>
    </row>
    <row r="2210" spans="1:34" x14ac:dyDescent="0.35">
      <c r="A2210">
        <v>18035486</v>
      </c>
      <c r="B2210" s="2">
        <v>43265.669444444444</v>
      </c>
      <c r="C2210" s="2" t="str">
        <f t="shared" si="68"/>
        <v>Jun</v>
      </c>
      <c r="D2210" s="2" t="str">
        <f t="shared" si="69"/>
        <v>2018</v>
      </c>
      <c r="E2210" t="s">
        <v>32</v>
      </c>
      <c r="F2210" t="s">
        <v>1622</v>
      </c>
      <c r="G2210" t="s">
        <v>46</v>
      </c>
      <c r="H2210" t="s">
        <v>47</v>
      </c>
      <c r="I2210" t="s">
        <v>48</v>
      </c>
      <c r="J2210" t="s">
        <v>37</v>
      </c>
      <c r="K2210" t="s">
        <v>38</v>
      </c>
      <c r="L2210" t="s">
        <v>63</v>
      </c>
      <c r="M2210" t="s">
        <v>40</v>
      </c>
      <c r="N2210" t="s">
        <v>41</v>
      </c>
      <c r="O2210" t="s">
        <v>96</v>
      </c>
      <c r="P2210" t="s">
        <v>43</v>
      </c>
      <c r="Q2210">
        <v>25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1</v>
      </c>
      <c r="AA2210">
        <v>0</v>
      </c>
      <c r="AB2210">
        <v>1</v>
      </c>
      <c r="AC2210">
        <v>0</v>
      </c>
      <c r="AD2210">
        <v>0</v>
      </c>
      <c r="AE2210">
        <v>42.3825</v>
      </c>
      <c r="AF2210">
        <v>-71.090199999999996</v>
      </c>
      <c r="AG2210">
        <v>1</v>
      </c>
      <c r="AH2210" s="1">
        <v>250000000000000</v>
      </c>
    </row>
    <row r="2211" spans="1:34" x14ac:dyDescent="0.35">
      <c r="A2211">
        <v>23022329</v>
      </c>
      <c r="B2211" s="2">
        <v>45041.364583333336</v>
      </c>
      <c r="C2211" s="2" t="str">
        <f t="shared" si="68"/>
        <v>Apr</v>
      </c>
      <c r="D2211" s="2" t="str">
        <f t="shared" si="69"/>
        <v>2023</v>
      </c>
      <c r="E2211" t="s">
        <v>44</v>
      </c>
      <c r="F2211" t="s">
        <v>1619</v>
      </c>
      <c r="G2211" t="s">
        <v>46</v>
      </c>
      <c r="H2211" t="s">
        <v>47</v>
      </c>
      <c r="I2211" t="s">
        <v>48</v>
      </c>
      <c r="J2211" t="s">
        <v>37</v>
      </c>
      <c r="K2211" t="s">
        <v>66</v>
      </c>
      <c r="L2211" t="s">
        <v>68</v>
      </c>
      <c r="M2211" t="s">
        <v>40</v>
      </c>
      <c r="N2211" t="s">
        <v>41</v>
      </c>
      <c r="O2211" t="s">
        <v>42</v>
      </c>
      <c r="P2211" t="s">
        <v>43</v>
      </c>
      <c r="Q2211">
        <v>25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3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42.381</v>
      </c>
      <c r="AF2211">
        <v>-71.0886</v>
      </c>
      <c r="AG2211">
        <v>1</v>
      </c>
      <c r="AH2211" s="1">
        <v>250000000000000</v>
      </c>
    </row>
    <row r="2212" spans="1:34" x14ac:dyDescent="0.35">
      <c r="A2212">
        <v>20031373</v>
      </c>
      <c r="B2212" s="2">
        <v>44005.383333333331</v>
      </c>
      <c r="C2212" s="2" t="str">
        <f t="shared" si="68"/>
        <v>Jun</v>
      </c>
      <c r="D2212" s="2" t="str">
        <f t="shared" si="69"/>
        <v>2020</v>
      </c>
      <c r="E2212" t="s">
        <v>44</v>
      </c>
      <c r="F2212" t="s">
        <v>1614</v>
      </c>
      <c r="G2212" t="s">
        <v>46</v>
      </c>
      <c r="H2212" t="s">
        <v>47</v>
      </c>
      <c r="I2212" t="s">
        <v>48</v>
      </c>
      <c r="J2212" t="s">
        <v>37</v>
      </c>
      <c r="K2212" t="s">
        <v>53</v>
      </c>
      <c r="L2212" t="s">
        <v>54</v>
      </c>
      <c r="M2212" t="s">
        <v>40</v>
      </c>
      <c r="N2212" t="s">
        <v>41</v>
      </c>
      <c r="O2212" t="s">
        <v>42</v>
      </c>
      <c r="P2212" t="s">
        <v>43</v>
      </c>
      <c r="Q2212">
        <v>25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3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42.380699999999997</v>
      </c>
      <c r="AF2212">
        <v>-71.0886</v>
      </c>
      <c r="AG2212">
        <v>1</v>
      </c>
      <c r="AH2212" s="1">
        <v>250000000000000</v>
      </c>
    </row>
    <row r="2213" spans="1:34" x14ac:dyDescent="0.35">
      <c r="A2213">
        <v>21054517</v>
      </c>
      <c r="B2213" s="2">
        <v>44485.474999999999</v>
      </c>
      <c r="C2213" s="2" t="str">
        <f t="shared" si="68"/>
        <v>Oct</v>
      </c>
      <c r="D2213" s="2" t="str">
        <f t="shared" si="69"/>
        <v>2021</v>
      </c>
      <c r="E2213" t="s">
        <v>44</v>
      </c>
      <c r="F2213" t="s">
        <v>1623</v>
      </c>
      <c r="G2213" t="s">
        <v>46</v>
      </c>
      <c r="H2213" t="s">
        <v>47</v>
      </c>
      <c r="I2213" t="s">
        <v>48</v>
      </c>
      <c r="J2213" t="s">
        <v>37</v>
      </c>
      <c r="K2213" t="s">
        <v>66</v>
      </c>
      <c r="L2213" t="s">
        <v>54</v>
      </c>
      <c r="M2213" t="s">
        <v>61</v>
      </c>
      <c r="N2213" t="s">
        <v>70</v>
      </c>
      <c r="O2213" t="s">
        <v>42</v>
      </c>
      <c r="P2213" t="s">
        <v>43</v>
      </c>
      <c r="Q2213">
        <v>30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3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42.383800000000001</v>
      </c>
      <c r="AF2213">
        <v>-71.091399999999993</v>
      </c>
      <c r="AG2213">
        <v>1</v>
      </c>
      <c r="AH2213" s="1">
        <v>250000000000000</v>
      </c>
    </row>
    <row r="2214" spans="1:34" x14ac:dyDescent="0.35">
      <c r="A2214">
        <v>22068035</v>
      </c>
      <c r="B2214" s="2">
        <v>44896.674305555556</v>
      </c>
      <c r="C2214" s="2" t="str">
        <f t="shared" si="68"/>
        <v>Dec</v>
      </c>
      <c r="D2214" s="2" t="str">
        <f t="shared" si="69"/>
        <v>2022</v>
      </c>
      <c r="E2214" t="s">
        <v>32</v>
      </c>
      <c r="F2214" t="s">
        <v>1624</v>
      </c>
      <c r="G2214" t="s">
        <v>46</v>
      </c>
      <c r="H2214" t="s">
        <v>47</v>
      </c>
      <c r="I2214" t="s">
        <v>48</v>
      </c>
      <c r="J2214" t="s">
        <v>37</v>
      </c>
      <c r="K2214" t="s">
        <v>53</v>
      </c>
      <c r="L2214" t="s">
        <v>54</v>
      </c>
      <c r="M2214" t="s">
        <v>40</v>
      </c>
      <c r="N2214" t="s">
        <v>41</v>
      </c>
      <c r="O2214" t="s">
        <v>288</v>
      </c>
      <c r="P2214" t="s">
        <v>43</v>
      </c>
      <c r="Q2214">
        <v>25</v>
      </c>
      <c r="R2214">
        <v>0</v>
      </c>
      <c r="S2214">
        <v>0</v>
      </c>
      <c r="T2214">
        <v>0</v>
      </c>
      <c r="U2214">
        <v>1</v>
      </c>
      <c r="V2214">
        <v>0</v>
      </c>
      <c r="W2214">
        <v>4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42.381</v>
      </c>
      <c r="AF2214">
        <v>-71.087599999999995</v>
      </c>
      <c r="AG2214">
        <v>1</v>
      </c>
      <c r="AH2214" s="1">
        <v>250000000000000</v>
      </c>
    </row>
    <row r="2215" spans="1:34" x14ac:dyDescent="0.35">
      <c r="A2215">
        <v>21045958</v>
      </c>
      <c r="B2215" s="2">
        <v>44441.746527777781</v>
      </c>
      <c r="C2215" s="2" t="str">
        <f t="shared" si="68"/>
        <v>Sep</v>
      </c>
      <c r="D2215" s="2" t="str">
        <f t="shared" si="69"/>
        <v>2021</v>
      </c>
      <c r="E2215" t="s">
        <v>32</v>
      </c>
      <c r="F2215" t="s">
        <v>1625</v>
      </c>
      <c r="G2215" t="s">
        <v>46</v>
      </c>
      <c r="H2215" t="s">
        <v>47</v>
      </c>
      <c r="I2215" t="s">
        <v>48</v>
      </c>
      <c r="J2215" t="s">
        <v>37</v>
      </c>
      <c r="K2215" t="s">
        <v>38</v>
      </c>
      <c r="L2215" t="s">
        <v>54</v>
      </c>
      <c r="M2215" t="s">
        <v>40</v>
      </c>
      <c r="N2215" t="s">
        <v>41</v>
      </c>
      <c r="O2215" t="s">
        <v>42</v>
      </c>
      <c r="P2215" t="s">
        <v>43</v>
      </c>
      <c r="Q2215">
        <v>25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3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42.381</v>
      </c>
      <c r="AF2215">
        <v>-71.087599999999995</v>
      </c>
      <c r="AG2215">
        <v>1</v>
      </c>
      <c r="AH2215" s="1">
        <v>250000000000000</v>
      </c>
    </row>
    <row r="2216" spans="1:34" x14ac:dyDescent="0.35">
      <c r="A2216">
        <v>22012877</v>
      </c>
      <c r="B2216" s="2">
        <v>44631.622916666667</v>
      </c>
      <c r="C2216" s="2" t="str">
        <f t="shared" si="68"/>
        <v>Mar</v>
      </c>
      <c r="D2216" s="2" t="str">
        <f t="shared" si="69"/>
        <v>2022</v>
      </c>
      <c r="E2216" t="s">
        <v>44</v>
      </c>
      <c r="F2216" t="s">
        <v>1624</v>
      </c>
      <c r="G2216" t="s">
        <v>46</v>
      </c>
      <c r="H2216" t="s">
        <v>47</v>
      </c>
      <c r="I2216" t="s">
        <v>48</v>
      </c>
      <c r="J2216" t="s">
        <v>37</v>
      </c>
      <c r="K2216" t="s">
        <v>38</v>
      </c>
      <c r="L2216" t="s">
        <v>54</v>
      </c>
      <c r="M2216" t="s">
        <v>40</v>
      </c>
      <c r="N2216" t="s">
        <v>41</v>
      </c>
      <c r="O2216" t="s">
        <v>42</v>
      </c>
      <c r="P2216" t="s">
        <v>43</v>
      </c>
      <c r="Q2216">
        <v>25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4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42.381</v>
      </c>
      <c r="AF2216">
        <v>-71.087599999999995</v>
      </c>
      <c r="AG2216">
        <v>1</v>
      </c>
      <c r="AH2216" s="1">
        <v>250000000000000</v>
      </c>
    </row>
    <row r="2217" spans="1:34" x14ac:dyDescent="0.35">
      <c r="A2217">
        <v>20026157</v>
      </c>
      <c r="B2217" s="2">
        <v>43973.413888888892</v>
      </c>
      <c r="C2217" s="2" t="str">
        <f t="shared" si="68"/>
        <v>May</v>
      </c>
      <c r="D2217" s="2" t="str">
        <f t="shared" si="69"/>
        <v>2020</v>
      </c>
      <c r="E2217" t="s">
        <v>44</v>
      </c>
      <c r="F2217" t="s">
        <v>1626</v>
      </c>
      <c r="G2217" t="s">
        <v>46</v>
      </c>
      <c r="H2217" t="s">
        <v>47</v>
      </c>
      <c r="I2217" t="s">
        <v>48</v>
      </c>
      <c r="J2217" t="s">
        <v>37</v>
      </c>
      <c r="K2217" t="s">
        <v>38</v>
      </c>
      <c r="L2217" t="s">
        <v>39</v>
      </c>
      <c r="M2217" t="s">
        <v>93</v>
      </c>
      <c r="N2217" t="s">
        <v>49</v>
      </c>
      <c r="O2217" t="s">
        <v>105</v>
      </c>
      <c r="P2217" t="s">
        <v>43</v>
      </c>
      <c r="Q2217">
        <v>20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42.382199999999997</v>
      </c>
      <c r="AF2217">
        <v>-71.088899999999995</v>
      </c>
      <c r="AG2217">
        <v>1</v>
      </c>
      <c r="AH2217" s="1">
        <v>250000000000000</v>
      </c>
    </row>
    <row r="2218" spans="1:34" x14ac:dyDescent="0.35">
      <c r="A2218">
        <v>22019435</v>
      </c>
      <c r="B2218" s="2">
        <v>44662.952777777777</v>
      </c>
      <c r="C2218" s="2" t="str">
        <f t="shared" si="68"/>
        <v>Apr</v>
      </c>
      <c r="D2218" s="2" t="str">
        <f t="shared" si="69"/>
        <v>2022</v>
      </c>
      <c r="E2218" t="s">
        <v>32</v>
      </c>
      <c r="F2218" t="s">
        <v>1627</v>
      </c>
      <c r="G2218" t="s">
        <v>34</v>
      </c>
      <c r="H2218" t="s">
        <v>47</v>
      </c>
      <c r="I2218" t="s">
        <v>48</v>
      </c>
      <c r="J2218" t="s">
        <v>37</v>
      </c>
      <c r="K2218" t="s">
        <v>38</v>
      </c>
      <c r="L2218" t="s">
        <v>39</v>
      </c>
      <c r="M2218" t="s">
        <v>40</v>
      </c>
      <c r="N2218" t="s">
        <v>49</v>
      </c>
      <c r="O2218" t="s">
        <v>136</v>
      </c>
      <c r="P2218" t="s">
        <v>43</v>
      </c>
      <c r="Q2218">
        <v>20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42.382899999999999</v>
      </c>
      <c r="AF2218">
        <v>-71.089100000000002</v>
      </c>
      <c r="AG2218">
        <v>1</v>
      </c>
      <c r="AH2218" s="1">
        <v>250000000000000</v>
      </c>
    </row>
    <row r="2219" spans="1:34" x14ac:dyDescent="0.35">
      <c r="A2219">
        <v>23001827</v>
      </c>
      <c r="B2219" s="2">
        <v>44937.775694444441</v>
      </c>
      <c r="C2219" s="2" t="str">
        <f t="shared" si="68"/>
        <v>Jan</v>
      </c>
      <c r="D2219" s="2" t="str">
        <f t="shared" si="69"/>
        <v>2023</v>
      </c>
      <c r="E2219" t="s">
        <v>32</v>
      </c>
      <c r="F2219" t="s">
        <v>1628</v>
      </c>
      <c r="G2219" t="s">
        <v>34</v>
      </c>
      <c r="H2219" t="s">
        <v>47</v>
      </c>
      <c r="I2219" t="s">
        <v>48</v>
      </c>
      <c r="J2219" t="s">
        <v>37</v>
      </c>
      <c r="K2219" t="s">
        <v>38</v>
      </c>
      <c r="L2219" t="s">
        <v>39</v>
      </c>
      <c r="M2219" t="s">
        <v>40</v>
      </c>
      <c r="N2219" t="s">
        <v>49</v>
      </c>
      <c r="O2219" t="s">
        <v>140</v>
      </c>
      <c r="P2219" t="s">
        <v>57</v>
      </c>
      <c r="Q2219">
        <v>20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42.3827</v>
      </c>
      <c r="AF2219">
        <v>-71.088899999999995</v>
      </c>
      <c r="AG2219">
        <v>1</v>
      </c>
      <c r="AH2219" s="1">
        <v>250000000000000</v>
      </c>
    </row>
    <row r="2220" spans="1:34" x14ac:dyDescent="0.35">
      <c r="A2220">
        <v>19046595</v>
      </c>
      <c r="B2220" s="2">
        <v>43692.331250000003</v>
      </c>
      <c r="C2220" s="2" t="str">
        <f t="shared" si="68"/>
        <v>Aug</v>
      </c>
      <c r="D2220" s="2" t="str">
        <f t="shared" si="69"/>
        <v>2019</v>
      </c>
      <c r="E2220" t="s">
        <v>58</v>
      </c>
      <c r="F2220" t="s">
        <v>1629</v>
      </c>
      <c r="G2220" t="s">
        <v>46</v>
      </c>
      <c r="H2220" t="s">
        <v>47</v>
      </c>
      <c r="I2220" t="s">
        <v>48</v>
      </c>
      <c r="J2220" t="s">
        <v>37</v>
      </c>
      <c r="K2220" t="s">
        <v>53</v>
      </c>
      <c r="L2220" t="s">
        <v>54</v>
      </c>
      <c r="M2220" t="s">
        <v>40</v>
      </c>
      <c r="N2220" t="s">
        <v>41</v>
      </c>
      <c r="O2220" t="s">
        <v>42</v>
      </c>
      <c r="P2220" t="s">
        <v>43</v>
      </c>
      <c r="Q2220">
        <v>25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4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42.377899999999997</v>
      </c>
      <c r="AF2220">
        <v>-71.086399999999998</v>
      </c>
      <c r="AG2220">
        <v>2</v>
      </c>
      <c r="AH2220" s="1">
        <v>250000000000000</v>
      </c>
    </row>
    <row r="2221" spans="1:34" x14ac:dyDescent="0.35">
      <c r="A2221">
        <v>18071302</v>
      </c>
      <c r="B2221" s="2">
        <v>43437.319444444445</v>
      </c>
      <c r="C2221" s="2" t="str">
        <f t="shared" si="68"/>
        <v>Dec</v>
      </c>
      <c r="D2221" s="2" t="str">
        <f t="shared" si="69"/>
        <v>2018</v>
      </c>
      <c r="E2221" t="s">
        <v>58</v>
      </c>
      <c r="F2221" t="s">
        <v>1630</v>
      </c>
      <c r="G2221" t="s">
        <v>46</v>
      </c>
      <c r="H2221" t="s">
        <v>52</v>
      </c>
      <c r="I2221" t="s">
        <v>36</v>
      </c>
      <c r="J2221" t="s">
        <v>37</v>
      </c>
      <c r="K2221" t="s">
        <v>38</v>
      </c>
      <c r="L2221" t="s">
        <v>54</v>
      </c>
      <c r="M2221" t="s">
        <v>40</v>
      </c>
      <c r="N2221" t="s">
        <v>119</v>
      </c>
      <c r="O2221" t="s">
        <v>56</v>
      </c>
      <c r="P2221" t="s">
        <v>43</v>
      </c>
      <c r="Q2221">
        <v>25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3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42.375500000000002</v>
      </c>
      <c r="AF2221">
        <v>-71.085400000000007</v>
      </c>
      <c r="AG2221">
        <v>2</v>
      </c>
      <c r="AH2221" s="1">
        <v>250000000000000</v>
      </c>
    </row>
    <row r="2222" spans="1:34" x14ac:dyDescent="0.35">
      <c r="A2222">
        <v>19066408</v>
      </c>
      <c r="B2222" s="2">
        <v>43789.938888888886</v>
      </c>
      <c r="C2222" s="2" t="str">
        <f t="shared" si="68"/>
        <v>Nov</v>
      </c>
      <c r="D2222" s="2" t="str">
        <f t="shared" si="69"/>
        <v>2019</v>
      </c>
      <c r="E2222" t="s">
        <v>32</v>
      </c>
      <c r="F2222" t="s">
        <v>1631</v>
      </c>
      <c r="G2222" t="s">
        <v>34</v>
      </c>
      <c r="H2222" t="s">
        <v>35</v>
      </c>
      <c r="I2222" t="s">
        <v>36</v>
      </c>
      <c r="J2222" t="s">
        <v>37</v>
      </c>
      <c r="K2222" t="s">
        <v>38</v>
      </c>
      <c r="L2222" t="s">
        <v>39</v>
      </c>
      <c r="M2222" t="s">
        <v>40</v>
      </c>
      <c r="N2222" t="s">
        <v>49</v>
      </c>
      <c r="O2222" t="s">
        <v>91</v>
      </c>
      <c r="P2222" t="s">
        <v>43</v>
      </c>
      <c r="Q2222">
        <v>20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42.375599999999999</v>
      </c>
      <c r="AF2222">
        <v>-71.084000000000003</v>
      </c>
      <c r="AG2222">
        <v>2</v>
      </c>
      <c r="AH2222" s="1">
        <v>250000000000000</v>
      </c>
    </row>
    <row r="2223" spans="1:34" x14ac:dyDescent="0.35">
      <c r="A2223">
        <v>18075098</v>
      </c>
      <c r="B2223" s="2">
        <v>43456.021527777775</v>
      </c>
      <c r="C2223" s="2" t="str">
        <f t="shared" si="68"/>
        <v>Dec</v>
      </c>
      <c r="D2223" s="2" t="str">
        <f t="shared" si="69"/>
        <v>2018</v>
      </c>
      <c r="E2223" t="s">
        <v>58</v>
      </c>
      <c r="F2223" t="s">
        <v>1632</v>
      </c>
      <c r="G2223" t="s">
        <v>34</v>
      </c>
      <c r="H2223" t="s">
        <v>52</v>
      </c>
      <c r="I2223" t="s">
        <v>36</v>
      </c>
      <c r="J2223" t="s">
        <v>37</v>
      </c>
      <c r="K2223" t="s">
        <v>38</v>
      </c>
      <c r="L2223" t="s">
        <v>39</v>
      </c>
      <c r="M2223" t="s">
        <v>69</v>
      </c>
      <c r="N2223" t="s">
        <v>49</v>
      </c>
      <c r="O2223" t="s">
        <v>99</v>
      </c>
      <c r="P2223" t="s">
        <v>204</v>
      </c>
      <c r="Q2223">
        <v>35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42.378500000000003</v>
      </c>
      <c r="AF2223">
        <v>-71.088499999999996</v>
      </c>
      <c r="AG2223">
        <v>2</v>
      </c>
      <c r="AH2223" s="1">
        <v>250000000000000</v>
      </c>
    </row>
    <row r="2224" spans="1:34" x14ac:dyDescent="0.35">
      <c r="A2224">
        <v>22054506</v>
      </c>
      <c r="B2224" s="2">
        <v>44828.695138888892</v>
      </c>
      <c r="C2224" s="2" t="str">
        <f t="shared" si="68"/>
        <v>Sep</v>
      </c>
      <c r="D2224" s="2" t="str">
        <f t="shared" si="69"/>
        <v>2022</v>
      </c>
      <c r="E2224" t="s">
        <v>32</v>
      </c>
      <c r="F2224" t="s">
        <v>1633</v>
      </c>
      <c r="G2224" t="s">
        <v>46</v>
      </c>
      <c r="H2224" t="s">
        <v>47</v>
      </c>
      <c r="I2224" t="s">
        <v>48</v>
      </c>
      <c r="J2224" t="s">
        <v>37</v>
      </c>
      <c r="K2224" t="s">
        <v>66</v>
      </c>
      <c r="L2224" t="s">
        <v>39</v>
      </c>
      <c r="M2224" t="s">
        <v>40</v>
      </c>
      <c r="N2224" t="s">
        <v>70</v>
      </c>
      <c r="O2224" t="s">
        <v>42</v>
      </c>
      <c r="P2224" t="s">
        <v>43</v>
      </c>
      <c r="Q2224">
        <v>25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3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42.380200000000002</v>
      </c>
      <c r="AF2224">
        <v>-71.088700000000003</v>
      </c>
      <c r="AG2224">
        <v>2</v>
      </c>
      <c r="AH2224" s="1">
        <v>250000000000000</v>
      </c>
    </row>
    <row r="2225" spans="1:34" x14ac:dyDescent="0.35">
      <c r="A2225">
        <v>20050171</v>
      </c>
      <c r="B2225" s="2">
        <v>44120.84652777778</v>
      </c>
      <c r="C2225" s="2" t="str">
        <f t="shared" si="68"/>
        <v>Oct</v>
      </c>
      <c r="D2225" s="2" t="str">
        <f t="shared" si="69"/>
        <v>2020</v>
      </c>
      <c r="E2225" t="s">
        <v>32</v>
      </c>
      <c r="F2225" t="s">
        <v>1633</v>
      </c>
      <c r="G2225" t="s">
        <v>34</v>
      </c>
      <c r="H2225" t="s">
        <v>35</v>
      </c>
      <c r="I2225" t="s">
        <v>36</v>
      </c>
      <c r="J2225" t="s">
        <v>37</v>
      </c>
      <c r="K2225" t="s">
        <v>66</v>
      </c>
      <c r="L2225" t="s">
        <v>68</v>
      </c>
      <c r="M2225" t="s">
        <v>69</v>
      </c>
      <c r="N2225" t="s">
        <v>49</v>
      </c>
      <c r="O2225" t="s">
        <v>99</v>
      </c>
      <c r="P2225" t="s">
        <v>109</v>
      </c>
      <c r="Q2225">
        <v>25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42.380200000000002</v>
      </c>
      <c r="AF2225">
        <v>-71.088700000000003</v>
      </c>
      <c r="AG2225">
        <v>2</v>
      </c>
      <c r="AH2225" s="1">
        <v>250000000000000</v>
      </c>
    </row>
    <row r="2226" spans="1:34" x14ac:dyDescent="0.35">
      <c r="A2226">
        <v>19071755</v>
      </c>
      <c r="B2226" s="2">
        <v>43818.697916666664</v>
      </c>
      <c r="C2226" s="2" t="str">
        <f t="shared" si="68"/>
        <v>Dec</v>
      </c>
      <c r="D2226" s="2" t="str">
        <f t="shared" si="69"/>
        <v>2019</v>
      </c>
      <c r="E2226" t="s">
        <v>32</v>
      </c>
      <c r="F2226" t="s">
        <v>1634</v>
      </c>
      <c r="G2226" t="s">
        <v>34</v>
      </c>
      <c r="H2226" t="s">
        <v>47</v>
      </c>
      <c r="I2226" t="s">
        <v>48</v>
      </c>
      <c r="J2226" t="s">
        <v>37</v>
      </c>
      <c r="K2226" t="s">
        <v>53</v>
      </c>
      <c r="L2226" t="s">
        <v>71</v>
      </c>
      <c r="M2226" t="s">
        <v>40</v>
      </c>
      <c r="N2226" t="s">
        <v>55</v>
      </c>
      <c r="O2226" t="s">
        <v>42</v>
      </c>
      <c r="P2226" t="s">
        <v>43</v>
      </c>
      <c r="Q2226">
        <v>25</v>
      </c>
      <c r="R2226">
        <v>0</v>
      </c>
      <c r="S2226">
        <v>0</v>
      </c>
      <c r="T2226">
        <v>0</v>
      </c>
      <c r="U2226">
        <v>2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42.377499999999998</v>
      </c>
      <c r="AF2226">
        <v>-71.087100000000007</v>
      </c>
      <c r="AG2226">
        <v>2</v>
      </c>
      <c r="AH2226" s="1">
        <v>250000000000000</v>
      </c>
    </row>
    <row r="2227" spans="1:34" x14ac:dyDescent="0.35">
      <c r="A2227">
        <v>22024352</v>
      </c>
      <c r="B2227" s="2">
        <v>44685.625</v>
      </c>
      <c r="C2227" s="2" t="str">
        <f t="shared" si="68"/>
        <v>May</v>
      </c>
      <c r="D2227" s="2" t="str">
        <f t="shared" si="69"/>
        <v>2022</v>
      </c>
      <c r="E2227" t="s">
        <v>44</v>
      </c>
      <c r="F2227" t="s">
        <v>1634</v>
      </c>
      <c r="G2227" t="s">
        <v>46</v>
      </c>
      <c r="H2227" t="s">
        <v>47</v>
      </c>
      <c r="I2227" t="s">
        <v>48</v>
      </c>
      <c r="J2227" t="s">
        <v>37</v>
      </c>
      <c r="K2227" t="s">
        <v>38</v>
      </c>
      <c r="L2227" t="s">
        <v>71</v>
      </c>
      <c r="M2227" t="s">
        <v>40</v>
      </c>
      <c r="N2227" t="s">
        <v>41</v>
      </c>
      <c r="O2227" t="s">
        <v>56</v>
      </c>
      <c r="P2227" t="s">
        <v>43</v>
      </c>
      <c r="Q2227">
        <v>20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1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42.377499999999998</v>
      </c>
      <c r="AF2227">
        <v>-71.087100000000007</v>
      </c>
      <c r="AG2227">
        <v>2</v>
      </c>
      <c r="AH2227" s="1">
        <v>250000000000000</v>
      </c>
    </row>
    <row r="2228" spans="1:34" x14ac:dyDescent="0.35">
      <c r="A2228">
        <v>21020355</v>
      </c>
      <c r="B2228" s="2">
        <v>44310.69027777778</v>
      </c>
      <c r="C2228" s="2" t="str">
        <f t="shared" si="68"/>
        <v>Apr</v>
      </c>
      <c r="D2228" s="2" t="str">
        <f t="shared" si="69"/>
        <v>2021</v>
      </c>
      <c r="E2228" t="s">
        <v>32</v>
      </c>
      <c r="F2228" t="s">
        <v>1635</v>
      </c>
      <c r="G2228" t="s">
        <v>46</v>
      </c>
      <c r="H2228" t="s">
        <v>47</v>
      </c>
      <c r="I2228" t="s">
        <v>48</v>
      </c>
      <c r="J2228" t="s">
        <v>37</v>
      </c>
      <c r="K2228" t="s">
        <v>38</v>
      </c>
      <c r="L2228" t="s">
        <v>39</v>
      </c>
      <c r="M2228" t="s">
        <v>40</v>
      </c>
      <c r="N2228" t="s">
        <v>41</v>
      </c>
      <c r="O2228" t="s">
        <v>56</v>
      </c>
      <c r="P2228" t="s">
        <v>109</v>
      </c>
      <c r="Q2228">
        <v>20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2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42.379399999999997</v>
      </c>
      <c r="AF2228">
        <v>-71.088399999999993</v>
      </c>
      <c r="AG2228">
        <v>2</v>
      </c>
      <c r="AH2228" s="1">
        <v>250000000000000</v>
      </c>
    </row>
    <row r="2229" spans="1:34" x14ac:dyDescent="0.35">
      <c r="A2229">
        <v>22007181</v>
      </c>
      <c r="B2229" s="2">
        <v>44604.531944444447</v>
      </c>
      <c r="C2229" s="2" t="str">
        <f t="shared" si="68"/>
        <v>Feb</v>
      </c>
      <c r="D2229" s="2" t="str">
        <f t="shared" si="69"/>
        <v>2022</v>
      </c>
      <c r="E2229" t="s">
        <v>44</v>
      </c>
      <c r="F2229" t="s">
        <v>1636</v>
      </c>
      <c r="G2229" t="s">
        <v>46</v>
      </c>
      <c r="H2229" t="s">
        <v>47</v>
      </c>
      <c r="I2229" t="s">
        <v>48</v>
      </c>
      <c r="J2229" t="s">
        <v>37</v>
      </c>
      <c r="K2229" t="s">
        <v>66</v>
      </c>
      <c r="L2229" t="s">
        <v>298</v>
      </c>
      <c r="M2229" t="s">
        <v>61</v>
      </c>
      <c r="N2229" t="s">
        <v>41</v>
      </c>
      <c r="O2229" t="s">
        <v>42</v>
      </c>
      <c r="P2229" t="s">
        <v>43</v>
      </c>
      <c r="Q2229">
        <v>30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3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42.377299999999998</v>
      </c>
      <c r="AF2229">
        <v>-71.089200000000005</v>
      </c>
      <c r="AG2229">
        <v>2</v>
      </c>
      <c r="AH2229" s="1">
        <v>250000000000000</v>
      </c>
    </row>
    <row r="2230" spans="1:34" x14ac:dyDescent="0.35">
      <c r="A2230">
        <v>21049688</v>
      </c>
      <c r="B2230" s="2">
        <v>44460.55</v>
      </c>
      <c r="C2230" s="2" t="str">
        <f t="shared" si="68"/>
        <v>Sep</v>
      </c>
      <c r="D2230" s="2" t="str">
        <f t="shared" si="69"/>
        <v>2021</v>
      </c>
      <c r="E2230" t="s">
        <v>44</v>
      </c>
      <c r="F2230" t="s">
        <v>1637</v>
      </c>
      <c r="G2230" t="s">
        <v>46</v>
      </c>
      <c r="H2230" t="s">
        <v>47</v>
      </c>
      <c r="I2230" t="s">
        <v>48</v>
      </c>
      <c r="J2230" t="s">
        <v>37</v>
      </c>
      <c r="K2230" t="s">
        <v>38</v>
      </c>
      <c r="L2230" t="s">
        <v>71</v>
      </c>
      <c r="M2230" t="s">
        <v>40</v>
      </c>
      <c r="N2230" t="s">
        <v>70</v>
      </c>
      <c r="O2230" t="s">
        <v>96</v>
      </c>
      <c r="P2230" t="s">
        <v>43</v>
      </c>
      <c r="Q2230">
        <v>25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1</v>
      </c>
      <c r="X2230">
        <v>0</v>
      </c>
      <c r="Y2230">
        <v>0</v>
      </c>
      <c r="Z2230">
        <v>1</v>
      </c>
      <c r="AA2230">
        <v>1</v>
      </c>
      <c r="AB2230">
        <v>0</v>
      </c>
      <c r="AC2230">
        <v>0</v>
      </c>
      <c r="AD2230">
        <v>0</v>
      </c>
      <c r="AE2230">
        <v>42.377299999999998</v>
      </c>
      <c r="AF2230">
        <v>-71.089200000000005</v>
      </c>
      <c r="AG2230">
        <v>2</v>
      </c>
      <c r="AH2230" s="1">
        <v>250000000000000</v>
      </c>
    </row>
    <row r="2231" spans="1:34" x14ac:dyDescent="0.35">
      <c r="A2231">
        <v>22072633</v>
      </c>
      <c r="B2231" s="2">
        <v>44922.640277777777</v>
      </c>
      <c r="C2231" s="2" t="str">
        <f t="shared" si="68"/>
        <v>Dec</v>
      </c>
      <c r="D2231" s="2" t="str">
        <f t="shared" si="69"/>
        <v>2022</v>
      </c>
      <c r="E2231" t="s">
        <v>44</v>
      </c>
      <c r="F2231" t="s">
        <v>1638</v>
      </c>
      <c r="G2231" t="s">
        <v>46</v>
      </c>
      <c r="H2231" t="s">
        <v>47</v>
      </c>
      <c r="I2231" t="s">
        <v>48</v>
      </c>
      <c r="J2231" t="s">
        <v>37</v>
      </c>
      <c r="K2231" t="s">
        <v>66</v>
      </c>
      <c r="L2231" t="s">
        <v>54</v>
      </c>
      <c r="M2231" t="s">
        <v>69</v>
      </c>
      <c r="N2231" t="s">
        <v>41</v>
      </c>
      <c r="O2231" t="s">
        <v>42</v>
      </c>
      <c r="P2231" t="s">
        <v>43</v>
      </c>
      <c r="Q2231">
        <v>25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3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42.379899999999999</v>
      </c>
      <c r="AF2231">
        <v>-71.0899</v>
      </c>
      <c r="AG2231">
        <v>2</v>
      </c>
      <c r="AH2231" s="1">
        <v>250000000000000</v>
      </c>
    </row>
    <row r="2232" spans="1:34" x14ac:dyDescent="0.35">
      <c r="A2232">
        <v>20043461</v>
      </c>
      <c r="B2232" s="2">
        <v>44083.669444444444</v>
      </c>
      <c r="C2232" s="2" t="str">
        <f t="shared" si="68"/>
        <v>Sep</v>
      </c>
      <c r="D2232" s="2" t="str">
        <f t="shared" si="69"/>
        <v>2020</v>
      </c>
      <c r="E2232" t="s">
        <v>32</v>
      </c>
      <c r="F2232" t="s">
        <v>1639</v>
      </c>
      <c r="G2232" t="s">
        <v>46</v>
      </c>
      <c r="H2232" t="s">
        <v>47</v>
      </c>
      <c r="I2232" t="s">
        <v>48</v>
      </c>
      <c r="J2232" t="s">
        <v>37</v>
      </c>
      <c r="K2232" t="s">
        <v>38</v>
      </c>
      <c r="L2232" t="s">
        <v>39</v>
      </c>
      <c r="M2232" t="s">
        <v>93</v>
      </c>
      <c r="N2232" t="s">
        <v>55</v>
      </c>
      <c r="O2232" t="s">
        <v>42</v>
      </c>
      <c r="P2232" t="s">
        <v>43</v>
      </c>
      <c r="Q2232">
        <v>25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3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42.3782</v>
      </c>
      <c r="AF2232">
        <v>-71.089399999999998</v>
      </c>
      <c r="AG2232">
        <v>2</v>
      </c>
      <c r="AH2232" s="1">
        <v>250000000000000</v>
      </c>
    </row>
    <row r="2233" spans="1:34" x14ac:dyDescent="0.35">
      <c r="A2233">
        <v>24016660</v>
      </c>
      <c r="B2233" s="2">
        <v>45376.737500000003</v>
      </c>
      <c r="C2233" s="2" t="str">
        <f t="shared" si="68"/>
        <v>Mar</v>
      </c>
      <c r="D2233" s="2" t="str">
        <f t="shared" si="69"/>
        <v>2024</v>
      </c>
      <c r="E2233" t="s">
        <v>32</v>
      </c>
      <c r="F2233" t="s">
        <v>1640</v>
      </c>
      <c r="G2233" t="s">
        <v>46</v>
      </c>
      <c r="H2233" t="s">
        <v>47</v>
      </c>
      <c r="I2233" t="s">
        <v>48</v>
      </c>
      <c r="J2233" t="s">
        <v>37</v>
      </c>
      <c r="K2233" t="s">
        <v>38</v>
      </c>
      <c r="L2233" t="s">
        <v>39</v>
      </c>
      <c r="M2233" t="s">
        <v>40</v>
      </c>
      <c r="N2233" t="s">
        <v>55</v>
      </c>
      <c r="O2233" t="s">
        <v>42</v>
      </c>
      <c r="P2233" t="s">
        <v>43</v>
      </c>
      <c r="Q2233">
        <v>25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3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42.377600000000001</v>
      </c>
      <c r="AF2233">
        <v>-71.089200000000005</v>
      </c>
      <c r="AG2233">
        <v>2</v>
      </c>
      <c r="AH2233" s="1">
        <v>250000000000000</v>
      </c>
    </row>
    <row r="2234" spans="1:34" x14ac:dyDescent="0.35">
      <c r="A2234">
        <v>22002953</v>
      </c>
      <c r="B2234" s="2">
        <v>44580.763888888891</v>
      </c>
      <c r="C2234" s="2" t="str">
        <f t="shared" si="68"/>
        <v>Jan</v>
      </c>
      <c r="D2234" s="2" t="str">
        <f t="shared" si="69"/>
        <v>2022</v>
      </c>
      <c r="E2234" t="s">
        <v>32</v>
      </c>
      <c r="F2234" t="s">
        <v>1641</v>
      </c>
      <c r="G2234" t="s">
        <v>34</v>
      </c>
      <c r="H2234" t="s">
        <v>47</v>
      </c>
      <c r="I2234" t="s">
        <v>48</v>
      </c>
      <c r="J2234" t="s">
        <v>37</v>
      </c>
      <c r="K2234" t="s">
        <v>66</v>
      </c>
      <c r="L2234" t="s">
        <v>68</v>
      </c>
      <c r="M2234" t="s">
        <v>93</v>
      </c>
      <c r="N2234" t="s">
        <v>41</v>
      </c>
      <c r="O2234" t="s">
        <v>42</v>
      </c>
      <c r="P2234" t="s">
        <v>89</v>
      </c>
      <c r="Q2234">
        <v>25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6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42.3767</v>
      </c>
      <c r="AF2234">
        <v>-71.088800000000006</v>
      </c>
      <c r="AG2234">
        <v>2</v>
      </c>
      <c r="AH2234" s="1">
        <v>250000000000000</v>
      </c>
    </row>
    <row r="2235" spans="1:34" x14ac:dyDescent="0.35">
      <c r="A2235">
        <v>23003966</v>
      </c>
      <c r="B2235" s="2">
        <v>44949.644444444442</v>
      </c>
      <c r="C2235" s="2" t="str">
        <f t="shared" si="68"/>
        <v>Jan</v>
      </c>
      <c r="D2235" s="2" t="str">
        <f t="shared" si="69"/>
        <v>2023</v>
      </c>
      <c r="E2235" t="s">
        <v>44</v>
      </c>
      <c r="F2235" t="s">
        <v>1642</v>
      </c>
      <c r="G2235" t="s">
        <v>46</v>
      </c>
      <c r="H2235" t="s">
        <v>155</v>
      </c>
      <c r="I2235" t="s">
        <v>155</v>
      </c>
      <c r="J2235" t="s">
        <v>139</v>
      </c>
      <c r="K2235" t="s">
        <v>38</v>
      </c>
      <c r="L2235" t="s">
        <v>54</v>
      </c>
      <c r="M2235" t="s">
        <v>93</v>
      </c>
      <c r="N2235" t="s">
        <v>119</v>
      </c>
      <c r="O2235" t="s">
        <v>42</v>
      </c>
      <c r="P2235" t="s">
        <v>89</v>
      </c>
      <c r="Q2235">
        <v>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2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42.374600000000001</v>
      </c>
      <c r="AF2235">
        <v>-71.084999999999994</v>
      </c>
      <c r="AG2235">
        <v>2</v>
      </c>
      <c r="AH2235" s="1">
        <v>250000000000000</v>
      </c>
    </row>
    <row r="2236" spans="1:34" x14ac:dyDescent="0.35">
      <c r="A2236">
        <v>23033344</v>
      </c>
      <c r="B2236" s="2">
        <v>45092.274305555555</v>
      </c>
      <c r="C2236" s="2" t="str">
        <f t="shared" si="68"/>
        <v>Jun</v>
      </c>
      <c r="D2236" s="2" t="str">
        <f t="shared" si="69"/>
        <v>2023</v>
      </c>
      <c r="E2236" t="s">
        <v>58</v>
      </c>
      <c r="F2236" t="s">
        <v>1642</v>
      </c>
      <c r="G2236" t="s">
        <v>46</v>
      </c>
      <c r="H2236" t="s">
        <v>47</v>
      </c>
      <c r="I2236" t="s">
        <v>48</v>
      </c>
      <c r="J2236" t="s">
        <v>37</v>
      </c>
      <c r="K2236" t="s">
        <v>66</v>
      </c>
      <c r="L2236" t="s">
        <v>71</v>
      </c>
      <c r="M2236" t="s">
        <v>61</v>
      </c>
      <c r="N2236" t="s">
        <v>49</v>
      </c>
      <c r="O2236" t="s">
        <v>91</v>
      </c>
      <c r="P2236" t="s">
        <v>43</v>
      </c>
      <c r="Q2236">
        <v>20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2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42.374600000000001</v>
      </c>
      <c r="AF2236">
        <v>-71.084999999999994</v>
      </c>
      <c r="AG2236">
        <v>2</v>
      </c>
      <c r="AH2236" s="1">
        <v>250000000000000</v>
      </c>
    </row>
    <row r="2237" spans="1:34" x14ac:dyDescent="0.35">
      <c r="A2237">
        <v>19057793</v>
      </c>
      <c r="B2237" s="2">
        <v>43746.379166666666</v>
      </c>
      <c r="C2237" s="2" t="str">
        <f t="shared" si="68"/>
        <v>Oct</v>
      </c>
      <c r="D2237" s="2" t="str">
        <f t="shared" si="69"/>
        <v>2019</v>
      </c>
      <c r="E2237" t="s">
        <v>44</v>
      </c>
      <c r="F2237" t="s">
        <v>1643</v>
      </c>
      <c r="G2237" t="s">
        <v>46</v>
      </c>
      <c r="H2237" t="s">
        <v>35</v>
      </c>
      <c r="I2237" t="s">
        <v>36</v>
      </c>
      <c r="J2237" t="s">
        <v>37</v>
      </c>
      <c r="K2237" t="s">
        <v>38</v>
      </c>
      <c r="L2237" t="s">
        <v>54</v>
      </c>
      <c r="M2237" t="s">
        <v>93</v>
      </c>
      <c r="N2237" t="s">
        <v>119</v>
      </c>
      <c r="O2237" t="s">
        <v>56</v>
      </c>
      <c r="P2237" t="s">
        <v>57</v>
      </c>
      <c r="Q2237">
        <v>25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2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42.374200000000002</v>
      </c>
      <c r="AF2237">
        <v>-71.086799999999997</v>
      </c>
      <c r="AG2237">
        <v>2</v>
      </c>
      <c r="AH2237" s="1">
        <v>250000000000000</v>
      </c>
    </row>
    <row r="2238" spans="1:34" x14ac:dyDescent="0.35">
      <c r="A2238">
        <v>21021858</v>
      </c>
      <c r="B2238" s="2">
        <v>44318.685416666667</v>
      </c>
      <c r="C2238" s="2" t="str">
        <f t="shared" si="68"/>
        <v>May</v>
      </c>
      <c r="D2238" s="2" t="str">
        <f t="shared" si="69"/>
        <v>2021</v>
      </c>
      <c r="E2238" t="s">
        <v>32</v>
      </c>
      <c r="F2238" t="s">
        <v>1642</v>
      </c>
      <c r="G2238" t="s">
        <v>46</v>
      </c>
      <c r="H2238" t="s">
        <v>47</v>
      </c>
      <c r="I2238" t="s">
        <v>48</v>
      </c>
      <c r="J2238" t="s">
        <v>37</v>
      </c>
      <c r="K2238" t="s">
        <v>38</v>
      </c>
      <c r="L2238" t="s">
        <v>39</v>
      </c>
      <c r="M2238" t="s">
        <v>63</v>
      </c>
      <c r="N2238" t="s">
        <v>63</v>
      </c>
      <c r="O2238" t="s">
        <v>42</v>
      </c>
      <c r="P2238" t="s">
        <v>89</v>
      </c>
      <c r="Q2238">
        <v>20</v>
      </c>
      <c r="R2238">
        <v>1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42.374600000000001</v>
      </c>
      <c r="AF2238">
        <v>-71.084999999999994</v>
      </c>
      <c r="AG2238">
        <v>2</v>
      </c>
      <c r="AH2238" s="1">
        <v>250000000000000</v>
      </c>
    </row>
    <row r="2239" spans="1:34" x14ac:dyDescent="0.35">
      <c r="A2239">
        <v>18034120</v>
      </c>
      <c r="B2239" s="2">
        <v>43259.480555555558</v>
      </c>
      <c r="C2239" s="2" t="str">
        <f t="shared" si="68"/>
        <v>Jun</v>
      </c>
      <c r="D2239" s="2" t="str">
        <f t="shared" si="69"/>
        <v>2018</v>
      </c>
      <c r="E2239" t="s">
        <v>44</v>
      </c>
      <c r="F2239" t="s">
        <v>1642</v>
      </c>
      <c r="G2239" t="s">
        <v>46</v>
      </c>
      <c r="H2239" t="s">
        <v>47</v>
      </c>
      <c r="I2239" t="s">
        <v>48</v>
      </c>
      <c r="J2239" t="s">
        <v>37</v>
      </c>
      <c r="K2239" t="s">
        <v>38</v>
      </c>
      <c r="L2239" t="s">
        <v>39</v>
      </c>
      <c r="M2239" t="s">
        <v>40</v>
      </c>
      <c r="N2239" t="s">
        <v>119</v>
      </c>
      <c r="O2239" t="s">
        <v>42</v>
      </c>
      <c r="P2239" t="s">
        <v>43</v>
      </c>
      <c r="Q2239">
        <v>10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2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42.374600000000001</v>
      </c>
      <c r="AF2239">
        <v>-71.084999999999994</v>
      </c>
      <c r="AG2239">
        <v>2</v>
      </c>
      <c r="AH2239" s="1">
        <v>250000000000000</v>
      </c>
    </row>
    <row r="2240" spans="1:34" x14ac:dyDescent="0.35">
      <c r="A2240">
        <v>23074811</v>
      </c>
      <c r="B2240" s="2">
        <v>45289.370833333334</v>
      </c>
      <c r="C2240" s="2" t="str">
        <f t="shared" si="68"/>
        <v>Dec</v>
      </c>
      <c r="D2240" s="2" t="str">
        <f t="shared" si="69"/>
        <v>2023</v>
      </c>
      <c r="E2240" t="s">
        <v>44</v>
      </c>
      <c r="F2240" t="s">
        <v>1642</v>
      </c>
      <c r="G2240" t="s">
        <v>46</v>
      </c>
      <c r="H2240" t="s">
        <v>52</v>
      </c>
      <c r="I2240" t="s">
        <v>91</v>
      </c>
      <c r="J2240" t="s">
        <v>37</v>
      </c>
      <c r="K2240" t="s">
        <v>38</v>
      </c>
      <c r="L2240" t="s">
        <v>39</v>
      </c>
      <c r="M2240" t="s">
        <v>40</v>
      </c>
      <c r="N2240" t="s">
        <v>41</v>
      </c>
      <c r="O2240" t="s">
        <v>42</v>
      </c>
      <c r="P2240" t="s">
        <v>89</v>
      </c>
      <c r="Q2240">
        <v>20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3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42.374600000000001</v>
      </c>
      <c r="AF2240">
        <v>-71.084999999999994</v>
      </c>
      <c r="AG2240">
        <v>2</v>
      </c>
      <c r="AH2240" s="1">
        <v>250000000000000</v>
      </c>
    </row>
    <row r="2241" spans="1:34" x14ac:dyDescent="0.35">
      <c r="A2241">
        <v>22011661</v>
      </c>
      <c r="B2241" s="2">
        <v>44626.546527777777</v>
      </c>
      <c r="C2241" s="2" t="str">
        <f t="shared" si="68"/>
        <v>Mar</v>
      </c>
      <c r="D2241" s="2" t="str">
        <f t="shared" si="69"/>
        <v>2022</v>
      </c>
      <c r="E2241" t="s">
        <v>44</v>
      </c>
      <c r="F2241" t="s">
        <v>1644</v>
      </c>
      <c r="G2241" t="s">
        <v>46</v>
      </c>
      <c r="H2241" t="s">
        <v>47</v>
      </c>
      <c r="I2241" t="s">
        <v>48</v>
      </c>
      <c r="J2241" t="s">
        <v>37</v>
      </c>
      <c r="K2241" t="s">
        <v>38</v>
      </c>
      <c r="L2241" t="s">
        <v>39</v>
      </c>
      <c r="M2241" t="s">
        <v>61</v>
      </c>
      <c r="N2241" t="s">
        <v>49</v>
      </c>
      <c r="O2241" t="s">
        <v>99</v>
      </c>
      <c r="P2241" t="s">
        <v>109</v>
      </c>
      <c r="Q2241">
        <v>15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2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42.374600000000001</v>
      </c>
      <c r="AF2241">
        <v>-71.084999999999994</v>
      </c>
      <c r="AG2241">
        <v>2</v>
      </c>
      <c r="AH2241" s="1">
        <v>250000000000000</v>
      </c>
    </row>
    <row r="2242" spans="1:34" x14ac:dyDescent="0.35">
      <c r="A2242">
        <v>19020841</v>
      </c>
      <c r="B2242" s="2">
        <v>43571.694444444445</v>
      </c>
      <c r="C2242" s="2" t="str">
        <f t="shared" si="68"/>
        <v>Apr</v>
      </c>
      <c r="D2242" s="2" t="str">
        <f t="shared" si="69"/>
        <v>2019</v>
      </c>
      <c r="E2242" t="s">
        <v>32</v>
      </c>
      <c r="F2242" t="s">
        <v>1642</v>
      </c>
      <c r="G2242" t="s">
        <v>46</v>
      </c>
      <c r="H2242" t="s">
        <v>47</v>
      </c>
      <c r="I2242" t="s">
        <v>48</v>
      </c>
      <c r="J2242" t="s">
        <v>37</v>
      </c>
      <c r="K2242" t="s">
        <v>38</v>
      </c>
      <c r="L2242" t="s">
        <v>39</v>
      </c>
      <c r="M2242" t="s">
        <v>40</v>
      </c>
      <c r="N2242" t="s">
        <v>82</v>
      </c>
      <c r="O2242" t="s">
        <v>86</v>
      </c>
      <c r="P2242" t="s">
        <v>43</v>
      </c>
      <c r="Q2242">
        <v>10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2</v>
      </c>
      <c r="X2242">
        <v>0</v>
      </c>
      <c r="Y2242">
        <v>0</v>
      </c>
      <c r="Z2242">
        <v>1</v>
      </c>
      <c r="AA2242">
        <v>1</v>
      </c>
      <c r="AB2242">
        <v>0</v>
      </c>
      <c r="AC2242">
        <v>0</v>
      </c>
      <c r="AD2242">
        <v>0</v>
      </c>
      <c r="AE2242">
        <v>42.374600000000001</v>
      </c>
      <c r="AF2242">
        <v>-71.084999999999994</v>
      </c>
      <c r="AG2242">
        <v>2</v>
      </c>
      <c r="AH2242" s="1">
        <v>250000000000000</v>
      </c>
    </row>
    <row r="2243" spans="1:34" x14ac:dyDescent="0.35">
      <c r="A2243">
        <v>23028583</v>
      </c>
      <c r="B2243" s="2">
        <v>45070.317361111112</v>
      </c>
      <c r="C2243" s="2" t="str">
        <f t="shared" ref="C2243:C2306" si="70">TEXT(B2243,"mmm")</f>
        <v>May</v>
      </c>
      <c r="D2243" s="2" t="str">
        <f t="shared" ref="D2243:D2306" si="71">TEXT(B2243,"yyyy")</f>
        <v>2023</v>
      </c>
      <c r="E2243" t="s">
        <v>58</v>
      </c>
      <c r="F2243" t="s">
        <v>1642</v>
      </c>
      <c r="G2243" t="s">
        <v>46</v>
      </c>
      <c r="H2243" t="s">
        <v>47</v>
      </c>
      <c r="I2243" t="s">
        <v>48</v>
      </c>
      <c r="J2243" t="s">
        <v>37</v>
      </c>
      <c r="K2243" t="s">
        <v>38</v>
      </c>
      <c r="L2243" t="s">
        <v>39</v>
      </c>
      <c r="M2243" t="s">
        <v>40</v>
      </c>
      <c r="N2243" t="s">
        <v>49</v>
      </c>
      <c r="O2243" t="s">
        <v>99</v>
      </c>
      <c r="P2243" t="s">
        <v>89</v>
      </c>
      <c r="Q2243">
        <v>15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2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42.374600000000001</v>
      </c>
      <c r="AF2243">
        <v>-71.084999999999994</v>
      </c>
      <c r="AG2243">
        <v>2</v>
      </c>
      <c r="AH2243" s="1">
        <v>250000000000000</v>
      </c>
    </row>
    <row r="2244" spans="1:34" x14ac:dyDescent="0.35">
      <c r="A2244">
        <v>22068640</v>
      </c>
      <c r="B2244" s="2">
        <v>44899.845833333333</v>
      </c>
      <c r="C2244" s="2" t="str">
        <f t="shared" si="70"/>
        <v>Dec</v>
      </c>
      <c r="D2244" s="2" t="str">
        <f t="shared" si="71"/>
        <v>2022</v>
      </c>
      <c r="E2244" t="s">
        <v>32</v>
      </c>
      <c r="F2244" t="s">
        <v>1642</v>
      </c>
      <c r="G2244" t="s">
        <v>34</v>
      </c>
      <c r="H2244" t="s">
        <v>47</v>
      </c>
      <c r="I2244" t="s">
        <v>48</v>
      </c>
      <c r="J2244" t="s">
        <v>37</v>
      </c>
      <c r="K2244" t="s">
        <v>38</v>
      </c>
      <c r="L2244" t="s">
        <v>39</v>
      </c>
      <c r="M2244" t="s">
        <v>93</v>
      </c>
      <c r="N2244" t="s">
        <v>49</v>
      </c>
      <c r="O2244" t="s">
        <v>86</v>
      </c>
      <c r="P2244" t="s">
        <v>43</v>
      </c>
      <c r="Q2244">
        <v>5</v>
      </c>
      <c r="R2244">
        <v>0</v>
      </c>
      <c r="S2244">
        <v>0</v>
      </c>
      <c r="T2244">
        <v>0</v>
      </c>
      <c r="U2244">
        <v>1</v>
      </c>
      <c r="V2244">
        <v>0</v>
      </c>
      <c r="W2244">
        <v>2</v>
      </c>
      <c r="X2244">
        <v>0</v>
      </c>
      <c r="Y2244">
        <v>0</v>
      </c>
      <c r="Z2244">
        <v>1</v>
      </c>
      <c r="AA2244">
        <v>1</v>
      </c>
      <c r="AB2244">
        <v>0</v>
      </c>
      <c r="AC2244">
        <v>0</v>
      </c>
      <c r="AD2244">
        <v>0</v>
      </c>
      <c r="AE2244">
        <v>42.374600000000001</v>
      </c>
      <c r="AF2244">
        <v>-71.084999999999994</v>
      </c>
      <c r="AG2244">
        <v>2</v>
      </c>
      <c r="AH2244" s="1">
        <v>250000000000000</v>
      </c>
    </row>
    <row r="2245" spans="1:34" x14ac:dyDescent="0.35">
      <c r="A2245">
        <v>22060128</v>
      </c>
      <c r="B2245" s="2">
        <v>44854.363888888889</v>
      </c>
      <c r="C2245" s="2" t="str">
        <f t="shared" si="70"/>
        <v>Oct</v>
      </c>
      <c r="D2245" s="2" t="str">
        <f t="shared" si="71"/>
        <v>2022</v>
      </c>
      <c r="E2245" t="s">
        <v>44</v>
      </c>
      <c r="F2245" t="s">
        <v>1642</v>
      </c>
      <c r="G2245" t="s">
        <v>46</v>
      </c>
      <c r="H2245" t="s">
        <v>47</v>
      </c>
      <c r="I2245" t="s">
        <v>48</v>
      </c>
      <c r="J2245" t="s">
        <v>37</v>
      </c>
      <c r="K2245" t="s">
        <v>38</v>
      </c>
      <c r="L2245" t="s">
        <v>63</v>
      </c>
      <c r="M2245" t="s">
        <v>63</v>
      </c>
      <c r="N2245" t="s">
        <v>49</v>
      </c>
      <c r="O2245" t="s">
        <v>91</v>
      </c>
      <c r="P2245" t="s">
        <v>89</v>
      </c>
      <c r="Q2245">
        <v>25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2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42.374600000000001</v>
      </c>
      <c r="AF2245">
        <v>-71.084999999999994</v>
      </c>
      <c r="AG2245">
        <v>2</v>
      </c>
      <c r="AH2245" s="1">
        <v>250000000000000</v>
      </c>
    </row>
    <row r="2246" spans="1:34" x14ac:dyDescent="0.35">
      <c r="A2246">
        <v>20056165</v>
      </c>
      <c r="B2246" s="2">
        <v>44154.464583333334</v>
      </c>
      <c r="C2246" s="2" t="str">
        <f t="shared" si="70"/>
        <v>Nov</v>
      </c>
      <c r="D2246" s="2" t="str">
        <f t="shared" si="71"/>
        <v>2020</v>
      </c>
      <c r="E2246" t="s">
        <v>44</v>
      </c>
      <c r="F2246" t="s">
        <v>1642</v>
      </c>
      <c r="G2246" t="s">
        <v>46</v>
      </c>
      <c r="H2246" t="s">
        <v>47</v>
      </c>
      <c r="I2246" t="s">
        <v>48</v>
      </c>
      <c r="J2246" t="s">
        <v>37</v>
      </c>
      <c r="K2246" t="s">
        <v>38</v>
      </c>
      <c r="L2246" t="s">
        <v>90</v>
      </c>
      <c r="M2246" t="s">
        <v>69</v>
      </c>
      <c r="N2246" t="s">
        <v>49</v>
      </c>
      <c r="O2246" t="s">
        <v>99</v>
      </c>
      <c r="P2246" t="s">
        <v>43</v>
      </c>
      <c r="Q2246">
        <v>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2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</v>
      </c>
      <c r="AE2246">
        <v>42.374600000000001</v>
      </c>
      <c r="AF2246">
        <v>-71.084999999999994</v>
      </c>
      <c r="AG2246">
        <v>2</v>
      </c>
      <c r="AH2246" s="1">
        <v>250000000000000</v>
      </c>
    </row>
    <row r="2247" spans="1:34" x14ac:dyDescent="0.35">
      <c r="A2247">
        <v>20023481</v>
      </c>
      <c r="B2247" s="2">
        <v>43957.624305555553</v>
      </c>
      <c r="C2247" s="2" t="str">
        <f t="shared" si="70"/>
        <v>May</v>
      </c>
      <c r="D2247" s="2" t="str">
        <f t="shared" si="71"/>
        <v>2020</v>
      </c>
      <c r="E2247" t="s">
        <v>44</v>
      </c>
      <c r="F2247" t="s">
        <v>1642</v>
      </c>
      <c r="G2247" t="s">
        <v>46</v>
      </c>
      <c r="H2247" t="s">
        <v>47</v>
      </c>
      <c r="I2247" t="s">
        <v>48</v>
      </c>
      <c r="J2247" t="s">
        <v>37</v>
      </c>
      <c r="K2247" t="s">
        <v>38</v>
      </c>
      <c r="L2247" t="s">
        <v>39</v>
      </c>
      <c r="M2247" t="s">
        <v>93</v>
      </c>
      <c r="N2247" t="s">
        <v>49</v>
      </c>
      <c r="O2247" t="s">
        <v>86</v>
      </c>
      <c r="P2247" t="s">
        <v>63</v>
      </c>
      <c r="Q2247">
        <v>25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2</v>
      </c>
      <c r="X2247">
        <v>0</v>
      </c>
      <c r="Y2247">
        <v>0</v>
      </c>
      <c r="Z2247">
        <v>1</v>
      </c>
      <c r="AA2247">
        <v>1</v>
      </c>
      <c r="AB2247">
        <v>0</v>
      </c>
      <c r="AC2247">
        <v>0</v>
      </c>
      <c r="AD2247">
        <v>0</v>
      </c>
      <c r="AE2247">
        <v>42.374600000000001</v>
      </c>
      <c r="AF2247">
        <v>-71.084999999999994</v>
      </c>
      <c r="AG2247">
        <v>2</v>
      </c>
      <c r="AH2247" s="1">
        <v>250000000000000</v>
      </c>
    </row>
    <row r="2248" spans="1:34" x14ac:dyDescent="0.35">
      <c r="A2248">
        <v>21050580</v>
      </c>
      <c r="B2248" s="2">
        <v>44464.620833333334</v>
      </c>
      <c r="C2248" s="2" t="str">
        <f t="shared" si="70"/>
        <v>Sep</v>
      </c>
      <c r="D2248" s="2" t="str">
        <f t="shared" si="71"/>
        <v>2021</v>
      </c>
      <c r="E2248" t="s">
        <v>44</v>
      </c>
      <c r="F2248" t="s">
        <v>1642</v>
      </c>
      <c r="G2248" t="s">
        <v>46</v>
      </c>
      <c r="H2248" t="s">
        <v>47</v>
      </c>
      <c r="I2248" t="s">
        <v>48</v>
      </c>
      <c r="J2248" t="s">
        <v>37</v>
      </c>
      <c r="K2248" t="s">
        <v>38</v>
      </c>
      <c r="L2248" t="s">
        <v>39</v>
      </c>
      <c r="M2248" t="s">
        <v>40</v>
      </c>
      <c r="N2248" t="s">
        <v>41</v>
      </c>
      <c r="O2248" t="s">
        <v>42</v>
      </c>
      <c r="P2248" t="s">
        <v>89</v>
      </c>
      <c r="Q2248">
        <v>10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42.374600000000001</v>
      </c>
      <c r="AF2248">
        <v>-71.084999999999994</v>
      </c>
      <c r="AG2248">
        <v>2</v>
      </c>
      <c r="AH2248" s="1">
        <v>250000000000000</v>
      </c>
    </row>
    <row r="2249" spans="1:34" x14ac:dyDescent="0.35">
      <c r="A2249">
        <v>20012689</v>
      </c>
      <c r="B2249" s="2">
        <v>43895.359722222223</v>
      </c>
      <c r="C2249" s="2" t="str">
        <f t="shared" si="70"/>
        <v>Mar</v>
      </c>
      <c r="D2249" s="2" t="str">
        <f t="shared" si="71"/>
        <v>2020</v>
      </c>
      <c r="E2249" t="s">
        <v>44</v>
      </c>
      <c r="F2249" t="s">
        <v>1642</v>
      </c>
      <c r="G2249" t="s">
        <v>46</v>
      </c>
      <c r="H2249" t="s">
        <v>47</v>
      </c>
      <c r="I2249" t="s">
        <v>48</v>
      </c>
      <c r="J2249" t="s">
        <v>37</v>
      </c>
      <c r="K2249" t="s">
        <v>38</v>
      </c>
      <c r="L2249" t="s">
        <v>39</v>
      </c>
      <c r="M2249" t="s">
        <v>63</v>
      </c>
      <c r="N2249" t="s">
        <v>55</v>
      </c>
      <c r="O2249" t="s">
        <v>56</v>
      </c>
      <c r="P2249" t="s">
        <v>43</v>
      </c>
      <c r="Q2249">
        <v>15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2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42.374600000000001</v>
      </c>
      <c r="AF2249">
        <v>-71.084999999999994</v>
      </c>
      <c r="AG2249">
        <v>2</v>
      </c>
      <c r="AH2249" s="1">
        <v>250000000000000</v>
      </c>
    </row>
    <row r="2250" spans="1:34" x14ac:dyDescent="0.35">
      <c r="A2250">
        <v>19068281</v>
      </c>
      <c r="B2250" s="2">
        <v>43800.854861111111</v>
      </c>
      <c r="C2250" s="2" t="str">
        <f t="shared" si="70"/>
        <v>Dec</v>
      </c>
      <c r="D2250" s="2" t="str">
        <f t="shared" si="71"/>
        <v>2019</v>
      </c>
      <c r="E2250" t="s">
        <v>32</v>
      </c>
      <c r="F2250" t="s">
        <v>1642</v>
      </c>
      <c r="G2250" t="s">
        <v>34</v>
      </c>
      <c r="H2250" t="s">
        <v>155</v>
      </c>
      <c r="I2250" t="s">
        <v>155</v>
      </c>
      <c r="J2250" t="s">
        <v>37</v>
      </c>
      <c r="K2250" t="s">
        <v>38</v>
      </c>
      <c r="L2250" t="s">
        <v>39</v>
      </c>
      <c r="M2250" t="s">
        <v>40</v>
      </c>
      <c r="N2250" t="s">
        <v>41</v>
      </c>
      <c r="O2250" t="s">
        <v>86</v>
      </c>
      <c r="P2250" t="s">
        <v>43</v>
      </c>
      <c r="Q2250">
        <v>15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1</v>
      </c>
      <c r="X2250">
        <v>0</v>
      </c>
      <c r="Y2250">
        <v>0</v>
      </c>
      <c r="Z2250">
        <v>1</v>
      </c>
      <c r="AA2250">
        <v>1</v>
      </c>
      <c r="AB2250">
        <v>0</v>
      </c>
      <c r="AC2250">
        <v>0</v>
      </c>
      <c r="AD2250">
        <v>0</v>
      </c>
      <c r="AE2250">
        <v>42.374600000000001</v>
      </c>
      <c r="AF2250">
        <v>-71.084999999999994</v>
      </c>
      <c r="AG2250">
        <v>2</v>
      </c>
      <c r="AH2250" s="1">
        <v>250000000000000</v>
      </c>
    </row>
    <row r="2251" spans="1:34" x14ac:dyDescent="0.35">
      <c r="A2251">
        <v>23009252</v>
      </c>
      <c r="B2251" s="2">
        <v>44976.611805555556</v>
      </c>
      <c r="C2251" s="2" t="str">
        <f t="shared" si="70"/>
        <v>Feb</v>
      </c>
      <c r="D2251" s="2" t="str">
        <f t="shared" si="71"/>
        <v>2023</v>
      </c>
      <c r="E2251" t="s">
        <v>44</v>
      </c>
      <c r="F2251" t="s">
        <v>1642</v>
      </c>
      <c r="G2251" t="s">
        <v>46</v>
      </c>
      <c r="H2251" t="s">
        <v>47</v>
      </c>
      <c r="I2251" t="s">
        <v>48</v>
      </c>
      <c r="J2251" t="s">
        <v>37</v>
      </c>
      <c r="K2251" t="s">
        <v>38</v>
      </c>
      <c r="L2251" t="s">
        <v>39</v>
      </c>
      <c r="M2251" t="s">
        <v>63</v>
      </c>
      <c r="N2251" t="s">
        <v>88</v>
      </c>
      <c r="O2251" t="s">
        <v>56</v>
      </c>
      <c r="P2251" t="s">
        <v>89</v>
      </c>
      <c r="Q2251">
        <v>5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3</v>
      </c>
      <c r="X2251">
        <v>1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42.374600000000001</v>
      </c>
      <c r="AF2251">
        <v>-71.084999999999994</v>
      </c>
      <c r="AG2251">
        <v>2</v>
      </c>
      <c r="AH2251" s="1">
        <v>250000000000000</v>
      </c>
    </row>
    <row r="2252" spans="1:34" x14ac:dyDescent="0.35">
      <c r="A2252">
        <v>1800000064</v>
      </c>
      <c r="B2252" s="2">
        <v>43293.118750000001</v>
      </c>
      <c r="C2252" s="2" t="str">
        <f t="shared" si="70"/>
        <v>Jul</v>
      </c>
      <c r="D2252" s="2" t="str">
        <f t="shared" si="71"/>
        <v>2018</v>
      </c>
      <c r="E2252" t="s">
        <v>58</v>
      </c>
      <c r="F2252" t="s">
        <v>1642</v>
      </c>
      <c r="G2252" t="s">
        <v>34</v>
      </c>
      <c r="H2252" t="s">
        <v>47</v>
      </c>
      <c r="I2252" t="s">
        <v>48</v>
      </c>
      <c r="J2252" t="s">
        <v>37</v>
      </c>
      <c r="K2252" t="s">
        <v>38</v>
      </c>
      <c r="L2252" t="s">
        <v>39</v>
      </c>
      <c r="M2252" t="s">
        <v>40</v>
      </c>
      <c r="N2252" t="s">
        <v>49</v>
      </c>
      <c r="O2252" t="s">
        <v>108</v>
      </c>
      <c r="P2252" t="s">
        <v>109</v>
      </c>
      <c r="Q2252">
        <v>15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2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42.374600000000001</v>
      </c>
      <c r="AF2252">
        <v>-71.084999999999994</v>
      </c>
      <c r="AG2252">
        <v>2</v>
      </c>
      <c r="AH2252" s="1">
        <v>250000000000000</v>
      </c>
    </row>
    <row r="2253" spans="1:34" x14ac:dyDescent="0.35">
      <c r="A2253">
        <v>23029301</v>
      </c>
      <c r="B2253" s="2">
        <v>45073.527777777781</v>
      </c>
      <c r="C2253" s="2" t="str">
        <f t="shared" si="70"/>
        <v>May</v>
      </c>
      <c r="D2253" s="2" t="str">
        <f t="shared" si="71"/>
        <v>2023</v>
      </c>
      <c r="E2253" t="s">
        <v>44</v>
      </c>
      <c r="F2253" t="s">
        <v>1642</v>
      </c>
      <c r="G2253" t="s">
        <v>46</v>
      </c>
      <c r="H2253" t="s">
        <v>47</v>
      </c>
      <c r="I2253" t="s">
        <v>48</v>
      </c>
      <c r="J2253" t="s">
        <v>37</v>
      </c>
      <c r="K2253" t="s">
        <v>38</v>
      </c>
      <c r="L2253" t="s">
        <v>39</v>
      </c>
      <c r="M2253" t="s">
        <v>63</v>
      </c>
      <c r="N2253" t="s">
        <v>55</v>
      </c>
      <c r="O2253" t="s">
        <v>56</v>
      </c>
      <c r="P2253" t="s">
        <v>89</v>
      </c>
      <c r="Q2253">
        <v>5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3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42.374600000000001</v>
      </c>
      <c r="AF2253">
        <v>-71.084999999999994</v>
      </c>
      <c r="AG2253">
        <v>2</v>
      </c>
      <c r="AH2253" s="1">
        <v>250000000000000</v>
      </c>
    </row>
    <row r="2254" spans="1:34" x14ac:dyDescent="0.35">
      <c r="A2254">
        <v>22046324</v>
      </c>
      <c r="B2254" s="2">
        <v>44792.555555555555</v>
      </c>
      <c r="C2254" s="2" t="str">
        <f t="shared" si="70"/>
        <v>Aug</v>
      </c>
      <c r="D2254" s="2" t="str">
        <f t="shared" si="71"/>
        <v>2022</v>
      </c>
      <c r="E2254" t="s">
        <v>44</v>
      </c>
      <c r="F2254" t="s">
        <v>1642</v>
      </c>
      <c r="G2254" t="s">
        <v>46</v>
      </c>
      <c r="H2254" t="s">
        <v>47</v>
      </c>
      <c r="I2254" t="s">
        <v>48</v>
      </c>
      <c r="J2254" t="s">
        <v>37</v>
      </c>
      <c r="K2254" t="s">
        <v>38</v>
      </c>
      <c r="L2254" t="s">
        <v>39</v>
      </c>
      <c r="M2254" t="s">
        <v>40</v>
      </c>
      <c r="N2254" t="s">
        <v>41</v>
      </c>
      <c r="O2254" t="s">
        <v>42</v>
      </c>
      <c r="P2254" t="s">
        <v>43</v>
      </c>
      <c r="Q2254">
        <v>20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3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42.374600000000001</v>
      </c>
      <c r="AF2254">
        <v>-71.084999999999994</v>
      </c>
      <c r="AG2254">
        <v>2</v>
      </c>
      <c r="AH2254" s="1">
        <v>250000000000000</v>
      </c>
    </row>
    <row r="2255" spans="1:34" x14ac:dyDescent="0.35">
      <c r="A2255">
        <v>19072693</v>
      </c>
      <c r="B2255" s="2">
        <v>43824.102083333331</v>
      </c>
      <c r="C2255" s="2" t="str">
        <f t="shared" si="70"/>
        <v>Dec</v>
      </c>
      <c r="D2255" s="2" t="str">
        <f t="shared" si="71"/>
        <v>2019</v>
      </c>
      <c r="E2255" t="s">
        <v>58</v>
      </c>
      <c r="F2255" t="s">
        <v>1642</v>
      </c>
      <c r="G2255" t="s">
        <v>34</v>
      </c>
      <c r="H2255" t="s">
        <v>47</v>
      </c>
      <c r="I2255" t="s">
        <v>48</v>
      </c>
      <c r="J2255" t="s">
        <v>37</v>
      </c>
      <c r="K2255" t="s">
        <v>38</v>
      </c>
      <c r="L2255" t="s">
        <v>39</v>
      </c>
      <c r="M2255" t="s">
        <v>40</v>
      </c>
      <c r="N2255" t="s">
        <v>49</v>
      </c>
      <c r="O2255" t="s">
        <v>108</v>
      </c>
      <c r="P2255" t="s">
        <v>89</v>
      </c>
      <c r="Q2255">
        <v>10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42.374600000000001</v>
      </c>
      <c r="AF2255">
        <v>-71.084999999999994</v>
      </c>
      <c r="AG2255">
        <v>2</v>
      </c>
      <c r="AH2255" s="1">
        <v>250000000000000</v>
      </c>
    </row>
    <row r="2256" spans="1:34" x14ac:dyDescent="0.35">
      <c r="A2256">
        <v>20007029</v>
      </c>
      <c r="B2256" s="2">
        <v>43868.418055555558</v>
      </c>
      <c r="C2256" s="2" t="str">
        <f t="shared" si="70"/>
        <v>Feb</v>
      </c>
      <c r="D2256" s="2" t="str">
        <f t="shared" si="71"/>
        <v>2020</v>
      </c>
      <c r="E2256" t="s">
        <v>44</v>
      </c>
      <c r="F2256" t="s">
        <v>1645</v>
      </c>
      <c r="G2256" t="s">
        <v>46</v>
      </c>
      <c r="H2256" t="s">
        <v>35</v>
      </c>
      <c r="I2256" t="s">
        <v>36</v>
      </c>
      <c r="J2256" t="s">
        <v>37</v>
      </c>
      <c r="K2256" t="s">
        <v>38</v>
      </c>
      <c r="L2256" t="s">
        <v>54</v>
      </c>
      <c r="M2256" t="s">
        <v>40</v>
      </c>
      <c r="N2256" t="s">
        <v>41</v>
      </c>
      <c r="O2256" t="s">
        <v>96</v>
      </c>
      <c r="P2256" t="s">
        <v>43</v>
      </c>
      <c r="Q2256">
        <v>25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2</v>
      </c>
      <c r="X2256">
        <v>0</v>
      </c>
      <c r="Y2256">
        <v>0</v>
      </c>
      <c r="Z2256">
        <v>1</v>
      </c>
      <c r="AA2256">
        <v>0</v>
      </c>
      <c r="AB2256">
        <v>1</v>
      </c>
      <c r="AC2256">
        <v>0</v>
      </c>
      <c r="AD2256">
        <v>0</v>
      </c>
      <c r="AE2256">
        <v>42.375300000000003</v>
      </c>
      <c r="AF2256">
        <v>-71.087500000000006</v>
      </c>
      <c r="AG2256">
        <v>2</v>
      </c>
      <c r="AH2256" s="1">
        <v>250000000000000</v>
      </c>
    </row>
    <row r="2257" spans="1:34" x14ac:dyDescent="0.35">
      <c r="A2257">
        <v>23064997</v>
      </c>
      <c r="B2257" s="2">
        <v>45239.37222222222</v>
      </c>
      <c r="C2257" s="2" t="str">
        <f t="shared" si="70"/>
        <v>Nov</v>
      </c>
      <c r="D2257" s="2" t="str">
        <f t="shared" si="71"/>
        <v>2023</v>
      </c>
      <c r="E2257" t="s">
        <v>44</v>
      </c>
      <c r="F2257" t="s">
        <v>1646</v>
      </c>
      <c r="G2257" t="s">
        <v>46</v>
      </c>
      <c r="H2257" t="s">
        <v>35</v>
      </c>
      <c r="I2257" t="s">
        <v>36</v>
      </c>
      <c r="J2257" t="s">
        <v>37</v>
      </c>
      <c r="K2257" t="s">
        <v>38</v>
      </c>
      <c r="L2257" t="s">
        <v>54</v>
      </c>
      <c r="M2257" t="s">
        <v>40</v>
      </c>
      <c r="N2257" t="s">
        <v>41</v>
      </c>
      <c r="O2257" t="s">
        <v>96</v>
      </c>
      <c r="P2257" t="s">
        <v>43</v>
      </c>
      <c r="Q2257">
        <v>25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1</v>
      </c>
      <c r="X2257">
        <v>0</v>
      </c>
      <c r="Y2257">
        <v>0</v>
      </c>
      <c r="Z2257">
        <v>1</v>
      </c>
      <c r="AA2257">
        <v>0</v>
      </c>
      <c r="AB2257">
        <v>1</v>
      </c>
      <c r="AC2257">
        <v>0</v>
      </c>
      <c r="AD2257">
        <v>0</v>
      </c>
      <c r="AE2257">
        <v>42.374200000000002</v>
      </c>
      <c r="AF2257">
        <v>-71.087999999999994</v>
      </c>
      <c r="AG2257">
        <v>2</v>
      </c>
      <c r="AH2257" s="1">
        <v>250000000000000</v>
      </c>
    </row>
    <row r="2258" spans="1:34" x14ac:dyDescent="0.35">
      <c r="A2258">
        <v>21035036</v>
      </c>
      <c r="B2258" s="2">
        <v>44386.569444444445</v>
      </c>
      <c r="C2258" s="2" t="str">
        <f t="shared" si="70"/>
        <v>Jul</v>
      </c>
      <c r="D2258" s="2" t="str">
        <f t="shared" si="71"/>
        <v>2021</v>
      </c>
      <c r="E2258" t="s">
        <v>44</v>
      </c>
      <c r="F2258" t="s">
        <v>1647</v>
      </c>
      <c r="G2258" t="s">
        <v>46</v>
      </c>
      <c r="H2258" t="s">
        <v>52</v>
      </c>
      <c r="I2258" t="s">
        <v>36</v>
      </c>
      <c r="J2258" t="s">
        <v>139</v>
      </c>
      <c r="K2258" t="s">
        <v>53</v>
      </c>
      <c r="L2258" t="s">
        <v>54</v>
      </c>
      <c r="M2258" t="s">
        <v>40</v>
      </c>
      <c r="N2258" t="s">
        <v>41</v>
      </c>
      <c r="O2258" t="s">
        <v>42</v>
      </c>
      <c r="P2258" t="s">
        <v>43</v>
      </c>
      <c r="Q2258">
        <v>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3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42.3748</v>
      </c>
      <c r="AF2258">
        <v>-71.088300000000004</v>
      </c>
      <c r="AG2258">
        <v>2</v>
      </c>
      <c r="AH2258" s="1">
        <v>250000000000000</v>
      </c>
    </row>
    <row r="2259" spans="1:34" x14ac:dyDescent="0.35">
      <c r="A2259">
        <v>21054921</v>
      </c>
      <c r="B2259" s="2">
        <v>44487.738888888889</v>
      </c>
      <c r="C2259" s="2" t="str">
        <f t="shared" si="70"/>
        <v>Oct</v>
      </c>
      <c r="D2259" s="2" t="str">
        <f t="shared" si="71"/>
        <v>2021</v>
      </c>
      <c r="E2259" t="s">
        <v>32</v>
      </c>
      <c r="F2259" t="s">
        <v>1647</v>
      </c>
      <c r="G2259" t="s">
        <v>46</v>
      </c>
      <c r="H2259" t="s">
        <v>47</v>
      </c>
      <c r="I2259" t="s">
        <v>48</v>
      </c>
      <c r="J2259" t="s">
        <v>37</v>
      </c>
      <c r="K2259" t="s">
        <v>38</v>
      </c>
      <c r="L2259" t="s">
        <v>54</v>
      </c>
      <c r="M2259" t="s">
        <v>40</v>
      </c>
      <c r="N2259" t="s">
        <v>41</v>
      </c>
      <c r="O2259" t="s">
        <v>42</v>
      </c>
      <c r="P2259" t="s">
        <v>43</v>
      </c>
      <c r="Q2259">
        <v>25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3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42.3748</v>
      </c>
      <c r="AF2259">
        <v>-71.088300000000004</v>
      </c>
      <c r="AG2259">
        <v>2</v>
      </c>
      <c r="AH2259" s="1">
        <v>250000000000000</v>
      </c>
    </row>
    <row r="2260" spans="1:34" x14ac:dyDescent="0.35">
      <c r="A2260">
        <v>18032379</v>
      </c>
      <c r="B2260" s="2">
        <v>43251.379861111112</v>
      </c>
      <c r="C2260" s="2" t="str">
        <f t="shared" si="70"/>
        <v>May</v>
      </c>
      <c r="D2260" s="2" t="str">
        <f t="shared" si="71"/>
        <v>2018</v>
      </c>
      <c r="E2260" t="s">
        <v>44</v>
      </c>
      <c r="F2260" t="s">
        <v>1646</v>
      </c>
      <c r="G2260" t="s">
        <v>46</v>
      </c>
      <c r="H2260" t="s">
        <v>47</v>
      </c>
      <c r="I2260" t="s">
        <v>48</v>
      </c>
      <c r="J2260" t="s">
        <v>37</v>
      </c>
      <c r="K2260" t="s">
        <v>38</v>
      </c>
      <c r="L2260" t="s">
        <v>39</v>
      </c>
      <c r="M2260" t="s">
        <v>40</v>
      </c>
      <c r="N2260" t="s">
        <v>63</v>
      </c>
      <c r="O2260" t="s">
        <v>56</v>
      </c>
      <c r="P2260" t="s">
        <v>63</v>
      </c>
      <c r="Q2260">
        <v>20</v>
      </c>
      <c r="R2260">
        <v>1</v>
      </c>
      <c r="S2260">
        <v>0</v>
      </c>
      <c r="T2260">
        <v>0</v>
      </c>
      <c r="U2260">
        <v>0</v>
      </c>
      <c r="V2260">
        <v>1</v>
      </c>
      <c r="W2260">
        <v>1</v>
      </c>
      <c r="X2260">
        <v>0</v>
      </c>
      <c r="Y2260">
        <v>0</v>
      </c>
      <c r="Z2260">
        <v>1</v>
      </c>
      <c r="AA2260">
        <v>0</v>
      </c>
      <c r="AB2260">
        <v>1</v>
      </c>
      <c r="AC2260">
        <v>0</v>
      </c>
      <c r="AD2260">
        <v>0</v>
      </c>
      <c r="AE2260">
        <v>42.374200000000002</v>
      </c>
      <c r="AF2260">
        <v>-71.087999999999994</v>
      </c>
      <c r="AG2260">
        <v>2</v>
      </c>
      <c r="AH2260" s="1">
        <v>250000000000000</v>
      </c>
    </row>
    <row r="2261" spans="1:34" x14ac:dyDescent="0.35">
      <c r="A2261">
        <v>22057079</v>
      </c>
      <c r="B2261" s="2">
        <v>44840.011805555558</v>
      </c>
      <c r="C2261" s="2" t="str">
        <f t="shared" si="70"/>
        <v>Oct</v>
      </c>
      <c r="D2261" s="2" t="str">
        <f t="shared" si="71"/>
        <v>2022</v>
      </c>
      <c r="E2261" t="s">
        <v>58</v>
      </c>
      <c r="F2261" t="s">
        <v>1648</v>
      </c>
      <c r="G2261" t="s">
        <v>34</v>
      </c>
      <c r="H2261" t="s">
        <v>35</v>
      </c>
      <c r="I2261" t="s">
        <v>36</v>
      </c>
      <c r="J2261" t="s">
        <v>37</v>
      </c>
      <c r="K2261" t="s">
        <v>53</v>
      </c>
      <c r="L2261" t="s">
        <v>54</v>
      </c>
      <c r="M2261" t="s">
        <v>40</v>
      </c>
      <c r="N2261" t="s">
        <v>41</v>
      </c>
      <c r="O2261" t="s">
        <v>96</v>
      </c>
      <c r="P2261" t="s">
        <v>43</v>
      </c>
      <c r="Q2261">
        <v>25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1</v>
      </c>
      <c r="X2261">
        <v>0</v>
      </c>
      <c r="Y2261">
        <v>0</v>
      </c>
      <c r="Z2261">
        <v>1</v>
      </c>
      <c r="AA2261">
        <v>0</v>
      </c>
      <c r="AB2261">
        <v>1</v>
      </c>
      <c r="AC2261">
        <v>0</v>
      </c>
      <c r="AD2261">
        <v>0</v>
      </c>
      <c r="AE2261">
        <v>42.373800000000003</v>
      </c>
      <c r="AF2261">
        <v>-71.087599999999995</v>
      </c>
      <c r="AG2261">
        <v>2</v>
      </c>
      <c r="AH2261" s="1">
        <v>250000000000000</v>
      </c>
    </row>
    <row r="2262" spans="1:34" x14ac:dyDescent="0.35">
      <c r="A2262">
        <v>22070618</v>
      </c>
      <c r="B2262" s="2">
        <v>44910.761111111111</v>
      </c>
      <c r="C2262" s="2" t="str">
        <f t="shared" si="70"/>
        <v>Dec</v>
      </c>
      <c r="D2262" s="2" t="str">
        <f t="shared" si="71"/>
        <v>2022</v>
      </c>
      <c r="E2262" t="s">
        <v>32</v>
      </c>
      <c r="F2262" t="s">
        <v>1649</v>
      </c>
      <c r="G2262" t="s">
        <v>34</v>
      </c>
      <c r="H2262" t="s">
        <v>35</v>
      </c>
      <c r="I2262" t="s">
        <v>36</v>
      </c>
      <c r="J2262" t="s">
        <v>37</v>
      </c>
      <c r="K2262" t="s">
        <v>323</v>
      </c>
      <c r="L2262" t="s">
        <v>298</v>
      </c>
      <c r="M2262" t="s">
        <v>93</v>
      </c>
      <c r="N2262" t="s">
        <v>119</v>
      </c>
      <c r="O2262" t="s">
        <v>42</v>
      </c>
      <c r="P2262" t="s">
        <v>43</v>
      </c>
      <c r="Q2262">
        <v>25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2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42.377000000000002</v>
      </c>
      <c r="AF2262">
        <v>-71.095600000000005</v>
      </c>
      <c r="AG2262">
        <v>2</v>
      </c>
      <c r="AH2262" s="1">
        <v>250000000000000</v>
      </c>
    </row>
    <row r="2263" spans="1:34" x14ac:dyDescent="0.35">
      <c r="A2263">
        <v>19007903</v>
      </c>
      <c r="B2263" s="2">
        <v>43508.881249999999</v>
      </c>
      <c r="C2263" s="2" t="str">
        <f t="shared" si="70"/>
        <v>Feb</v>
      </c>
      <c r="D2263" s="2" t="str">
        <f t="shared" si="71"/>
        <v>2019</v>
      </c>
      <c r="E2263" t="s">
        <v>32</v>
      </c>
      <c r="F2263" t="s">
        <v>1650</v>
      </c>
      <c r="G2263" t="s">
        <v>34</v>
      </c>
      <c r="H2263" t="s">
        <v>155</v>
      </c>
      <c r="I2263" t="s">
        <v>155</v>
      </c>
      <c r="J2263" t="s">
        <v>139</v>
      </c>
      <c r="K2263" t="s">
        <v>66</v>
      </c>
      <c r="L2263" t="s">
        <v>71</v>
      </c>
      <c r="M2263" t="s">
        <v>93</v>
      </c>
      <c r="N2263" t="s">
        <v>49</v>
      </c>
      <c r="O2263" t="s">
        <v>99</v>
      </c>
      <c r="P2263" t="s">
        <v>43</v>
      </c>
      <c r="Q2263">
        <v>25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42.377000000000002</v>
      </c>
      <c r="AF2263">
        <v>-71.095600000000005</v>
      </c>
      <c r="AG2263">
        <v>2</v>
      </c>
      <c r="AH2263" s="1">
        <v>250000000000000</v>
      </c>
    </row>
    <row r="2264" spans="1:34" x14ac:dyDescent="0.35">
      <c r="A2264">
        <v>19045406</v>
      </c>
      <c r="B2264" s="2">
        <v>43686.643055555556</v>
      </c>
      <c r="C2264" s="2" t="str">
        <f t="shared" si="70"/>
        <v>Aug</v>
      </c>
      <c r="D2264" s="2" t="str">
        <f t="shared" si="71"/>
        <v>2019</v>
      </c>
      <c r="E2264" t="s">
        <v>44</v>
      </c>
      <c r="F2264" t="s">
        <v>1651</v>
      </c>
      <c r="G2264" t="s">
        <v>46</v>
      </c>
      <c r="H2264" t="s">
        <v>47</v>
      </c>
      <c r="I2264" t="s">
        <v>48</v>
      </c>
      <c r="J2264" t="s">
        <v>37</v>
      </c>
      <c r="K2264" t="s">
        <v>38</v>
      </c>
      <c r="L2264" t="s">
        <v>39</v>
      </c>
      <c r="M2264" t="s">
        <v>69</v>
      </c>
      <c r="N2264" t="s">
        <v>70</v>
      </c>
      <c r="O2264" t="s">
        <v>618</v>
      </c>
      <c r="P2264" t="s">
        <v>43</v>
      </c>
      <c r="Q2264">
        <v>25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2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42.376100000000001</v>
      </c>
      <c r="AF2264">
        <v>-71.0946</v>
      </c>
      <c r="AG2264">
        <v>2</v>
      </c>
      <c r="AH2264" s="1">
        <v>250000000000000</v>
      </c>
    </row>
    <row r="2265" spans="1:34" x14ac:dyDescent="0.35">
      <c r="A2265">
        <v>22051280</v>
      </c>
      <c r="B2265" s="2">
        <v>44814.615277777775</v>
      </c>
      <c r="C2265" s="2" t="str">
        <f t="shared" si="70"/>
        <v>Sep</v>
      </c>
      <c r="D2265" s="2" t="str">
        <f t="shared" si="71"/>
        <v>2022</v>
      </c>
      <c r="E2265" t="s">
        <v>44</v>
      </c>
      <c r="F2265" t="s">
        <v>1650</v>
      </c>
      <c r="G2265" t="s">
        <v>46</v>
      </c>
      <c r="H2265" t="s">
        <v>47</v>
      </c>
      <c r="I2265" t="s">
        <v>48</v>
      </c>
      <c r="J2265" t="s">
        <v>37</v>
      </c>
      <c r="K2265" t="s">
        <v>66</v>
      </c>
      <c r="L2265" t="s">
        <v>71</v>
      </c>
      <c r="M2265" t="s">
        <v>40</v>
      </c>
      <c r="N2265" t="s">
        <v>82</v>
      </c>
      <c r="O2265" t="s">
        <v>153</v>
      </c>
      <c r="P2265" t="s">
        <v>43</v>
      </c>
      <c r="Q2265">
        <v>20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2</v>
      </c>
      <c r="X2265">
        <v>0</v>
      </c>
      <c r="Y2265">
        <v>0</v>
      </c>
      <c r="Z2265">
        <v>1</v>
      </c>
      <c r="AA2265">
        <v>0</v>
      </c>
      <c r="AB2265">
        <v>1</v>
      </c>
      <c r="AC2265">
        <v>0</v>
      </c>
      <c r="AD2265">
        <v>0</v>
      </c>
      <c r="AE2265">
        <v>42.377000000000002</v>
      </c>
      <c r="AF2265">
        <v>-71.095600000000005</v>
      </c>
      <c r="AG2265">
        <v>2</v>
      </c>
      <c r="AH2265" s="1">
        <v>250000000000000</v>
      </c>
    </row>
    <row r="2266" spans="1:34" x14ac:dyDescent="0.35">
      <c r="A2266">
        <v>21066660</v>
      </c>
      <c r="B2266" s="2">
        <v>44560.502083333333</v>
      </c>
      <c r="C2266" s="2" t="str">
        <f t="shared" si="70"/>
        <v>Dec</v>
      </c>
      <c r="D2266" s="2" t="str">
        <f t="shared" si="71"/>
        <v>2021</v>
      </c>
      <c r="E2266" t="s">
        <v>44</v>
      </c>
      <c r="F2266" t="s">
        <v>1650</v>
      </c>
      <c r="G2266" t="s">
        <v>46</v>
      </c>
      <c r="H2266" t="s">
        <v>35</v>
      </c>
      <c r="I2266" t="s">
        <v>36</v>
      </c>
      <c r="J2266" t="s">
        <v>37</v>
      </c>
      <c r="K2266" t="s">
        <v>66</v>
      </c>
      <c r="L2266" t="s">
        <v>71</v>
      </c>
      <c r="M2266" t="s">
        <v>93</v>
      </c>
      <c r="N2266" t="s">
        <v>41</v>
      </c>
      <c r="O2266" t="s">
        <v>42</v>
      </c>
      <c r="P2266" t="s">
        <v>43</v>
      </c>
      <c r="Q2266">
        <v>25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4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42.377000000000002</v>
      </c>
      <c r="AF2266">
        <v>-71.095600000000005</v>
      </c>
      <c r="AG2266">
        <v>2</v>
      </c>
      <c r="AH2266" s="1">
        <v>250000000000000</v>
      </c>
    </row>
    <row r="2267" spans="1:34" x14ac:dyDescent="0.35">
      <c r="A2267">
        <v>22021108</v>
      </c>
      <c r="B2267" s="2">
        <v>44670.697916666664</v>
      </c>
      <c r="C2267" s="2" t="str">
        <f t="shared" si="70"/>
        <v>Apr</v>
      </c>
      <c r="D2267" s="2" t="str">
        <f t="shared" si="71"/>
        <v>2022</v>
      </c>
      <c r="E2267" t="s">
        <v>32</v>
      </c>
      <c r="F2267" t="s">
        <v>1652</v>
      </c>
      <c r="G2267" t="s">
        <v>46</v>
      </c>
      <c r="H2267" t="s">
        <v>47</v>
      </c>
      <c r="I2267" t="s">
        <v>48</v>
      </c>
      <c r="J2267" t="s">
        <v>37</v>
      </c>
      <c r="K2267" t="s">
        <v>66</v>
      </c>
      <c r="L2267" t="s">
        <v>298</v>
      </c>
      <c r="M2267" t="s">
        <v>93</v>
      </c>
      <c r="N2267" t="s">
        <v>55</v>
      </c>
      <c r="O2267" t="s">
        <v>42</v>
      </c>
      <c r="P2267" t="s">
        <v>43</v>
      </c>
      <c r="Q2267">
        <v>25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2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42.3765</v>
      </c>
      <c r="AF2267">
        <v>-71.094399999999993</v>
      </c>
      <c r="AG2267">
        <v>2</v>
      </c>
      <c r="AH2267" s="1">
        <v>250000000000000</v>
      </c>
    </row>
    <row r="2268" spans="1:34" x14ac:dyDescent="0.35">
      <c r="A2268">
        <v>18058437</v>
      </c>
      <c r="B2268" s="2">
        <v>43373.79791666667</v>
      </c>
      <c r="C2268" s="2" t="str">
        <f t="shared" si="70"/>
        <v>Sep</v>
      </c>
      <c r="D2268" s="2" t="str">
        <f t="shared" si="71"/>
        <v>2018</v>
      </c>
      <c r="E2268" t="s">
        <v>32</v>
      </c>
      <c r="F2268" t="s">
        <v>1651</v>
      </c>
      <c r="G2268" t="s">
        <v>34</v>
      </c>
      <c r="H2268" t="s">
        <v>47</v>
      </c>
      <c r="I2268" t="s">
        <v>48</v>
      </c>
      <c r="J2268" t="s">
        <v>37</v>
      </c>
      <c r="K2268" t="s">
        <v>53</v>
      </c>
      <c r="L2268" t="s">
        <v>54</v>
      </c>
      <c r="M2268" t="s">
        <v>40</v>
      </c>
      <c r="N2268" t="s">
        <v>49</v>
      </c>
      <c r="O2268" t="s">
        <v>91</v>
      </c>
      <c r="P2268" t="s">
        <v>89</v>
      </c>
      <c r="Q2268">
        <v>20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3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42.376100000000001</v>
      </c>
      <c r="AF2268">
        <v>-71.0946</v>
      </c>
      <c r="AG2268">
        <v>2</v>
      </c>
      <c r="AH2268" s="1">
        <v>250000000000000</v>
      </c>
    </row>
    <row r="2269" spans="1:34" x14ac:dyDescent="0.35">
      <c r="A2269">
        <v>21047251</v>
      </c>
      <c r="B2269" s="2">
        <v>44448.74722222222</v>
      </c>
      <c r="C2269" s="2" t="str">
        <f t="shared" si="70"/>
        <v>Sep</v>
      </c>
      <c r="D2269" s="2" t="str">
        <f t="shared" si="71"/>
        <v>2021</v>
      </c>
      <c r="E2269" t="s">
        <v>32</v>
      </c>
      <c r="F2269" t="s">
        <v>1650</v>
      </c>
      <c r="G2269" t="s">
        <v>46</v>
      </c>
      <c r="H2269" t="s">
        <v>35</v>
      </c>
      <c r="I2269" t="s">
        <v>36</v>
      </c>
      <c r="J2269" t="s">
        <v>37</v>
      </c>
      <c r="K2269" t="s">
        <v>38</v>
      </c>
      <c r="L2269" t="s">
        <v>54</v>
      </c>
      <c r="M2269" t="s">
        <v>93</v>
      </c>
      <c r="N2269" t="s">
        <v>55</v>
      </c>
      <c r="O2269" t="s">
        <v>42</v>
      </c>
      <c r="P2269" t="s">
        <v>63</v>
      </c>
      <c r="Q2269">
        <v>25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3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42.377000000000002</v>
      </c>
      <c r="AF2269">
        <v>-71.095600000000005</v>
      </c>
      <c r="AG2269">
        <v>2</v>
      </c>
      <c r="AH2269" s="1">
        <v>250000000000000</v>
      </c>
    </row>
    <row r="2270" spans="1:34" x14ac:dyDescent="0.35">
      <c r="A2270">
        <v>23041837</v>
      </c>
      <c r="B2270" s="2">
        <v>45132.098611111112</v>
      </c>
      <c r="C2270" s="2" t="str">
        <f t="shared" si="70"/>
        <v>Jul</v>
      </c>
      <c r="D2270" s="2" t="str">
        <f t="shared" si="71"/>
        <v>2023</v>
      </c>
      <c r="E2270" t="s">
        <v>58</v>
      </c>
      <c r="F2270" t="s">
        <v>1650</v>
      </c>
      <c r="G2270" t="s">
        <v>63</v>
      </c>
      <c r="H2270" t="s">
        <v>63</v>
      </c>
      <c r="I2270" t="s">
        <v>48</v>
      </c>
      <c r="J2270" t="s">
        <v>63</v>
      </c>
      <c r="K2270" t="s">
        <v>63</v>
      </c>
      <c r="L2270" t="s">
        <v>71</v>
      </c>
      <c r="M2270" t="s">
        <v>40</v>
      </c>
      <c r="N2270" t="s">
        <v>63</v>
      </c>
      <c r="O2270" t="s">
        <v>63</v>
      </c>
      <c r="P2270" t="s">
        <v>63</v>
      </c>
      <c r="Q2270">
        <v>25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42.377000000000002</v>
      </c>
      <c r="AF2270">
        <v>-71.095600000000005</v>
      </c>
      <c r="AG2270">
        <v>2</v>
      </c>
      <c r="AH2270" s="1">
        <v>250000000000000</v>
      </c>
    </row>
    <row r="2271" spans="1:34" x14ac:dyDescent="0.35">
      <c r="A2271">
        <v>18062239</v>
      </c>
      <c r="B2271" s="2">
        <v>43392.838888888888</v>
      </c>
      <c r="C2271" s="2" t="str">
        <f t="shared" si="70"/>
        <v>Oct</v>
      </c>
      <c r="D2271" s="2" t="str">
        <f t="shared" si="71"/>
        <v>2018</v>
      </c>
      <c r="E2271" t="s">
        <v>32</v>
      </c>
      <c r="F2271" t="s">
        <v>1653</v>
      </c>
      <c r="G2271" t="s">
        <v>34</v>
      </c>
      <c r="H2271" t="s">
        <v>47</v>
      </c>
      <c r="I2271" t="s">
        <v>48</v>
      </c>
      <c r="J2271" t="s">
        <v>37</v>
      </c>
      <c r="K2271" t="s">
        <v>53</v>
      </c>
      <c r="L2271" t="s">
        <v>71</v>
      </c>
      <c r="M2271" t="s">
        <v>40</v>
      </c>
      <c r="N2271" t="s">
        <v>41</v>
      </c>
      <c r="O2271" t="s">
        <v>96</v>
      </c>
      <c r="P2271" t="s">
        <v>43</v>
      </c>
      <c r="Q2271">
        <v>25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2</v>
      </c>
      <c r="X2271">
        <v>0</v>
      </c>
      <c r="Y2271">
        <v>0</v>
      </c>
      <c r="Z2271">
        <v>1</v>
      </c>
      <c r="AA2271">
        <v>0</v>
      </c>
      <c r="AB2271">
        <v>1</v>
      </c>
      <c r="AC2271">
        <v>0</v>
      </c>
      <c r="AD2271">
        <v>0</v>
      </c>
      <c r="AE2271">
        <v>42.377800000000001</v>
      </c>
      <c r="AF2271">
        <v>-71.095799999999997</v>
      </c>
      <c r="AG2271">
        <v>2</v>
      </c>
      <c r="AH2271" s="1">
        <v>250000000000000</v>
      </c>
    </row>
    <row r="2272" spans="1:34" x14ac:dyDescent="0.35">
      <c r="A2272">
        <v>21002348</v>
      </c>
      <c r="B2272" s="2">
        <v>44211.718055555553</v>
      </c>
      <c r="C2272" s="2" t="str">
        <f t="shared" si="70"/>
        <v>Jan</v>
      </c>
      <c r="D2272" s="2" t="str">
        <f t="shared" si="71"/>
        <v>2021</v>
      </c>
      <c r="E2272" t="s">
        <v>32</v>
      </c>
      <c r="F2272" t="s">
        <v>1654</v>
      </c>
      <c r="G2272" t="s">
        <v>34</v>
      </c>
      <c r="H2272" t="s">
        <v>47</v>
      </c>
      <c r="I2272" t="s">
        <v>48</v>
      </c>
      <c r="J2272" t="s">
        <v>37</v>
      </c>
      <c r="K2272" t="s">
        <v>53</v>
      </c>
      <c r="L2272" t="s">
        <v>54</v>
      </c>
      <c r="M2272" t="s">
        <v>40</v>
      </c>
      <c r="N2272" t="s">
        <v>49</v>
      </c>
      <c r="O2272" t="s">
        <v>217</v>
      </c>
      <c r="P2272" t="s">
        <v>43</v>
      </c>
      <c r="Q2272">
        <v>20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42.377800000000001</v>
      </c>
      <c r="AF2272">
        <v>-71.095799999999997</v>
      </c>
      <c r="AG2272">
        <v>2</v>
      </c>
      <c r="AH2272" s="1">
        <v>250000000000000</v>
      </c>
    </row>
    <row r="2273" spans="1:34" x14ac:dyDescent="0.35">
      <c r="A2273">
        <v>21061169</v>
      </c>
      <c r="B2273" s="2">
        <v>44523.321527777778</v>
      </c>
      <c r="C2273" s="2" t="str">
        <f t="shared" si="70"/>
        <v>Nov</v>
      </c>
      <c r="D2273" s="2" t="str">
        <f t="shared" si="71"/>
        <v>2021</v>
      </c>
      <c r="E2273" t="s">
        <v>58</v>
      </c>
      <c r="F2273" t="s">
        <v>1655</v>
      </c>
      <c r="G2273" t="s">
        <v>46</v>
      </c>
      <c r="H2273" t="s">
        <v>47</v>
      </c>
      <c r="I2273" t="s">
        <v>48</v>
      </c>
      <c r="J2273" t="s">
        <v>37</v>
      </c>
      <c r="K2273" t="s">
        <v>53</v>
      </c>
      <c r="L2273" t="s">
        <v>71</v>
      </c>
      <c r="M2273" t="s">
        <v>40</v>
      </c>
      <c r="N2273" t="s">
        <v>55</v>
      </c>
      <c r="O2273" t="s">
        <v>42</v>
      </c>
      <c r="P2273" t="s">
        <v>43</v>
      </c>
      <c r="Q2273">
        <v>20</v>
      </c>
      <c r="R2273">
        <v>0</v>
      </c>
      <c r="S2273">
        <v>0</v>
      </c>
      <c r="T2273">
        <v>0</v>
      </c>
      <c r="U2273">
        <v>0</v>
      </c>
      <c r="V2273">
        <v>1</v>
      </c>
      <c r="W2273">
        <v>3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42.377800000000001</v>
      </c>
      <c r="AF2273">
        <v>-71.095799999999997</v>
      </c>
      <c r="AG2273">
        <v>2</v>
      </c>
      <c r="AH2273" s="1">
        <v>250000000000000</v>
      </c>
    </row>
    <row r="2274" spans="1:34" x14ac:dyDescent="0.35">
      <c r="A2274">
        <v>20010512</v>
      </c>
      <c r="B2274" s="2">
        <v>43885.78125</v>
      </c>
      <c r="C2274" s="2" t="str">
        <f t="shared" si="70"/>
        <v>Feb</v>
      </c>
      <c r="D2274" s="2" t="str">
        <f t="shared" si="71"/>
        <v>2020</v>
      </c>
      <c r="E2274" t="s">
        <v>32</v>
      </c>
      <c r="F2274" t="s">
        <v>1653</v>
      </c>
      <c r="G2274" t="s">
        <v>34</v>
      </c>
      <c r="H2274" t="s">
        <v>47</v>
      </c>
      <c r="I2274" t="s">
        <v>48</v>
      </c>
      <c r="J2274" t="s">
        <v>37</v>
      </c>
      <c r="K2274" t="s">
        <v>53</v>
      </c>
      <c r="L2274" t="s">
        <v>54</v>
      </c>
      <c r="M2274" t="s">
        <v>93</v>
      </c>
      <c r="N2274" t="s">
        <v>70</v>
      </c>
      <c r="O2274" t="s">
        <v>96</v>
      </c>
      <c r="P2274" t="s">
        <v>63</v>
      </c>
      <c r="Q2274">
        <v>25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1</v>
      </c>
      <c r="X2274">
        <v>0</v>
      </c>
      <c r="Y2274">
        <v>0</v>
      </c>
      <c r="Z2274">
        <v>1</v>
      </c>
      <c r="AA2274">
        <v>0</v>
      </c>
      <c r="AB2274">
        <v>1</v>
      </c>
      <c r="AC2274">
        <v>0</v>
      </c>
      <c r="AD2274">
        <v>0</v>
      </c>
      <c r="AE2274">
        <v>42.377800000000001</v>
      </c>
      <c r="AF2274">
        <v>-71.095799999999997</v>
      </c>
      <c r="AG2274">
        <v>2</v>
      </c>
      <c r="AH2274" s="1">
        <v>250000000000000</v>
      </c>
    </row>
    <row r="2275" spans="1:34" x14ac:dyDescent="0.35">
      <c r="A2275">
        <v>23063933</v>
      </c>
      <c r="B2275" s="2">
        <v>45234</v>
      </c>
      <c r="C2275" s="2" t="str">
        <f t="shared" si="70"/>
        <v>Nov</v>
      </c>
      <c r="D2275" s="2" t="str">
        <f t="shared" si="71"/>
        <v>2023</v>
      </c>
      <c r="E2275" t="s">
        <v>44</v>
      </c>
      <c r="F2275" t="s">
        <v>1656</v>
      </c>
      <c r="G2275" t="s">
        <v>34</v>
      </c>
      <c r="H2275" t="s">
        <v>47</v>
      </c>
      <c r="I2275" t="s">
        <v>48</v>
      </c>
      <c r="J2275" t="s">
        <v>37</v>
      </c>
      <c r="K2275" t="s">
        <v>66</v>
      </c>
      <c r="L2275" t="s">
        <v>39</v>
      </c>
      <c r="M2275" t="s">
        <v>40</v>
      </c>
      <c r="N2275" t="s">
        <v>55</v>
      </c>
      <c r="O2275" t="s">
        <v>42</v>
      </c>
      <c r="P2275" t="s">
        <v>43</v>
      </c>
      <c r="Q2275">
        <v>25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2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42.377400000000002</v>
      </c>
      <c r="AF2275">
        <v>-71.095399999999998</v>
      </c>
      <c r="AG2275">
        <v>2</v>
      </c>
      <c r="AH2275" s="1">
        <v>250000000000000</v>
      </c>
    </row>
    <row r="2276" spans="1:34" x14ac:dyDescent="0.35">
      <c r="A2276">
        <v>21037029</v>
      </c>
      <c r="B2276" s="2">
        <v>44396.436111111114</v>
      </c>
      <c r="C2276" s="2" t="str">
        <f t="shared" si="70"/>
        <v>Jul</v>
      </c>
      <c r="D2276" s="2" t="str">
        <f t="shared" si="71"/>
        <v>2021</v>
      </c>
      <c r="E2276" t="s">
        <v>44</v>
      </c>
      <c r="F2276" t="s">
        <v>1657</v>
      </c>
      <c r="G2276" t="s">
        <v>46</v>
      </c>
      <c r="H2276" t="s">
        <v>52</v>
      </c>
      <c r="I2276" t="s">
        <v>36</v>
      </c>
      <c r="J2276" t="s">
        <v>37</v>
      </c>
      <c r="K2276" t="s">
        <v>38</v>
      </c>
      <c r="L2276" t="s">
        <v>54</v>
      </c>
      <c r="M2276" t="s">
        <v>40</v>
      </c>
      <c r="N2276" t="s">
        <v>55</v>
      </c>
      <c r="O2276" t="s">
        <v>42</v>
      </c>
      <c r="P2276" t="s">
        <v>43</v>
      </c>
      <c r="Q2276">
        <v>25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3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42.374400000000001</v>
      </c>
      <c r="AF2276">
        <v>-71.090599999999995</v>
      </c>
      <c r="AG2276">
        <v>2</v>
      </c>
      <c r="AH2276" s="1">
        <v>250000000000000</v>
      </c>
    </row>
    <row r="2277" spans="1:34" x14ac:dyDescent="0.35">
      <c r="A2277">
        <v>20047048</v>
      </c>
      <c r="B2277" s="2">
        <v>44104.62777777778</v>
      </c>
      <c r="C2277" s="2" t="str">
        <f t="shared" si="70"/>
        <v>Sep</v>
      </c>
      <c r="D2277" s="2" t="str">
        <f t="shared" si="71"/>
        <v>2020</v>
      </c>
      <c r="E2277" t="s">
        <v>44</v>
      </c>
      <c r="F2277" t="s">
        <v>1658</v>
      </c>
      <c r="G2277" t="s">
        <v>46</v>
      </c>
      <c r="H2277" t="s">
        <v>47</v>
      </c>
      <c r="I2277" t="s">
        <v>48</v>
      </c>
      <c r="J2277" t="s">
        <v>37</v>
      </c>
      <c r="K2277" t="s">
        <v>38</v>
      </c>
      <c r="L2277" t="s">
        <v>54</v>
      </c>
      <c r="M2277" t="s">
        <v>40</v>
      </c>
      <c r="N2277" t="s">
        <v>49</v>
      </c>
      <c r="O2277" t="s">
        <v>91</v>
      </c>
      <c r="P2277" t="s">
        <v>57</v>
      </c>
      <c r="Q2277">
        <v>25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2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42.374400000000001</v>
      </c>
      <c r="AF2277">
        <v>-71.090800000000002</v>
      </c>
      <c r="AG2277">
        <v>2</v>
      </c>
      <c r="AH2277" s="1">
        <v>250000000000000</v>
      </c>
    </row>
    <row r="2278" spans="1:34" x14ac:dyDescent="0.35">
      <c r="A2278">
        <v>23014390</v>
      </c>
      <c r="B2278" s="2">
        <v>45005.31527777778</v>
      </c>
      <c r="C2278" s="2" t="str">
        <f t="shared" si="70"/>
        <v>Mar</v>
      </c>
      <c r="D2278" s="2" t="str">
        <f t="shared" si="71"/>
        <v>2023</v>
      </c>
      <c r="E2278" t="s">
        <v>58</v>
      </c>
      <c r="F2278" t="s">
        <v>1659</v>
      </c>
      <c r="G2278" t="s">
        <v>46</v>
      </c>
      <c r="H2278" t="s">
        <v>47</v>
      </c>
      <c r="I2278" t="s">
        <v>48</v>
      </c>
      <c r="J2278" t="s">
        <v>37</v>
      </c>
      <c r="K2278" t="s">
        <v>38</v>
      </c>
      <c r="L2278" t="s">
        <v>39</v>
      </c>
      <c r="M2278" t="s">
        <v>40</v>
      </c>
      <c r="N2278" t="s">
        <v>70</v>
      </c>
      <c r="O2278" t="s">
        <v>56</v>
      </c>
      <c r="P2278" t="s">
        <v>57</v>
      </c>
      <c r="Q2278">
        <v>25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5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42.374299999999998</v>
      </c>
      <c r="AF2278">
        <v>-71.090400000000002</v>
      </c>
      <c r="AG2278">
        <v>2</v>
      </c>
      <c r="AH2278" s="1">
        <v>250000000000000</v>
      </c>
    </row>
    <row r="2279" spans="1:34" x14ac:dyDescent="0.35">
      <c r="A2279">
        <v>18063851</v>
      </c>
      <c r="B2279" s="2">
        <v>43400.856944444444</v>
      </c>
      <c r="C2279" s="2" t="str">
        <f t="shared" si="70"/>
        <v>Oct</v>
      </c>
      <c r="D2279" s="2" t="str">
        <f t="shared" si="71"/>
        <v>2018</v>
      </c>
      <c r="E2279" t="s">
        <v>32</v>
      </c>
      <c r="F2279" t="s">
        <v>1660</v>
      </c>
      <c r="G2279" t="s">
        <v>34</v>
      </c>
      <c r="H2279" t="s">
        <v>35</v>
      </c>
      <c r="I2279" t="s">
        <v>36</v>
      </c>
      <c r="J2279" t="s">
        <v>37</v>
      </c>
      <c r="K2279" t="s">
        <v>38</v>
      </c>
      <c r="L2279" t="s">
        <v>39</v>
      </c>
      <c r="M2279" t="s">
        <v>40</v>
      </c>
      <c r="N2279" t="s">
        <v>82</v>
      </c>
      <c r="O2279" t="s">
        <v>56</v>
      </c>
      <c r="P2279" t="s">
        <v>43</v>
      </c>
      <c r="Q2279">
        <v>25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3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42.374600000000001</v>
      </c>
      <c r="AF2279">
        <v>-71.0916</v>
      </c>
      <c r="AG2279">
        <v>2</v>
      </c>
      <c r="AH2279" s="1">
        <v>250000000000000</v>
      </c>
    </row>
    <row r="2280" spans="1:34" x14ac:dyDescent="0.35">
      <c r="A2280">
        <v>22042741</v>
      </c>
      <c r="B2280" s="2">
        <v>44775.197222222225</v>
      </c>
      <c r="C2280" s="2" t="str">
        <f t="shared" si="70"/>
        <v>Aug</v>
      </c>
      <c r="D2280" s="2" t="str">
        <f t="shared" si="71"/>
        <v>2022</v>
      </c>
      <c r="E2280" t="s">
        <v>58</v>
      </c>
      <c r="F2280" t="s">
        <v>1661</v>
      </c>
      <c r="G2280" t="s">
        <v>34</v>
      </c>
      <c r="H2280" t="s">
        <v>47</v>
      </c>
      <c r="I2280" t="s">
        <v>48</v>
      </c>
      <c r="J2280" t="s">
        <v>63</v>
      </c>
      <c r="K2280" t="s">
        <v>53</v>
      </c>
      <c r="L2280" t="s">
        <v>54</v>
      </c>
      <c r="M2280" t="s">
        <v>93</v>
      </c>
      <c r="N2280" t="s">
        <v>82</v>
      </c>
      <c r="O2280" t="s">
        <v>42</v>
      </c>
      <c r="P2280" t="s">
        <v>43</v>
      </c>
      <c r="Q2280">
        <v>20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3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42.375500000000002</v>
      </c>
      <c r="AF2280">
        <v>-71.093199999999996</v>
      </c>
      <c r="AG2280">
        <v>2</v>
      </c>
      <c r="AH2280" s="1">
        <v>250000000000000</v>
      </c>
    </row>
    <row r="2281" spans="1:34" x14ac:dyDescent="0.35">
      <c r="A2281">
        <v>21057747</v>
      </c>
      <c r="B2281" s="2">
        <v>44502.5625</v>
      </c>
      <c r="C2281" s="2" t="str">
        <f t="shared" si="70"/>
        <v>Nov</v>
      </c>
      <c r="D2281" s="2" t="str">
        <f t="shared" si="71"/>
        <v>2021</v>
      </c>
      <c r="E2281" t="s">
        <v>44</v>
      </c>
      <c r="F2281" t="s">
        <v>1662</v>
      </c>
      <c r="G2281" t="s">
        <v>46</v>
      </c>
      <c r="H2281" t="s">
        <v>52</v>
      </c>
      <c r="I2281" t="s">
        <v>48</v>
      </c>
      <c r="J2281" t="s">
        <v>37</v>
      </c>
      <c r="K2281" t="s">
        <v>38</v>
      </c>
      <c r="L2281" t="s">
        <v>39</v>
      </c>
      <c r="M2281" t="s">
        <v>40</v>
      </c>
      <c r="N2281" t="s">
        <v>49</v>
      </c>
      <c r="O2281" t="s">
        <v>99</v>
      </c>
      <c r="P2281" t="s">
        <v>89</v>
      </c>
      <c r="Q2281">
        <v>25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2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42.375500000000002</v>
      </c>
      <c r="AF2281">
        <v>-71.093199999999996</v>
      </c>
      <c r="AG2281">
        <v>2</v>
      </c>
      <c r="AH2281" s="1">
        <v>250000000000000</v>
      </c>
    </row>
    <row r="2282" spans="1:34" x14ac:dyDescent="0.35">
      <c r="A2282">
        <v>21024173</v>
      </c>
      <c r="B2282" s="2">
        <v>44330.935416666667</v>
      </c>
      <c r="C2282" s="2" t="str">
        <f t="shared" si="70"/>
        <v>May</v>
      </c>
      <c r="D2282" s="2" t="str">
        <f t="shared" si="71"/>
        <v>2021</v>
      </c>
      <c r="E2282" t="s">
        <v>32</v>
      </c>
      <c r="F2282" t="s">
        <v>1663</v>
      </c>
      <c r="G2282" t="s">
        <v>34</v>
      </c>
      <c r="H2282" t="s">
        <v>47</v>
      </c>
      <c r="I2282" t="s">
        <v>48</v>
      </c>
      <c r="J2282" t="s">
        <v>37</v>
      </c>
      <c r="K2282" t="s">
        <v>53</v>
      </c>
      <c r="L2282" t="s">
        <v>54</v>
      </c>
      <c r="M2282" t="s">
        <v>40</v>
      </c>
      <c r="N2282" t="s">
        <v>49</v>
      </c>
      <c r="O2282" t="s">
        <v>91</v>
      </c>
      <c r="P2282" t="s">
        <v>57</v>
      </c>
      <c r="Q2282">
        <v>25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42.3752</v>
      </c>
      <c r="AF2282">
        <v>-71.0929</v>
      </c>
      <c r="AG2282">
        <v>2</v>
      </c>
      <c r="AH2282" s="1">
        <v>250000000000000</v>
      </c>
    </row>
    <row r="2283" spans="1:34" x14ac:dyDescent="0.35">
      <c r="A2283">
        <v>20050814</v>
      </c>
      <c r="B2283" s="2">
        <v>44124.50277777778</v>
      </c>
      <c r="C2283" s="2" t="str">
        <f t="shared" si="70"/>
        <v>Oct</v>
      </c>
      <c r="D2283" s="2" t="str">
        <f t="shared" si="71"/>
        <v>2020</v>
      </c>
      <c r="E2283" t="s">
        <v>44</v>
      </c>
      <c r="F2283" t="s">
        <v>1664</v>
      </c>
      <c r="G2283" t="s">
        <v>46</v>
      </c>
      <c r="H2283" t="s">
        <v>47</v>
      </c>
      <c r="I2283" t="s">
        <v>48</v>
      </c>
      <c r="J2283" t="s">
        <v>37</v>
      </c>
      <c r="K2283" t="s">
        <v>38</v>
      </c>
      <c r="L2283" t="s">
        <v>71</v>
      </c>
      <c r="M2283" t="s">
        <v>40</v>
      </c>
      <c r="N2283" t="s">
        <v>41</v>
      </c>
      <c r="O2283" t="s">
        <v>42</v>
      </c>
      <c r="P2283" t="s">
        <v>43</v>
      </c>
      <c r="Q2283">
        <v>25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3</v>
      </c>
      <c r="X2283">
        <v>0</v>
      </c>
      <c r="Y2283">
        <v>0</v>
      </c>
      <c r="Z2283">
        <v>1</v>
      </c>
      <c r="AA2283">
        <v>0</v>
      </c>
      <c r="AB2283">
        <v>1</v>
      </c>
      <c r="AC2283">
        <v>0</v>
      </c>
      <c r="AD2283">
        <v>0</v>
      </c>
      <c r="AE2283">
        <v>42.375399999999999</v>
      </c>
      <c r="AF2283">
        <v>-71.095399999999998</v>
      </c>
      <c r="AG2283">
        <v>2</v>
      </c>
      <c r="AH2283" s="1">
        <v>250000000000000</v>
      </c>
    </row>
    <row r="2284" spans="1:34" x14ac:dyDescent="0.35">
      <c r="A2284">
        <v>19045956</v>
      </c>
      <c r="B2284" s="2">
        <v>43689.357638888891</v>
      </c>
      <c r="C2284" s="2" t="str">
        <f t="shared" si="70"/>
        <v>Aug</v>
      </c>
      <c r="D2284" s="2" t="str">
        <f t="shared" si="71"/>
        <v>2019</v>
      </c>
      <c r="E2284" t="s">
        <v>44</v>
      </c>
      <c r="F2284" t="s">
        <v>1665</v>
      </c>
      <c r="G2284" t="s">
        <v>46</v>
      </c>
      <c r="H2284" t="s">
        <v>47</v>
      </c>
      <c r="I2284" t="s">
        <v>48</v>
      </c>
      <c r="J2284" t="s">
        <v>37</v>
      </c>
      <c r="K2284" t="s">
        <v>53</v>
      </c>
      <c r="L2284" t="s">
        <v>54</v>
      </c>
      <c r="M2284" t="s">
        <v>40</v>
      </c>
      <c r="N2284" t="s">
        <v>41</v>
      </c>
      <c r="O2284" t="s">
        <v>96</v>
      </c>
      <c r="P2284" t="s">
        <v>43</v>
      </c>
      <c r="Q2284">
        <v>25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1</v>
      </c>
      <c r="X2284">
        <v>0</v>
      </c>
      <c r="Y2284">
        <v>0</v>
      </c>
      <c r="Z2284">
        <v>1</v>
      </c>
      <c r="AA2284">
        <v>0</v>
      </c>
      <c r="AB2284">
        <v>1</v>
      </c>
      <c r="AC2284">
        <v>0</v>
      </c>
      <c r="AD2284">
        <v>0</v>
      </c>
      <c r="AE2284">
        <v>42.375100000000003</v>
      </c>
      <c r="AF2284">
        <v>-71.094999999999999</v>
      </c>
      <c r="AG2284">
        <v>2</v>
      </c>
      <c r="AH2284" s="1">
        <v>250000000000000</v>
      </c>
    </row>
    <row r="2285" spans="1:34" x14ac:dyDescent="0.35">
      <c r="A2285">
        <v>19027149</v>
      </c>
      <c r="B2285" s="2">
        <v>43602.660416666666</v>
      </c>
      <c r="C2285" s="2" t="str">
        <f t="shared" si="70"/>
        <v>May</v>
      </c>
      <c r="D2285" s="2" t="str">
        <f t="shared" si="71"/>
        <v>2019</v>
      </c>
      <c r="E2285" t="s">
        <v>44</v>
      </c>
      <c r="F2285" t="s">
        <v>1666</v>
      </c>
      <c r="G2285" t="s">
        <v>46</v>
      </c>
      <c r="H2285" t="s">
        <v>35</v>
      </c>
      <c r="I2285" t="s">
        <v>36</v>
      </c>
      <c r="J2285" t="s">
        <v>37</v>
      </c>
      <c r="K2285" t="s">
        <v>38</v>
      </c>
      <c r="L2285" t="s">
        <v>54</v>
      </c>
      <c r="M2285" t="s">
        <v>40</v>
      </c>
      <c r="N2285" t="s">
        <v>41</v>
      </c>
      <c r="O2285" t="s">
        <v>42</v>
      </c>
      <c r="P2285" t="s">
        <v>43</v>
      </c>
      <c r="Q2285">
        <v>25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2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42.375900000000001</v>
      </c>
      <c r="AF2285">
        <v>-71.095200000000006</v>
      </c>
      <c r="AG2285">
        <v>2</v>
      </c>
      <c r="AH2285" s="1">
        <v>250000000000000</v>
      </c>
    </row>
    <row r="2286" spans="1:34" x14ac:dyDescent="0.35">
      <c r="A2286">
        <v>21056878</v>
      </c>
      <c r="B2286" s="2">
        <v>44498.456944444442</v>
      </c>
      <c r="C2286" s="2" t="str">
        <f t="shared" si="70"/>
        <v>Oct</v>
      </c>
      <c r="D2286" s="2" t="str">
        <f t="shared" si="71"/>
        <v>2021</v>
      </c>
      <c r="E2286" t="s">
        <v>44</v>
      </c>
      <c r="F2286" t="s">
        <v>1667</v>
      </c>
      <c r="G2286" t="s">
        <v>46</v>
      </c>
      <c r="H2286" t="s">
        <v>52</v>
      </c>
      <c r="I2286" t="s">
        <v>48</v>
      </c>
      <c r="J2286" t="s">
        <v>37</v>
      </c>
      <c r="K2286" t="s">
        <v>38</v>
      </c>
      <c r="L2286" t="s">
        <v>68</v>
      </c>
      <c r="M2286" t="s">
        <v>40</v>
      </c>
      <c r="N2286" t="s">
        <v>49</v>
      </c>
      <c r="O2286" t="s">
        <v>96</v>
      </c>
      <c r="P2286" t="s">
        <v>43</v>
      </c>
      <c r="Q2286">
        <v>25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2</v>
      </c>
      <c r="X2286">
        <v>0</v>
      </c>
      <c r="Y2286">
        <v>0</v>
      </c>
      <c r="Z2286">
        <v>1</v>
      </c>
      <c r="AA2286">
        <v>0</v>
      </c>
      <c r="AB2286">
        <v>1</v>
      </c>
      <c r="AC2286">
        <v>0</v>
      </c>
      <c r="AD2286">
        <v>0</v>
      </c>
      <c r="AE2286">
        <v>42.375900000000001</v>
      </c>
      <c r="AF2286">
        <v>-71.095200000000006</v>
      </c>
      <c r="AG2286">
        <v>2</v>
      </c>
      <c r="AH2286" s="1">
        <v>250000000000000</v>
      </c>
    </row>
    <row r="2287" spans="1:34" x14ac:dyDescent="0.35">
      <c r="A2287">
        <v>19021143</v>
      </c>
      <c r="B2287" s="2">
        <v>43573.30972222222</v>
      </c>
      <c r="C2287" s="2" t="str">
        <f t="shared" si="70"/>
        <v>Apr</v>
      </c>
      <c r="D2287" s="2" t="str">
        <f t="shared" si="71"/>
        <v>2019</v>
      </c>
      <c r="E2287" t="s">
        <v>58</v>
      </c>
      <c r="F2287" t="s">
        <v>1668</v>
      </c>
      <c r="G2287" t="s">
        <v>46</v>
      </c>
      <c r="H2287" t="s">
        <v>52</v>
      </c>
      <c r="I2287" t="s">
        <v>48</v>
      </c>
      <c r="J2287" t="s">
        <v>37</v>
      </c>
      <c r="K2287" t="s">
        <v>53</v>
      </c>
      <c r="L2287" t="s">
        <v>71</v>
      </c>
      <c r="M2287" t="s">
        <v>40</v>
      </c>
      <c r="N2287" t="s">
        <v>41</v>
      </c>
      <c r="O2287" t="s">
        <v>42</v>
      </c>
      <c r="P2287" t="s">
        <v>43</v>
      </c>
      <c r="Q2287">
        <v>25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3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42.375900000000001</v>
      </c>
      <c r="AF2287">
        <v>-71.095200000000006</v>
      </c>
      <c r="AG2287">
        <v>2</v>
      </c>
      <c r="AH2287" s="1">
        <v>250000000000000</v>
      </c>
    </row>
    <row r="2288" spans="1:34" x14ac:dyDescent="0.35">
      <c r="A2288">
        <v>18033779</v>
      </c>
      <c r="B2288" s="2">
        <v>43257.728472222225</v>
      </c>
      <c r="C2288" s="2" t="str">
        <f t="shared" si="70"/>
        <v>Jun</v>
      </c>
      <c r="D2288" s="2" t="str">
        <f t="shared" si="71"/>
        <v>2018</v>
      </c>
      <c r="E2288" t="s">
        <v>32</v>
      </c>
      <c r="F2288" t="s">
        <v>1666</v>
      </c>
      <c r="G2288" t="s">
        <v>46</v>
      </c>
      <c r="H2288" t="s">
        <v>47</v>
      </c>
      <c r="I2288" t="s">
        <v>48</v>
      </c>
      <c r="J2288" t="s">
        <v>37</v>
      </c>
      <c r="K2288" t="s">
        <v>53</v>
      </c>
      <c r="L2288" t="s">
        <v>54</v>
      </c>
      <c r="M2288" t="s">
        <v>40</v>
      </c>
      <c r="N2288" t="s">
        <v>41</v>
      </c>
      <c r="O2288" t="s">
        <v>42</v>
      </c>
      <c r="P2288" t="s">
        <v>43</v>
      </c>
      <c r="Q2288">
        <v>20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2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42.375900000000001</v>
      </c>
      <c r="AF2288">
        <v>-71.095200000000006</v>
      </c>
      <c r="AG2288">
        <v>2</v>
      </c>
      <c r="AH2288" s="1">
        <v>250000000000000</v>
      </c>
    </row>
    <row r="2289" spans="1:34" x14ac:dyDescent="0.35">
      <c r="A2289">
        <v>21023485</v>
      </c>
      <c r="B2289" s="2">
        <v>44327.580555555556</v>
      </c>
      <c r="C2289" s="2" t="str">
        <f t="shared" si="70"/>
        <v>May</v>
      </c>
      <c r="D2289" s="2" t="str">
        <f t="shared" si="71"/>
        <v>2021</v>
      </c>
      <c r="E2289" t="s">
        <v>44</v>
      </c>
      <c r="F2289" t="s">
        <v>1669</v>
      </c>
      <c r="G2289" t="s">
        <v>46</v>
      </c>
      <c r="H2289" t="s">
        <v>47</v>
      </c>
      <c r="I2289" t="s">
        <v>48</v>
      </c>
      <c r="J2289" t="s">
        <v>37</v>
      </c>
      <c r="K2289" t="s">
        <v>38</v>
      </c>
      <c r="L2289" t="s">
        <v>39</v>
      </c>
      <c r="M2289" t="s">
        <v>40</v>
      </c>
      <c r="N2289" t="s">
        <v>63</v>
      </c>
      <c r="O2289" t="s">
        <v>91</v>
      </c>
      <c r="P2289" t="s">
        <v>63</v>
      </c>
      <c r="Q2289">
        <v>20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2</v>
      </c>
      <c r="X2289">
        <v>0</v>
      </c>
      <c r="Y2289">
        <v>0</v>
      </c>
      <c r="Z2289">
        <v>1</v>
      </c>
      <c r="AA2289">
        <v>0</v>
      </c>
      <c r="AB2289">
        <v>1</v>
      </c>
      <c r="AC2289">
        <v>0</v>
      </c>
      <c r="AD2289">
        <v>0</v>
      </c>
      <c r="AE2289">
        <v>42.375799999999998</v>
      </c>
      <c r="AF2289">
        <v>-71.095500000000001</v>
      </c>
      <c r="AG2289">
        <v>2</v>
      </c>
      <c r="AH2289" s="1">
        <v>250000000000000</v>
      </c>
    </row>
    <row r="2290" spans="1:34" x14ac:dyDescent="0.35">
      <c r="A2290">
        <v>23068894</v>
      </c>
      <c r="B2290" s="2">
        <v>45260.695138888892</v>
      </c>
      <c r="C2290" s="2" t="str">
        <f t="shared" si="70"/>
        <v>Nov</v>
      </c>
      <c r="D2290" s="2" t="str">
        <f t="shared" si="71"/>
        <v>2023</v>
      </c>
      <c r="E2290" t="s">
        <v>32</v>
      </c>
      <c r="F2290" t="s">
        <v>1670</v>
      </c>
      <c r="G2290" t="s">
        <v>34</v>
      </c>
      <c r="H2290" t="s">
        <v>47</v>
      </c>
      <c r="I2290" t="s">
        <v>48</v>
      </c>
      <c r="J2290" t="s">
        <v>37</v>
      </c>
      <c r="K2290" t="s">
        <v>63</v>
      </c>
      <c r="L2290" t="s">
        <v>39</v>
      </c>
      <c r="M2290" t="s">
        <v>40</v>
      </c>
      <c r="N2290" t="s">
        <v>82</v>
      </c>
      <c r="O2290" t="s">
        <v>42</v>
      </c>
      <c r="P2290" t="s">
        <v>43</v>
      </c>
      <c r="Q2290">
        <v>25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2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42.3752</v>
      </c>
      <c r="AF2290">
        <v>-71.096599999999995</v>
      </c>
      <c r="AG2290">
        <v>2</v>
      </c>
      <c r="AH2290" s="1">
        <v>250000000000000</v>
      </c>
    </row>
    <row r="2291" spans="1:34" x14ac:dyDescent="0.35">
      <c r="A2291">
        <v>23073746</v>
      </c>
      <c r="B2291" s="2">
        <v>45283.145138888889</v>
      </c>
      <c r="C2291" s="2" t="str">
        <f t="shared" si="70"/>
        <v>Dec</v>
      </c>
      <c r="D2291" s="2" t="str">
        <f t="shared" si="71"/>
        <v>2023</v>
      </c>
      <c r="E2291" t="s">
        <v>58</v>
      </c>
      <c r="F2291" t="s">
        <v>1671</v>
      </c>
      <c r="G2291" t="s">
        <v>34</v>
      </c>
      <c r="H2291" t="s">
        <v>47</v>
      </c>
      <c r="I2291" t="s">
        <v>36</v>
      </c>
      <c r="J2291" t="s">
        <v>63</v>
      </c>
      <c r="K2291" t="s">
        <v>38</v>
      </c>
      <c r="L2291" t="s">
        <v>39</v>
      </c>
      <c r="M2291" t="s">
        <v>40</v>
      </c>
      <c r="N2291" t="s">
        <v>70</v>
      </c>
      <c r="O2291" t="s">
        <v>56</v>
      </c>
      <c r="P2291" t="s">
        <v>43</v>
      </c>
      <c r="Q2291">
        <v>25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42.375300000000003</v>
      </c>
      <c r="AF2291">
        <v>-71.096500000000006</v>
      </c>
      <c r="AG2291">
        <v>2</v>
      </c>
      <c r="AH2291" s="1">
        <v>250000000000000</v>
      </c>
    </row>
    <row r="2292" spans="1:34" x14ac:dyDescent="0.35">
      <c r="A2292">
        <v>20039385</v>
      </c>
      <c r="B2292" s="2">
        <v>44056.730555555558</v>
      </c>
      <c r="C2292" s="2" t="str">
        <f t="shared" si="70"/>
        <v>Aug</v>
      </c>
      <c r="D2292" s="2" t="str">
        <f t="shared" si="71"/>
        <v>2020</v>
      </c>
      <c r="E2292" t="s">
        <v>32</v>
      </c>
      <c r="F2292" t="s">
        <v>1672</v>
      </c>
      <c r="G2292" t="s">
        <v>46</v>
      </c>
      <c r="H2292" t="s">
        <v>47</v>
      </c>
      <c r="I2292" t="s">
        <v>48</v>
      </c>
      <c r="J2292" t="s">
        <v>37</v>
      </c>
      <c r="K2292" t="s">
        <v>38</v>
      </c>
      <c r="L2292" t="s">
        <v>39</v>
      </c>
      <c r="M2292" t="s">
        <v>69</v>
      </c>
      <c r="N2292" t="s">
        <v>70</v>
      </c>
      <c r="O2292" t="s">
        <v>56</v>
      </c>
      <c r="P2292" t="s">
        <v>57</v>
      </c>
      <c r="Q2292">
        <v>25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5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42.375599999999999</v>
      </c>
      <c r="AF2292">
        <v>-71.095699999999994</v>
      </c>
      <c r="AG2292">
        <v>2</v>
      </c>
      <c r="AH2292" s="1">
        <v>250000000000000</v>
      </c>
    </row>
    <row r="2293" spans="1:34" x14ac:dyDescent="0.35">
      <c r="A2293">
        <v>19033311</v>
      </c>
      <c r="B2293" s="2">
        <v>43630.185416666667</v>
      </c>
      <c r="C2293" s="2" t="str">
        <f t="shared" si="70"/>
        <v>Jun</v>
      </c>
      <c r="D2293" s="2" t="str">
        <f t="shared" si="71"/>
        <v>2019</v>
      </c>
      <c r="E2293" t="s">
        <v>58</v>
      </c>
      <c r="F2293" t="s">
        <v>1670</v>
      </c>
      <c r="G2293" t="s">
        <v>291</v>
      </c>
      <c r="H2293" t="s">
        <v>47</v>
      </c>
      <c r="I2293" t="s">
        <v>48</v>
      </c>
      <c r="J2293" t="s">
        <v>37</v>
      </c>
      <c r="K2293" t="s">
        <v>38</v>
      </c>
      <c r="L2293" t="s">
        <v>39</v>
      </c>
      <c r="M2293" t="s">
        <v>40</v>
      </c>
      <c r="N2293" t="s">
        <v>55</v>
      </c>
      <c r="O2293" t="s">
        <v>56</v>
      </c>
      <c r="P2293" t="s">
        <v>57</v>
      </c>
      <c r="Q2293">
        <v>25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3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42.3752</v>
      </c>
      <c r="AF2293">
        <v>-71.096599999999995</v>
      </c>
      <c r="AG2293">
        <v>2</v>
      </c>
      <c r="AH2293" s="1">
        <v>250000000000000</v>
      </c>
    </row>
    <row r="2294" spans="1:34" x14ac:dyDescent="0.35">
      <c r="A2294">
        <v>23068976</v>
      </c>
      <c r="B2294" s="2">
        <v>45261.017361111109</v>
      </c>
      <c r="C2294" s="2" t="str">
        <f t="shared" si="70"/>
        <v>Dec</v>
      </c>
      <c r="D2294" s="2" t="str">
        <f t="shared" si="71"/>
        <v>2023</v>
      </c>
      <c r="E2294" t="s">
        <v>58</v>
      </c>
      <c r="F2294" t="s">
        <v>1673</v>
      </c>
      <c r="G2294" t="s">
        <v>34</v>
      </c>
      <c r="H2294" t="s">
        <v>47</v>
      </c>
      <c r="I2294" t="s">
        <v>48</v>
      </c>
      <c r="J2294" t="s">
        <v>37</v>
      </c>
      <c r="K2294" t="s">
        <v>38</v>
      </c>
      <c r="L2294" t="s">
        <v>39</v>
      </c>
      <c r="M2294" t="s">
        <v>40</v>
      </c>
      <c r="N2294" t="s">
        <v>49</v>
      </c>
      <c r="O2294" t="s">
        <v>56</v>
      </c>
      <c r="P2294" t="s">
        <v>43</v>
      </c>
      <c r="Q2294">
        <v>20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42.375700000000002</v>
      </c>
      <c r="AF2294">
        <v>-71.096199999999996</v>
      </c>
      <c r="AG2294">
        <v>2</v>
      </c>
      <c r="AH2294" s="1">
        <v>250000000000000</v>
      </c>
    </row>
    <row r="2295" spans="1:34" x14ac:dyDescent="0.35">
      <c r="A2295">
        <v>22048871</v>
      </c>
      <c r="B2295" s="2">
        <v>44803.588888888888</v>
      </c>
      <c r="C2295" s="2" t="str">
        <f t="shared" si="70"/>
        <v>Aug</v>
      </c>
      <c r="D2295" s="2" t="str">
        <f t="shared" si="71"/>
        <v>2022</v>
      </c>
      <c r="E2295" t="s">
        <v>44</v>
      </c>
      <c r="F2295" t="s">
        <v>1674</v>
      </c>
      <c r="G2295" t="s">
        <v>46</v>
      </c>
      <c r="H2295" t="s">
        <v>47</v>
      </c>
      <c r="I2295" t="s">
        <v>48</v>
      </c>
      <c r="J2295" t="s">
        <v>37</v>
      </c>
      <c r="K2295" t="s">
        <v>66</v>
      </c>
      <c r="L2295" t="s">
        <v>39</v>
      </c>
      <c r="M2295" t="s">
        <v>40</v>
      </c>
      <c r="N2295" t="s">
        <v>41</v>
      </c>
      <c r="O2295" t="s">
        <v>42</v>
      </c>
      <c r="P2295" t="s">
        <v>43</v>
      </c>
      <c r="Q2295">
        <v>25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5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42.3765</v>
      </c>
      <c r="AF2295">
        <v>-71.095600000000005</v>
      </c>
      <c r="AG2295">
        <v>2</v>
      </c>
      <c r="AH2295" s="1">
        <v>250000000000000</v>
      </c>
    </row>
    <row r="2296" spans="1:34" x14ac:dyDescent="0.35">
      <c r="A2296">
        <v>21015118</v>
      </c>
      <c r="B2296" s="2">
        <v>44280.345833333333</v>
      </c>
      <c r="C2296" s="2" t="str">
        <f t="shared" si="70"/>
        <v>Mar</v>
      </c>
      <c r="D2296" s="2" t="str">
        <f t="shared" si="71"/>
        <v>2021</v>
      </c>
      <c r="E2296" t="s">
        <v>44</v>
      </c>
      <c r="F2296" t="s">
        <v>1675</v>
      </c>
      <c r="G2296" t="s">
        <v>46</v>
      </c>
      <c r="H2296" t="s">
        <v>52</v>
      </c>
      <c r="I2296" t="s">
        <v>36</v>
      </c>
      <c r="J2296" t="s">
        <v>37</v>
      </c>
      <c r="K2296" t="s">
        <v>53</v>
      </c>
      <c r="L2296" t="s">
        <v>54</v>
      </c>
      <c r="M2296" t="s">
        <v>69</v>
      </c>
      <c r="N2296" t="s">
        <v>41</v>
      </c>
      <c r="O2296" t="s">
        <v>42</v>
      </c>
      <c r="P2296" t="s">
        <v>43</v>
      </c>
      <c r="Q2296">
        <v>25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4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42.374299999999998</v>
      </c>
      <c r="AF2296">
        <v>-71.090199999999996</v>
      </c>
      <c r="AG2296">
        <v>2</v>
      </c>
      <c r="AH2296" s="1">
        <v>250000000000000</v>
      </c>
    </row>
    <row r="2297" spans="1:34" x14ac:dyDescent="0.35">
      <c r="A2297">
        <v>18031865</v>
      </c>
      <c r="B2297" s="2">
        <v>43249.5</v>
      </c>
      <c r="C2297" s="2" t="str">
        <f t="shared" si="70"/>
        <v>May</v>
      </c>
      <c r="D2297" s="2" t="str">
        <f t="shared" si="71"/>
        <v>2018</v>
      </c>
      <c r="E2297" t="s">
        <v>44</v>
      </c>
      <c r="F2297" t="s">
        <v>1676</v>
      </c>
      <c r="G2297" t="s">
        <v>46</v>
      </c>
      <c r="H2297" t="s">
        <v>47</v>
      </c>
      <c r="I2297" t="s">
        <v>48</v>
      </c>
      <c r="J2297" t="s">
        <v>37</v>
      </c>
      <c r="K2297" t="s">
        <v>38</v>
      </c>
      <c r="L2297" t="s">
        <v>39</v>
      </c>
      <c r="M2297" t="s">
        <v>69</v>
      </c>
      <c r="N2297" t="s">
        <v>55</v>
      </c>
      <c r="O2297" t="s">
        <v>42</v>
      </c>
      <c r="P2297" t="s">
        <v>43</v>
      </c>
      <c r="Q2297">
        <v>25</v>
      </c>
      <c r="R2297">
        <v>0</v>
      </c>
      <c r="S2297">
        <v>0</v>
      </c>
      <c r="T2297">
        <v>0</v>
      </c>
      <c r="U2297">
        <v>3</v>
      </c>
      <c r="V2297">
        <v>0</v>
      </c>
      <c r="W2297">
        <v>4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42.374200000000002</v>
      </c>
      <c r="AF2297">
        <v>-71.090100000000007</v>
      </c>
      <c r="AG2297">
        <v>2</v>
      </c>
      <c r="AH2297" s="1">
        <v>250000000000000</v>
      </c>
    </row>
    <row r="2298" spans="1:34" x14ac:dyDescent="0.35">
      <c r="A2298">
        <v>22020808</v>
      </c>
      <c r="B2298" s="2">
        <v>44669.494444444441</v>
      </c>
      <c r="C2298" s="2" t="str">
        <f t="shared" si="70"/>
        <v>Apr</v>
      </c>
      <c r="D2298" s="2" t="str">
        <f t="shared" si="71"/>
        <v>2022</v>
      </c>
      <c r="E2298" t="s">
        <v>44</v>
      </c>
      <c r="F2298" t="s">
        <v>1677</v>
      </c>
      <c r="G2298" t="s">
        <v>46</v>
      </c>
      <c r="H2298" t="s">
        <v>47</v>
      </c>
      <c r="I2298" t="s">
        <v>48</v>
      </c>
      <c r="J2298" t="s">
        <v>37</v>
      </c>
      <c r="K2298" t="s">
        <v>38</v>
      </c>
      <c r="L2298" t="s">
        <v>39</v>
      </c>
      <c r="M2298" t="s">
        <v>40</v>
      </c>
      <c r="N2298" t="s">
        <v>70</v>
      </c>
      <c r="O2298" t="s">
        <v>96</v>
      </c>
      <c r="P2298" t="s">
        <v>43</v>
      </c>
      <c r="Q2298">
        <v>25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2</v>
      </c>
      <c r="X2298">
        <v>0</v>
      </c>
      <c r="Y2298">
        <v>0</v>
      </c>
      <c r="Z2298">
        <v>1</v>
      </c>
      <c r="AA2298">
        <v>0</v>
      </c>
      <c r="AB2298">
        <v>1</v>
      </c>
      <c r="AC2298">
        <v>0</v>
      </c>
      <c r="AD2298">
        <v>0</v>
      </c>
      <c r="AE2298">
        <v>42.374699999999997</v>
      </c>
      <c r="AF2298">
        <v>-71.088399999999993</v>
      </c>
      <c r="AG2298">
        <v>2</v>
      </c>
      <c r="AH2298" s="1">
        <v>250000000000000</v>
      </c>
    </row>
    <row r="2299" spans="1:34" x14ac:dyDescent="0.35">
      <c r="A2299">
        <v>24007872</v>
      </c>
      <c r="B2299" s="2">
        <v>45333.683333333334</v>
      </c>
      <c r="C2299" s="2" t="str">
        <f t="shared" si="70"/>
        <v>Feb</v>
      </c>
      <c r="D2299" s="2" t="str">
        <f t="shared" si="71"/>
        <v>2024</v>
      </c>
      <c r="E2299" t="s">
        <v>32</v>
      </c>
      <c r="F2299" t="s">
        <v>1678</v>
      </c>
      <c r="G2299" t="s">
        <v>46</v>
      </c>
      <c r="H2299" t="s">
        <v>47</v>
      </c>
      <c r="I2299" t="s">
        <v>48</v>
      </c>
      <c r="J2299" t="s">
        <v>37</v>
      </c>
      <c r="K2299" t="s">
        <v>38</v>
      </c>
      <c r="L2299" t="s">
        <v>39</v>
      </c>
      <c r="M2299" t="s">
        <v>40</v>
      </c>
      <c r="N2299" t="s">
        <v>49</v>
      </c>
      <c r="O2299" t="s">
        <v>96</v>
      </c>
      <c r="P2299" t="s">
        <v>43</v>
      </c>
      <c r="Q2299">
        <v>25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3</v>
      </c>
      <c r="X2299">
        <v>0</v>
      </c>
      <c r="Y2299">
        <v>0</v>
      </c>
      <c r="Z2299">
        <v>1</v>
      </c>
      <c r="AA2299">
        <v>0</v>
      </c>
      <c r="AB2299">
        <v>1</v>
      </c>
      <c r="AC2299">
        <v>0</v>
      </c>
      <c r="AD2299">
        <v>0</v>
      </c>
      <c r="AE2299">
        <v>42.374600000000001</v>
      </c>
      <c r="AF2299">
        <v>-71.088499999999996</v>
      </c>
      <c r="AG2299">
        <v>2</v>
      </c>
      <c r="AH2299" s="1">
        <v>250000000000000</v>
      </c>
    </row>
    <row r="2300" spans="1:34" x14ac:dyDescent="0.35">
      <c r="A2300">
        <v>18066654</v>
      </c>
      <c r="B2300" s="2">
        <v>43413.615972222222</v>
      </c>
      <c r="C2300" s="2" t="str">
        <f t="shared" si="70"/>
        <v>Nov</v>
      </c>
      <c r="D2300" s="2" t="str">
        <f t="shared" si="71"/>
        <v>2018</v>
      </c>
      <c r="E2300" t="s">
        <v>44</v>
      </c>
      <c r="F2300" t="s">
        <v>1679</v>
      </c>
      <c r="G2300" t="s">
        <v>46</v>
      </c>
      <c r="H2300" t="s">
        <v>52</v>
      </c>
      <c r="I2300" t="s">
        <v>48</v>
      </c>
      <c r="J2300" t="s">
        <v>37</v>
      </c>
      <c r="K2300" t="s">
        <v>38</v>
      </c>
      <c r="L2300" t="s">
        <v>39</v>
      </c>
      <c r="M2300" t="s">
        <v>69</v>
      </c>
      <c r="N2300" t="s">
        <v>63</v>
      </c>
      <c r="O2300" t="s">
        <v>56</v>
      </c>
      <c r="P2300" t="s">
        <v>43</v>
      </c>
      <c r="Q2300">
        <v>25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3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42.373600000000003</v>
      </c>
      <c r="AF2300">
        <v>-71.087999999999994</v>
      </c>
      <c r="AG2300">
        <v>2</v>
      </c>
      <c r="AH2300" s="1">
        <v>250000000000000</v>
      </c>
    </row>
    <row r="2301" spans="1:34" x14ac:dyDescent="0.35">
      <c r="A2301">
        <v>19044386</v>
      </c>
      <c r="B2301" s="2">
        <v>43681.053472222222</v>
      </c>
      <c r="C2301" s="2" t="str">
        <f t="shared" si="70"/>
        <v>Aug</v>
      </c>
      <c r="D2301" s="2" t="str">
        <f t="shared" si="71"/>
        <v>2019</v>
      </c>
      <c r="E2301" t="s">
        <v>58</v>
      </c>
      <c r="F2301" t="s">
        <v>1680</v>
      </c>
      <c r="G2301" t="s">
        <v>34</v>
      </c>
      <c r="H2301" t="s">
        <v>47</v>
      </c>
      <c r="I2301" t="s">
        <v>48</v>
      </c>
      <c r="J2301" t="s">
        <v>37</v>
      </c>
      <c r="K2301" t="s">
        <v>38</v>
      </c>
      <c r="L2301" t="s">
        <v>39</v>
      </c>
      <c r="M2301" t="s">
        <v>40</v>
      </c>
      <c r="N2301" t="s">
        <v>49</v>
      </c>
      <c r="O2301" t="s">
        <v>105</v>
      </c>
      <c r="P2301" t="s">
        <v>43</v>
      </c>
      <c r="Q2301">
        <v>20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42.373800000000003</v>
      </c>
      <c r="AF2301">
        <v>-71.087999999999994</v>
      </c>
      <c r="AG2301">
        <v>2</v>
      </c>
      <c r="AH2301" s="1">
        <v>250000000000000</v>
      </c>
    </row>
    <row r="2302" spans="1:34" x14ac:dyDescent="0.35">
      <c r="A2302">
        <v>19057827</v>
      </c>
      <c r="B2302" s="2">
        <v>43746.465277777781</v>
      </c>
      <c r="C2302" s="2" t="str">
        <f t="shared" si="70"/>
        <v>Oct</v>
      </c>
      <c r="D2302" s="2" t="str">
        <f t="shared" si="71"/>
        <v>2019</v>
      </c>
      <c r="E2302" t="s">
        <v>44</v>
      </c>
      <c r="F2302" t="s">
        <v>1679</v>
      </c>
      <c r="G2302" t="s">
        <v>46</v>
      </c>
      <c r="H2302" t="s">
        <v>52</v>
      </c>
      <c r="I2302" t="s">
        <v>91</v>
      </c>
      <c r="J2302" t="s">
        <v>37</v>
      </c>
      <c r="K2302" t="s">
        <v>38</v>
      </c>
      <c r="L2302" t="s">
        <v>39</v>
      </c>
      <c r="M2302" t="s">
        <v>69</v>
      </c>
      <c r="N2302" t="s">
        <v>70</v>
      </c>
      <c r="O2302" t="s">
        <v>56</v>
      </c>
      <c r="P2302" t="s">
        <v>57</v>
      </c>
      <c r="Q2302">
        <v>25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3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42.373600000000003</v>
      </c>
      <c r="AF2302">
        <v>-71.087999999999994</v>
      </c>
      <c r="AG2302">
        <v>2</v>
      </c>
      <c r="AH2302" s="1">
        <v>250000000000000</v>
      </c>
    </row>
    <row r="2303" spans="1:34" x14ac:dyDescent="0.35">
      <c r="A2303">
        <v>20045603</v>
      </c>
      <c r="B2303" s="2">
        <v>44097.724999999999</v>
      </c>
      <c r="C2303" s="2" t="str">
        <f t="shared" si="70"/>
        <v>Sep</v>
      </c>
      <c r="D2303" s="2" t="str">
        <f t="shared" si="71"/>
        <v>2020</v>
      </c>
      <c r="E2303" t="s">
        <v>32</v>
      </c>
      <c r="F2303" t="s">
        <v>1681</v>
      </c>
      <c r="G2303" t="s">
        <v>46</v>
      </c>
      <c r="H2303" t="s">
        <v>47</v>
      </c>
      <c r="I2303" t="s">
        <v>48</v>
      </c>
      <c r="J2303" t="s">
        <v>37</v>
      </c>
      <c r="K2303" t="s">
        <v>38</v>
      </c>
      <c r="L2303" t="s">
        <v>54</v>
      </c>
      <c r="M2303" t="s">
        <v>40</v>
      </c>
      <c r="N2303" t="s">
        <v>41</v>
      </c>
      <c r="O2303" t="s">
        <v>42</v>
      </c>
      <c r="P2303" t="s">
        <v>43</v>
      </c>
      <c r="Q2303">
        <v>20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1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42.373899999999999</v>
      </c>
      <c r="AF2303">
        <v>-71.088300000000004</v>
      </c>
      <c r="AG2303">
        <v>2</v>
      </c>
      <c r="AH2303" s="1">
        <v>250000000000000</v>
      </c>
    </row>
    <row r="2304" spans="1:34" x14ac:dyDescent="0.35">
      <c r="A2304">
        <v>24001212</v>
      </c>
      <c r="B2304" s="2">
        <v>45298.663888888892</v>
      </c>
      <c r="C2304" s="2" t="str">
        <f t="shared" si="70"/>
        <v>Jan</v>
      </c>
      <c r="D2304" s="2" t="str">
        <f t="shared" si="71"/>
        <v>2024</v>
      </c>
      <c r="E2304" t="s">
        <v>44</v>
      </c>
      <c r="F2304" t="s">
        <v>1682</v>
      </c>
      <c r="G2304" t="s">
        <v>429</v>
      </c>
      <c r="H2304" t="s">
        <v>155</v>
      </c>
      <c r="I2304" t="s">
        <v>74</v>
      </c>
      <c r="J2304" t="s">
        <v>139</v>
      </c>
      <c r="K2304" t="s">
        <v>38</v>
      </c>
      <c r="L2304" t="s">
        <v>54</v>
      </c>
      <c r="M2304" t="s">
        <v>40</v>
      </c>
      <c r="N2304" t="s">
        <v>119</v>
      </c>
      <c r="O2304" t="s">
        <v>56</v>
      </c>
      <c r="P2304" t="s">
        <v>43</v>
      </c>
      <c r="Q2304">
        <v>25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42.374099999999999</v>
      </c>
      <c r="AF2304">
        <v>-71.088499999999996</v>
      </c>
      <c r="AG2304">
        <v>2</v>
      </c>
      <c r="AH2304" s="1">
        <v>250000000000000</v>
      </c>
    </row>
    <row r="2305" spans="1:34" x14ac:dyDescent="0.35">
      <c r="A2305">
        <v>19019432</v>
      </c>
      <c r="B2305" s="2">
        <v>43564.474305555559</v>
      </c>
      <c r="C2305" s="2" t="str">
        <f t="shared" si="70"/>
        <v>Apr</v>
      </c>
      <c r="D2305" s="2" t="str">
        <f t="shared" si="71"/>
        <v>2019</v>
      </c>
      <c r="E2305" t="s">
        <v>44</v>
      </c>
      <c r="F2305" t="s">
        <v>1679</v>
      </c>
      <c r="G2305" t="s">
        <v>46</v>
      </c>
      <c r="H2305" t="s">
        <v>52</v>
      </c>
      <c r="I2305" t="s">
        <v>48</v>
      </c>
      <c r="J2305" t="s">
        <v>37</v>
      </c>
      <c r="K2305" t="s">
        <v>38</v>
      </c>
      <c r="L2305" t="s">
        <v>39</v>
      </c>
      <c r="M2305" t="s">
        <v>69</v>
      </c>
      <c r="N2305" t="s">
        <v>70</v>
      </c>
      <c r="O2305" t="s">
        <v>56</v>
      </c>
      <c r="P2305" t="s">
        <v>43</v>
      </c>
      <c r="Q2305">
        <v>25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42.373600000000003</v>
      </c>
      <c r="AF2305">
        <v>-71.087999999999994</v>
      </c>
      <c r="AG2305">
        <v>2</v>
      </c>
      <c r="AH2305" s="1">
        <v>250000000000000</v>
      </c>
    </row>
    <row r="2306" spans="1:34" x14ac:dyDescent="0.35">
      <c r="A2306">
        <v>22055652</v>
      </c>
      <c r="B2306" s="2">
        <v>44833.782638888886</v>
      </c>
      <c r="C2306" s="2" t="str">
        <f t="shared" si="70"/>
        <v>Sep</v>
      </c>
      <c r="D2306" s="2" t="str">
        <f t="shared" si="71"/>
        <v>2022</v>
      </c>
      <c r="E2306" t="s">
        <v>32</v>
      </c>
      <c r="F2306" t="s">
        <v>1683</v>
      </c>
      <c r="G2306" t="s">
        <v>34</v>
      </c>
      <c r="H2306" t="s">
        <v>47</v>
      </c>
      <c r="I2306" t="s">
        <v>48</v>
      </c>
      <c r="J2306" t="s">
        <v>37</v>
      </c>
      <c r="K2306" t="s">
        <v>38</v>
      </c>
      <c r="L2306" t="s">
        <v>39</v>
      </c>
      <c r="M2306" t="s">
        <v>40</v>
      </c>
      <c r="N2306" t="s">
        <v>49</v>
      </c>
      <c r="O2306" t="s">
        <v>50</v>
      </c>
      <c r="P2306" t="s">
        <v>57</v>
      </c>
      <c r="Q2306">
        <v>25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3</v>
      </c>
      <c r="X2306">
        <v>0</v>
      </c>
      <c r="Y2306">
        <v>0</v>
      </c>
      <c r="Z2306">
        <v>1</v>
      </c>
      <c r="AA2306">
        <v>1</v>
      </c>
      <c r="AB2306">
        <v>0</v>
      </c>
      <c r="AC2306">
        <v>0</v>
      </c>
      <c r="AD2306">
        <v>0</v>
      </c>
      <c r="AE2306">
        <v>42.373600000000003</v>
      </c>
      <c r="AF2306">
        <v>-71.087699999999998</v>
      </c>
      <c r="AG2306">
        <v>2</v>
      </c>
      <c r="AH2306" s="1">
        <v>250000000000000</v>
      </c>
    </row>
    <row r="2307" spans="1:34" x14ac:dyDescent="0.35">
      <c r="A2307">
        <v>24015866</v>
      </c>
      <c r="B2307" s="2">
        <v>45372.598611111112</v>
      </c>
      <c r="C2307" s="2" t="str">
        <f t="shared" ref="C2307:C2370" si="72">TEXT(B2307,"mmm")</f>
        <v>Mar</v>
      </c>
      <c r="D2307" s="2" t="str">
        <f t="shared" ref="D2307:D2370" si="73">TEXT(B2307,"yyyy")</f>
        <v>2024</v>
      </c>
      <c r="E2307" t="s">
        <v>44</v>
      </c>
      <c r="F2307" t="s">
        <v>1684</v>
      </c>
      <c r="G2307" t="s">
        <v>46</v>
      </c>
      <c r="H2307" t="s">
        <v>47</v>
      </c>
      <c r="I2307" t="s">
        <v>48</v>
      </c>
      <c r="J2307" t="s">
        <v>37</v>
      </c>
      <c r="K2307" t="s">
        <v>66</v>
      </c>
      <c r="L2307" t="s">
        <v>122</v>
      </c>
      <c r="M2307" t="s">
        <v>61</v>
      </c>
      <c r="N2307" t="s">
        <v>70</v>
      </c>
      <c r="O2307" t="s">
        <v>42</v>
      </c>
      <c r="P2307" t="s">
        <v>43</v>
      </c>
      <c r="Q2307">
        <v>25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2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42.3797</v>
      </c>
      <c r="AF2307">
        <v>-71.090299999999999</v>
      </c>
      <c r="AG2307">
        <v>2</v>
      </c>
      <c r="AH2307" s="1">
        <v>250000000000000</v>
      </c>
    </row>
    <row r="2308" spans="1:34" x14ac:dyDescent="0.35">
      <c r="A2308">
        <v>18032725</v>
      </c>
      <c r="B2308" s="2">
        <v>43252.637499999997</v>
      </c>
      <c r="C2308" s="2" t="str">
        <f t="shared" si="72"/>
        <v>Jun</v>
      </c>
      <c r="D2308" s="2" t="str">
        <f t="shared" si="73"/>
        <v>2018</v>
      </c>
      <c r="E2308" t="s">
        <v>44</v>
      </c>
      <c r="F2308" t="s">
        <v>1685</v>
      </c>
      <c r="G2308" t="s">
        <v>46</v>
      </c>
      <c r="H2308" t="s">
        <v>47</v>
      </c>
      <c r="I2308" t="s">
        <v>48</v>
      </c>
      <c r="J2308" t="s">
        <v>37</v>
      </c>
      <c r="K2308" t="s">
        <v>38</v>
      </c>
      <c r="L2308" t="s">
        <v>39</v>
      </c>
      <c r="M2308" t="s">
        <v>69</v>
      </c>
      <c r="N2308" t="s">
        <v>41</v>
      </c>
      <c r="O2308" t="s">
        <v>42</v>
      </c>
      <c r="P2308" t="s">
        <v>43</v>
      </c>
      <c r="Q2308">
        <v>25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4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42.377899999999997</v>
      </c>
      <c r="AF2308">
        <v>-71.089600000000004</v>
      </c>
      <c r="AG2308">
        <v>2</v>
      </c>
      <c r="AH2308" s="1">
        <v>250000000000000</v>
      </c>
    </row>
    <row r="2309" spans="1:34" x14ac:dyDescent="0.35">
      <c r="A2309">
        <v>22051780</v>
      </c>
      <c r="B2309" s="2">
        <v>44816.885416666664</v>
      </c>
      <c r="C2309" s="2" t="str">
        <f t="shared" si="72"/>
        <v>Sep</v>
      </c>
      <c r="D2309" s="2" t="str">
        <f t="shared" si="73"/>
        <v>2022</v>
      </c>
      <c r="E2309" t="s">
        <v>32</v>
      </c>
      <c r="F2309" t="s">
        <v>1684</v>
      </c>
      <c r="G2309" t="s">
        <v>34</v>
      </c>
      <c r="H2309" t="s">
        <v>47</v>
      </c>
      <c r="I2309" t="s">
        <v>48</v>
      </c>
      <c r="J2309" t="s">
        <v>37</v>
      </c>
      <c r="K2309" t="s">
        <v>38</v>
      </c>
      <c r="L2309" t="s">
        <v>39</v>
      </c>
      <c r="M2309" t="s">
        <v>40</v>
      </c>
      <c r="N2309" t="s">
        <v>55</v>
      </c>
      <c r="O2309" t="s">
        <v>56</v>
      </c>
      <c r="P2309" t="s">
        <v>57</v>
      </c>
      <c r="Q2309">
        <v>25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2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42.3797</v>
      </c>
      <c r="AF2309">
        <v>-71.090299999999999</v>
      </c>
      <c r="AG2309">
        <v>2</v>
      </c>
      <c r="AH2309" s="1">
        <v>250000000000000</v>
      </c>
    </row>
    <row r="2310" spans="1:34" x14ac:dyDescent="0.35">
      <c r="A2310">
        <v>18037087</v>
      </c>
      <c r="B2310" s="2">
        <v>43272.802777777775</v>
      </c>
      <c r="C2310" s="2" t="str">
        <f t="shared" si="72"/>
        <v>Jun</v>
      </c>
      <c r="D2310" s="2" t="str">
        <f t="shared" si="73"/>
        <v>2018</v>
      </c>
      <c r="E2310" t="s">
        <v>32</v>
      </c>
      <c r="F2310" t="s">
        <v>1684</v>
      </c>
      <c r="G2310" t="s">
        <v>46</v>
      </c>
      <c r="H2310" t="s">
        <v>47</v>
      </c>
      <c r="I2310" t="s">
        <v>48</v>
      </c>
      <c r="J2310" t="s">
        <v>37</v>
      </c>
      <c r="K2310" t="s">
        <v>38</v>
      </c>
      <c r="L2310" t="s">
        <v>39</v>
      </c>
      <c r="M2310" t="s">
        <v>40</v>
      </c>
      <c r="N2310" t="s">
        <v>70</v>
      </c>
      <c r="O2310" t="s">
        <v>96</v>
      </c>
      <c r="P2310" t="s">
        <v>43</v>
      </c>
      <c r="Q2310">
        <v>25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2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</v>
      </c>
      <c r="AE2310">
        <v>42.3797</v>
      </c>
      <c r="AF2310">
        <v>-71.090299999999999</v>
      </c>
      <c r="AG2310">
        <v>2</v>
      </c>
      <c r="AH2310" s="1">
        <v>250000000000000</v>
      </c>
    </row>
    <row r="2311" spans="1:34" x14ac:dyDescent="0.35">
      <c r="A2311">
        <v>20040728</v>
      </c>
      <c r="B2311" s="2">
        <v>44065.876388888886</v>
      </c>
      <c r="C2311" s="2" t="str">
        <f t="shared" si="72"/>
        <v>Aug</v>
      </c>
      <c r="D2311" s="2" t="str">
        <f t="shared" si="73"/>
        <v>2020</v>
      </c>
      <c r="E2311" t="s">
        <v>32</v>
      </c>
      <c r="F2311" t="s">
        <v>1686</v>
      </c>
      <c r="G2311" t="s">
        <v>34</v>
      </c>
      <c r="H2311" t="s">
        <v>47</v>
      </c>
      <c r="I2311" t="s">
        <v>48</v>
      </c>
      <c r="J2311" t="s">
        <v>37</v>
      </c>
      <c r="K2311" t="s">
        <v>66</v>
      </c>
      <c r="L2311" t="s">
        <v>39</v>
      </c>
      <c r="M2311" t="s">
        <v>61</v>
      </c>
      <c r="N2311" t="s">
        <v>49</v>
      </c>
      <c r="O2311" t="s">
        <v>105</v>
      </c>
      <c r="P2311" t="s">
        <v>89</v>
      </c>
      <c r="Q2311">
        <v>25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42.379800000000003</v>
      </c>
      <c r="AF2311">
        <v>-71.090299999999999</v>
      </c>
      <c r="AG2311">
        <v>2</v>
      </c>
      <c r="AH2311" s="1">
        <v>250000000000000</v>
      </c>
    </row>
    <row r="2312" spans="1:34" x14ac:dyDescent="0.35">
      <c r="A2312">
        <v>19067990</v>
      </c>
      <c r="B2312" s="2">
        <v>43798.923611111109</v>
      </c>
      <c r="C2312" s="2" t="str">
        <f t="shared" si="72"/>
        <v>Nov</v>
      </c>
      <c r="D2312" s="2" t="str">
        <f t="shared" si="73"/>
        <v>2019</v>
      </c>
      <c r="E2312" t="s">
        <v>32</v>
      </c>
      <c r="F2312" t="s">
        <v>1687</v>
      </c>
      <c r="G2312" t="s">
        <v>34</v>
      </c>
      <c r="H2312" t="s">
        <v>47</v>
      </c>
      <c r="I2312" t="s">
        <v>48</v>
      </c>
      <c r="J2312" t="s">
        <v>37</v>
      </c>
      <c r="K2312" t="s">
        <v>38</v>
      </c>
      <c r="L2312" t="s">
        <v>39</v>
      </c>
      <c r="M2312" t="s">
        <v>63</v>
      </c>
      <c r="N2312" t="s">
        <v>41</v>
      </c>
      <c r="O2312" t="s">
        <v>56</v>
      </c>
      <c r="P2312" t="s">
        <v>43</v>
      </c>
      <c r="Q2312">
        <v>15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42.378</v>
      </c>
      <c r="AF2312">
        <v>-71.089799999999997</v>
      </c>
      <c r="AG2312">
        <v>2</v>
      </c>
      <c r="AH2312" s="1">
        <v>250000000000000</v>
      </c>
    </row>
    <row r="2313" spans="1:34" x14ac:dyDescent="0.35">
      <c r="A2313">
        <v>21052377</v>
      </c>
      <c r="B2313" s="2">
        <v>44474.077777777777</v>
      </c>
      <c r="C2313" s="2" t="str">
        <f t="shared" si="72"/>
        <v>Oct</v>
      </c>
      <c r="D2313" s="2" t="str">
        <f t="shared" si="73"/>
        <v>2021</v>
      </c>
      <c r="E2313" t="s">
        <v>58</v>
      </c>
      <c r="F2313" t="s">
        <v>1688</v>
      </c>
      <c r="G2313" t="s">
        <v>146</v>
      </c>
      <c r="H2313" t="s">
        <v>35</v>
      </c>
      <c r="I2313" t="s">
        <v>36</v>
      </c>
      <c r="J2313" t="s">
        <v>91</v>
      </c>
      <c r="K2313" t="s">
        <v>38</v>
      </c>
      <c r="L2313" t="s">
        <v>39</v>
      </c>
      <c r="M2313" t="s">
        <v>61</v>
      </c>
      <c r="N2313" t="s">
        <v>49</v>
      </c>
      <c r="O2313" t="s">
        <v>108</v>
      </c>
      <c r="P2313" t="s">
        <v>109</v>
      </c>
      <c r="Q2313">
        <v>25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42.379800000000003</v>
      </c>
      <c r="AF2313">
        <v>-71.090299999999999</v>
      </c>
      <c r="AG2313">
        <v>2</v>
      </c>
      <c r="AH2313" s="1">
        <v>250000000000000</v>
      </c>
    </row>
    <row r="2314" spans="1:34" x14ac:dyDescent="0.35">
      <c r="A2314">
        <v>21021632</v>
      </c>
      <c r="B2314" s="2">
        <v>44317.513194444444</v>
      </c>
      <c r="C2314" s="2" t="str">
        <f t="shared" si="72"/>
        <v>May</v>
      </c>
      <c r="D2314" s="2" t="str">
        <f t="shared" si="73"/>
        <v>2021</v>
      </c>
      <c r="E2314" t="s">
        <v>44</v>
      </c>
      <c r="F2314" t="s">
        <v>1689</v>
      </c>
      <c r="G2314" t="s">
        <v>46</v>
      </c>
      <c r="H2314" t="s">
        <v>47</v>
      </c>
      <c r="I2314" t="s">
        <v>48</v>
      </c>
      <c r="J2314" t="s">
        <v>37</v>
      </c>
      <c r="K2314" t="s">
        <v>38</v>
      </c>
      <c r="L2314" t="s">
        <v>39</v>
      </c>
      <c r="M2314" t="s">
        <v>69</v>
      </c>
      <c r="N2314" t="s">
        <v>70</v>
      </c>
      <c r="O2314" t="s">
        <v>42</v>
      </c>
      <c r="P2314" t="s">
        <v>43</v>
      </c>
      <c r="Q2314">
        <v>30</v>
      </c>
      <c r="R2314">
        <v>0</v>
      </c>
      <c r="S2314">
        <v>0</v>
      </c>
      <c r="T2314">
        <v>0</v>
      </c>
      <c r="U2314">
        <v>1</v>
      </c>
      <c r="V2314">
        <v>0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42.378599999999999</v>
      </c>
      <c r="AF2314">
        <v>-71.089699999999993</v>
      </c>
      <c r="AG2314">
        <v>2</v>
      </c>
      <c r="AH2314" s="1">
        <v>250000000000000</v>
      </c>
    </row>
    <row r="2315" spans="1:34" x14ac:dyDescent="0.35">
      <c r="A2315">
        <v>21041789</v>
      </c>
      <c r="B2315" s="2">
        <v>44419.915277777778</v>
      </c>
      <c r="C2315" s="2" t="str">
        <f t="shared" si="72"/>
        <v>Aug</v>
      </c>
      <c r="D2315" s="2" t="str">
        <f t="shared" si="73"/>
        <v>2021</v>
      </c>
      <c r="E2315" t="s">
        <v>32</v>
      </c>
      <c r="F2315" t="s">
        <v>1684</v>
      </c>
      <c r="G2315" t="s">
        <v>34</v>
      </c>
      <c r="H2315" t="s">
        <v>47</v>
      </c>
      <c r="I2315" t="s">
        <v>48</v>
      </c>
      <c r="J2315" t="s">
        <v>37</v>
      </c>
      <c r="K2315" t="s">
        <v>66</v>
      </c>
      <c r="L2315" t="s">
        <v>71</v>
      </c>
      <c r="M2315" t="s">
        <v>93</v>
      </c>
      <c r="N2315" t="s">
        <v>55</v>
      </c>
      <c r="O2315" t="s">
        <v>42</v>
      </c>
      <c r="P2315" t="s">
        <v>43</v>
      </c>
      <c r="Q2315">
        <v>25</v>
      </c>
      <c r="R2315">
        <v>0</v>
      </c>
      <c r="S2315">
        <v>0</v>
      </c>
      <c r="T2315">
        <v>0</v>
      </c>
      <c r="U2315">
        <v>0</v>
      </c>
      <c r="V2315">
        <v>2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</v>
      </c>
      <c r="AE2315">
        <v>42.3797</v>
      </c>
      <c r="AF2315">
        <v>-71.090299999999999</v>
      </c>
      <c r="AG2315">
        <v>2</v>
      </c>
      <c r="AH2315" s="1">
        <v>250000000000000</v>
      </c>
    </row>
    <row r="2316" spans="1:34" x14ac:dyDescent="0.35">
      <c r="A2316">
        <v>19054889</v>
      </c>
      <c r="B2316" s="2">
        <v>43731.840277777781</v>
      </c>
      <c r="C2316" s="2" t="str">
        <f t="shared" si="72"/>
        <v>Sep</v>
      </c>
      <c r="D2316" s="2" t="str">
        <f t="shared" si="73"/>
        <v>2019</v>
      </c>
      <c r="E2316" t="s">
        <v>32</v>
      </c>
      <c r="F2316" t="s">
        <v>1684</v>
      </c>
      <c r="G2316" t="s">
        <v>34</v>
      </c>
      <c r="H2316" t="s">
        <v>47</v>
      </c>
      <c r="I2316" t="s">
        <v>48</v>
      </c>
      <c r="J2316" t="s">
        <v>63</v>
      </c>
      <c r="K2316" t="s">
        <v>53</v>
      </c>
      <c r="L2316" t="s">
        <v>54</v>
      </c>
      <c r="M2316" t="s">
        <v>69</v>
      </c>
      <c r="N2316" t="s">
        <v>82</v>
      </c>
      <c r="O2316" t="s">
        <v>42</v>
      </c>
      <c r="P2316" t="s">
        <v>43</v>
      </c>
      <c r="Q2316">
        <v>25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1</v>
      </c>
      <c r="X2316">
        <v>0</v>
      </c>
      <c r="Y2316">
        <v>0</v>
      </c>
      <c r="Z2316">
        <v>1</v>
      </c>
      <c r="AA2316">
        <v>0</v>
      </c>
      <c r="AB2316">
        <v>1</v>
      </c>
      <c r="AC2316">
        <v>0</v>
      </c>
      <c r="AD2316">
        <v>0</v>
      </c>
      <c r="AE2316">
        <v>42.3797</v>
      </c>
      <c r="AF2316">
        <v>-71.090299999999999</v>
      </c>
      <c r="AG2316">
        <v>2</v>
      </c>
      <c r="AH2316" s="1">
        <v>250000000000000</v>
      </c>
    </row>
    <row r="2317" spans="1:34" x14ac:dyDescent="0.35">
      <c r="A2317">
        <v>20056035</v>
      </c>
      <c r="B2317" s="2">
        <v>44153.552777777775</v>
      </c>
      <c r="C2317" s="2" t="str">
        <f t="shared" si="72"/>
        <v>Nov</v>
      </c>
      <c r="D2317" s="2" t="str">
        <f t="shared" si="73"/>
        <v>2020</v>
      </c>
      <c r="E2317" t="s">
        <v>44</v>
      </c>
      <c r="F2317" t="s">
        <v>1684</v>
      </c>
      <c r="G2317" t="s">
        <v>46</v>
      </c>
      <c r="H2317" t="s">
        <v>47</v>
      </c>
      <c r="I2317" t="s">
        <v>48</v>
      </c>
      <c r="J2317" t="s">
        <v>37</v>
      </c>
      <c r="K2317" t="s">
        <v>38</v>
      </c>
      <c r="L2317" t="s">
        <v>39</v>
      </c>
      <c r="M2317" t="s">
        <v>63</v>
      </c>
      <c r="N2317" t="s">
        <v>55</v>
      </c>
      <c r="O2317" t="s">
        <v>42</v>
      </c>
      <c r="P2317" t="s">
        <v>89</v>
      </c>
      <c r="Q2317">
        <v>25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2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42.3797</v>
      </c>
      <c r="AF2317">
        <v>-71.090299999999999</v>
      </c>
      <c r="AG2317">
        <v>2</v>
      </c>
      <c r="AH2317" s="1">
        <v>250000000000000</v>
      </c>
    </row>
    <row r="2318" spans="1:34" x14ac:dyDescent="0.35">
      <c r="A2318">
        <v>19036658</v>
      </c>
      <c r="B2318" s="2">
        <v>43645.396527777775</v>
      </c>
      <c r="C2318" s="2" t="str">
        <f t="shared" si="72"/>
        <v>Jun</v>
      </c>
      <c r="D2318" s="2" t="str">
        <f t="shared" si="73"/>
        <v>2019</v>
      </c>
      <c r="E2318" t="s">
        <v>44</v>
      </c>
      <c r="F2318" t="s">
        <v>1690</v>
      </c>
      <c r="G2318" t="s">
        <v>46</v>
      </c>
      <c r="H2318" t="s">
        <v>35</v>
      </c>
      <c r="I2318" t="s">
        <v>36</v>
      </c>
      <c r="J2318" t="s">
        <v>37</v>
      </c>
      <c r="K2318" t="s">
        <v>38</v>
      </c>
      <c r="L2318" t="s">
        <v>122</v>
      </c>
      <c r="M2318" t="s">
        <v>69</v>
      </c>
      <c r="N2318" t="s">
        <v>49</v>
      </c>
      <c r="O2318" t="s">
        <v>50</v>
      </c>
      <c r="P2318" t="s">
        <v>109</v>
      </c>
      <c r="Q2318">
        <v>25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42.379100000000001</v>
      </c>
      <c r="AF2318">
        <v>-71.09</v>
      </c>
      <c r="AG2318">
        <v>2</v>
      </c>
      <c r="AH2318" s="1">
        <v>250000000000000</v>
      </c>
    </row>
    <row r="2319" spans="1:34" x14ac:dyDescent="0.35">
      <c r="A2319">
        <v>21000855</v>
      </c>
      <c r="B2319" s="2">
        <v>44203.43472222222</v>
      </c>
      <c r="C2319" s="2" t="str">
        <f t="shared" si="72"/>
        <v>Jan</v>
      </c>
      <c r="D2319" s="2" t="str">
        <f t="shared" si="73"/>
        <v>2021</v>
      </c>
      <c r="E2319" t="s">
        <v>44</v>
      </c>
      <c r="F2319" t="s">
        <v>1684</v>
      </c>
      <c r="G2319" t="s">
        <v>46</v>
      </c>
      <c r="H2319" t="s">
        <v>47</v>
      </c>
      <c r="I2319" t="s">
        <v>48</v>
      </c>
      <c r="J2319" t="s">
        <v>37</v>
      </c>
      <c r="K2319" t="s">
        <v>66</v>
      </c>
      <c r="L2319" t="s">
        <v>71</v>
      </c>
      <c r="M2319" t="s">
        <v>93</v>
      </c>
      <c r="N2319" t="s">
        <v>41</v>
      </c>
      <c r="O2319" t="s">
        <v>42</v>
      </c>
      <c r="P2319" t="s">
        <v>43</v>
      </c>
      <c r="Q2319">
        <v>25</v>
      </c>
      <c r="R2319">
        <v>0</v>
      </c>
      <c r="S2319">
        <v>0</v>
      </c>
      <c r="T2319">
        <v>0</v>
      </c>
      <c r="U2319">
        <v>1</v>
      </c>
      <c r="V2319">
        <v>0</v>
      </c>
      <c r="W2319">
        <v>2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42.3797</v>
      </c>
      <c r="AF2319">
        <v>-71.090299999999999</v>
      </c>
      <c r="AG2319">
        <v>2</v>
      </c>
      <c r="AH2319" s="1">
        <v>250000000000000</v>
      </c>
    </row>
    <row r="2320" spans="1:34" x14ac:dyDescent="0.35">
      <c r="A2320">
        <v>22057657</v>
      </c>
      <c r="B2320" s="2">
        <v>44842.431250000001</v>
      </c>
      <c r="C2320" s="2" t="str">
        <f t="shared" si="72"/>
        <v>Oct</v>
      </c>
      <c r="D2320" s="2" t="str">
        <f t="shared" si="73"/>
        <v>2022</v>
      </c>
      <c r="E2320" t="s">
        <v>44</v>
      </c>
      <c r="F2320" t="s">
        <v>1691</v>
      </c>
      <c r="G2320" t="s">
        <v>46</v>
      </c>
      <c r="H2320" t="s">
        <v>47</v>
      </c>
      <c r="I2320" t="s">
        <v>48</v>
      </c>
      <c r="J2320" t="s">
        <v>37</v>
      </c>
      <c r="K2320" t="s">
        <v>53</v>
      </c>
      <c r="L2320" t="s">
        <v>54</v>
      </c>
      <c r="M2320" t="s">
        <v>93</v>
      </c>
      <c r="N2320" t="s">
        <v>41</v>
      </c>
      <c r="O2320" t="s">
        <v>42</v>
      </c>
      <c r="P2320" t="s">
        <v>43</v>
      </c>
      <c r="Q2320">
        <v>20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2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42.377800000000001</v>
      </c>
      <c r="AF2320">
        <v>-71.090400000000002</v>
      </c>
      <c r="AG2320">
        <v>2</v>
      </c>
      <c r="AH2320" s="1">
        <v>250000000000000</v>
      </c>
    </row>
    <row r="2321" spans="1:34" x14ac:dyDescent="0.35">
      <c r="A2321">
        <v>20060010</v>
      </c>
      <c r="B2321" s="2">
        <v>44177.78402777778</v>
      </c>
      <c r="C2321" s="2" t="str">
        <f t="shared" si="72"/>
        <v>Dec</v>
      </c>
      <c r="D2321" s="2" t="str">
        <f t="shared" si="73"/>
        <v>2020</v>
      </c>
      <c r="E2321" t="s">
        <v>32</v>
      </c>
      <c r="F2321" t="s">
        <v>1692</v>
      </c>
      <c r="G2321" t="s">
        <v>34</v>
      </c>
      <c r="H2321" t="s">
        <v>35</v>
      </c>
      <c r="I2321" t="s">
        <v>36</v>
      </c>
      <c r="J2321" t="s">
        <v>37</v>
      </c>
      <c r="K2321" t="s">
        <v>38</v>
      </c>
      <c r="L2321" t="s">
        <v>54</v>
      </c>
      <c r="M2321" t="s">
        <v>69</v>
      </c>
      <c r="N2321" t="s">
        <v>49</v>
      </c>
      <c r="O2321" t="s">
        <v>105</v>
      </c>
      <c r="P2321" t="s">
        <v>89</v>
      </c>
      <c r="Q2321">
        <v>20</v>
      </c>
      <c r="R2321">
        <v>1</v>
      </c>
      <c r="S2321">
        <v>0</v>
      </c>
      <c r="T2321">
        <v>0</v>
      </c>
      <c r="U2321">
        <v>0</v>
      </c>
      <c r="V2321">
        <v>0</v>
      </c>
      <c r="W2321">
        <v>2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42.378</v>
      </c>
      <c r="AF2321">
        <v>-71.090999999999994</v>
      </c>
      <c r="AG2321">
        <v>2</v>
      </c>
      <c r="AH2321" s="1">
        <v>250000000000000</v>
      </c>
    </row>
    <row r="2322" spans="1:34" x14ac:dyDescent="0.35">
      <c r="A2322">
        <v>22013666</v>
      </c>
      <c r="B2322" s="2">
        <v>44635.555555555555</v>
      </c>
      <c r="C2322" s="2" t="str">
        <f t="shared" si="72"/>
        <v>Mar</v>
      </c>
      <c r="D2322" s="2" t="str">
        <f t="shared" si="73"/>
        <v>2022</v>
      </c>
      <c r="E2322" t="s">
        <v>44</v>
      </c>
      <c r="F2322" t="s">
        <v>1693</v>
      </c>
      <c r="G2322" t="s">
        <v>46</v>
      </c>
      <c r="H2322" t="s">
        <v>47</v>
      </c>
      <c r="I2322" t="s">
        <v>48</v>
      </c>
      <c r="J2322" t="s">
        <v>37</v>
      </c>
      <c r="K2322" t="s">
        <v>38</v>
      </c>
      <c r="L2322" t="s">
        <v>63</v>
      </c>
      <c r="M2322" t="s">
        <v>40</v>
      </c>
      <c r="N2322" t="s">
        <v>55</v>
      </c>
      <c r="O2322" t="s">
        <v>42</v>
      </c>
      <c r="P2322" t="s">
        <v>43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2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42.379600000000003</v>
      </c>
      <c r="AF2322">
        <v>-71.090800000000002</v>
      </c>
      <c r="AG2322">
        <v>2</v>
      </c>
      <c r="AH2322" s="1">
        <v>250000000000000</v>
      </c>
    </row>
    <row r="2323" spans="1:34" x14ac:dyDescent="0.35">
      <c r="A2323">
        <v>18068857</v>
      </c>
      <c r="B2323" s="2">
        <v>43424.629166666666</v>
      </c>
      <c r="C2323" s="2" t="str">
        <f t="shared" si="72"/>
        <v>Nov</v>
      </c>
      <c r="D2323" s="2" t="str">
        <f t="shared" si="73"/>
        <v>2018</v>
      </c>
      <c r="E2323" t="s">
        <v>44</v>
      </c>
      <c r="F2323" t="s">
        <v>1694</v>
      </c>
      <c r="G2323" t="s">
        <v>46</v>
      </c>
      <c r="H2323" t="s">
        <v>35</v>
      </c>
      <c r="I2323" t="s">
        <v>36</v>
      </c>
      <c r="J2323" t="s">
        <v>37</v>
      </c>
      <c r="K2323" t="s">
        <v>38</v>
      </c>
      <c r="L2323" t="s">
        <v>39</v>
      </c>
      <c r="M2323" t="s">
        <v>93</v>
      </c>
      <c r="N2323" t="s">
        <v>41</v>
      </c>
      <c r="O2323" t="s">
        <v>42</v>
      </c>
      <c r="P2323" t="s">
        <v>43</v>
      </c>
      <c r="Q2323">
        <v>25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3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42.3795</v>
      </c>
      <c r="AF2323">
        <v>-71.091099999999997</v>
      </c>
      <c r="AG2323">
        <v>2</v>
      </c>
      <c r="AH2323" s="1">
        <v>250000000000000</v>
      </c>
    </row>
    <row r="2324" spans="1:34" x14ac:dyDescent="0.35">
      <c r="A2324">
        <v>23043393</v>
      </c>
      <c r="B2324" s="2">
        <v>45139.663194444445</v>
      </c>
      <c r="C2324" s="2" t="str">
        <f t="shared" si="72"/>
        <v>Aug</v>
      </c>
      <c r="D2324" s="2" t="str">
        <f t="shared" si="73"/>
        <v>2023</v>
      </c>
      <c r="E2324" t="s">
        <v>44</v>
      </c>
      <c r="F2324" t="s">
        <v>1695</v>
      </c>
      <c r="G2324" t="s">
        <v>46</v>
      </c>
      <c r="H2324" t="s">
        <v>47</v>
      </c>
      <c r="I2324" t="s">
        <v>48</v>
      </c>
      <c r="J2324" t="s">
        <v>37</v>
      </c>
      <c r="K2324" t="s">
        <v>38</v>
      </c>
      <c r="L2324" t="s">
        <v>39</v>
      </c>
      <c r="M2324" t="s">
        <v>69</v>
      </c>
      <c r="N2324" t="s">
        <v>70</v>
      </c>
      <c r="O2324" t="s">
        <v>56</v>
      </c>
      <c r="P2324" t="s">
        <v>43</v>
      </c>
      <c r="Q2324">
        <v>25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3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42.379199999999997</v>
      </c>
      <c r="AF2324">
        <v>-71.091800000000006</v>
      </c>
      <c r="AG2324">
        <v>2</v>
      </c>
      <c r="AH2324" s="1">
        <v>250000000000000</v>
      </c>
    </row>
    <row r="2325" spans="1:34" x14ac:dyDescent="0.35">
      <c r="A2325">
        <v>23010737</v>
      </c>
      <c r="B2325" s="2">
        <v>44985.498611111114</v>
      </c>
      <c r="C2325" s="2" t="str">
        <f t="shared" si="72"/>
        <v>Feb</v>
      </c>
      <c r="D2325" s="2" t="str">
        <f t="shared" si="73"/>
        <v>2023</v>
      </c>
      <c r="E2325" t="s">
        <v>44</v>
      </c>
      <c r="F2325" t="s">
        <v>1696</v>
      </c>
      <c r="G2325" t="s">
        <v>46</v>
      </c>
      <c r="H2325" t="s">
        <v>52</v>
      </c>
      <c r="I2325" t="s">
        <v>36</v>
      </c>
      <c r="J2325" t="s">
        <v>37</v>
      </c>
      <c r="K2325" t="s">
        <v>38</v>
      </c>
      <c r="L2325" t="s">
        <v>39</v>
      </c>
      <c r="M2325" t="s">
        <v>93</v>
      </c>
      <c r="N2325" t="s">
        <v>41</v>
      </c>
      <c r="O2325" t="s">
        <v>42</v>
      </c>
      <c r="P2325" t="s">
        <v>43</v>
      </c>
      <c r="Q2325">
        <v>25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2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42.378999999999998</v>
      </c>
      <c r="AF2325">
        <v>-71.092399999999998</v>
      </c>
      <c r="AG2325">
        <v>2</v>
      </c>
      <c r="AH2325" s="1">
        <v>250000000000000</v>
      </c>
    </row>
    <row r="2326" spans="1:34" x14ac:dyDescent="0.35">
      <c r="A2326">
        <v>20027864</v>
      </c>
      <c r="B2326" s="2">
        <v>43983.399305555555</v>
      </c>
      <c r="C2326" s="2" t="str">
        <f t="shared" si="72"/>
        <v>Jun</v>
      </c>
      <c r="D2326" s="2" t="str">
        <f t="shared" si="73"/>
        <v>2020</v>
      </c>
      <c r="E2326" t="s">
        <v>44</v>
      </c>
      <c r="F2326" t="s">
        <v>1697</v>
      </c>
      <c r="G2326" t="s">
        <v>46</v>
      </c>
      <c r="H2326" t="s">
        <v>47</v>
      </c>
      <c r="I2326" t="s">
        <v>48</v>
      </c>
      <c r="J2326" t="s">
        <v>91</v>
      </c>
      <c r="K2326" t="s">
        <v>66</v>
      </c>
      <c r="L2326" t="s">
        <v>71</v>
      </c>
      <c r="M2326" t="s">
        <v>40</v>
      </c>
      <c r="N2326" t="s">
        <v>41</v>
      </c>
      <c r="O2326" t="s">
        <v>42</v>
      </c>
      <c r="P2326" t="s">
        <v>43</v>
      </c>
      <c r="Q2326">
        <v>20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3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42.379100000000001</v>
      </c>
      <c r="AF2326">
        <v>-71.094099999999997</v>
      </c>
      <c r="AG2326">
        <v>2</v>
      </c>
      <c r="AH2326" s="1">
        <v>250000000000000</v>
      </c>
    </row>
    <row r="2327" spans="1:34" x14ac:dyDescent="0.35">
      <c r="A2327">
        <v>21054286</v>
      </c>
      <c r="B2327" s="2">
        <v>44484.378472222219</v>
      </c>
      <c r="C2327" s="2" t="str">
        <f t="shared" si="72"/>
        <v>Oct</v>
      </c>
      <c r="D2327" s="2" t="str">
        <f t="shared" si="73"/>
        <v>2021</v>
      </c>
      <c r="E2327" t="s">
        <v>44</v>
      </c>
      <c r="F2327" t="s">
        <v>1697</v>
      </c>
      <c r="G2327" t="s">
        <v>46</v>
      </c>
      <c r="H2327" t="s">
        <v>47</v>
      </c>
      <c r="I2327" t="s">
        <v>48</v>
      </c>
      <c r="J2327" t="s">
        <v>37</v>
      </c>
      <c r="K2327" t="s">
        <v>66</v>
      </c>
      <c r="L2327" t="s">
        <v>71</v>
      </c>
      <c r="M2327" t="s">
        <v>40</v>
      </c>
      <c r="N2327" t="s">
        <v>70</v>
      </c>
      <c r="O2327" t="s">
        <v>42</v>
      </c>
      <c r="P2327" t="s">
        <v>43</v>
      </c>
      <c r="Q2327">
        <v>25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4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42.379100000000001</v>
      </c>
      <c r="AF2327">
        <v>-71.094099999999997</v>
      </c>
      <c r="AG2327">
        <v>2</v>
      </c>
      <c r="AH2327" s="1">
        <v>250000000000000</v>
      </c>
    </row>
    <row r="2328" spans="1:34" x14ac:dyDescent="0.35">
      <c r="A2328">
        <v>19026833</v>
      </c>
      <c r="B2328" s="2">
        <v>43601.35</v>
      </c>
      <c r="C2328" s="2" t="str">
        <f t="shared" si="72"/>
        <v>May</v>
      </c>
      <c r="D2328" s="2" t="str">
        <f t="shared" si="73"/>
        <v>2019</v>
      </c>
      <c r="E2328" t="s">
        <v>44</v>
      </c>
      <c r="F2328" t="s">
        <v>1697</v>
      </c>
      <c r="G2328" t="s">
        <v>46</v>
      </c>
      <c r="H2328" t="s">
        <v>47</v>
      </c>
      <c r="I2328" t="s">
        <v>48</v>
      </c>
      <c r="J2328" t="s">
        <v>37</v>
      </c>
      <c r="K2328" t="s">
        <v>66</v>
      </c>
      <c r="L2328" t="s">
        <v>71</v>
      </c>
      <c r="M2328" t="s">
        <v>40</v>
      </c>
      <c r="N2328" t="s">
        <v>41</v>
      </c>
      <c r="O2328" t="s">
        <v>96</v>
      </c>
      <c r="P2328" t="s">
        <v>43</v>
      </c>
      <c r="Q2328">
        <v>25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3</v>
      </c>
      <c r="X2328">
        <v>0</v>
      </c>
      <c r="Y2328">
        <v>0</v>
      </c>
      <c r="Z2328">
        <v>1</v>
      </c>
      <c r="AA2328">
        <v>0</v>
      </c>
      <c r="AB2328">
        <v>1</v>
      </c>
      <c r="AC2328">
        <v>0</v>
      </c>
      <c r="AD2328">
        <v>0</v>
      </c>
      <c r="AE2328">
        <v>42.379100000000001</v>
      </c>
      <c r="AF2328">
        <v>-71.094099999999997</v>
      </c>
      <c r="AG2328">
        <v>2</v>
      </c>
      <c r="AH2328" s="1">
        <v>250000000000000</v>
      </c>
    </row>
    <row r="2329" spans="1:34" x14ac:dyDescent="0.35">
      <c r="A2329">
        <v>23010915</v>
      </c>
      <c r="B2329" s="2">
        <v>44986.525694444441</v>
      </c>
      <c r="C2329" s="2" t="str">
        <f t="shared" si="72"/>
        <v>Mar</v>
      </c>
      <c r="D2329" s="2" t="str">
        <f t="shared" si="73"/>
        <v>2023</v>
      </c>
      <c r="E2329" t="s">
        <v>44</v>
      </c>
      <c r="F2329" t="s">
        <v>1696</v>
      </c>
      <c r="G2329" t="s">
        <v>46</v>
      </c>
      <c r="H2329" t="s">
        <v>47</v>
      </c>
      <c r="I2329" t="s">
        <v>36</v>
      </c>
      <c r="J2329" t="s">
        <v>37</v>
      </c>
      <c r="K2329" t="s">
        <v>38</v>
      </c>
      <c r="L2329" t="s">
        <v>39</v>
      </c>
      <c r="M2329" t="s">
        <v>40</v>
      </c>
      <c r="N2329" t="s">
        <v>55</v>
      </c>
      <c r="O2329" t="s">
        <v>42</v>
      </c>
      <c r="P2329" t="s">
        <v>43</v>
      </c>
      <c r="Q2329">
        <v>25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2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42.378999999999998</v>
      </c>
      <c r="AF2329">
        <v>-71.092399999999998</v>
      </c>
      <c r="AG2329">
        <v>2</v>
      </c>
      <c r="AH2329" s="1">
        <v>250000000000000</v>
      </c>
    </row>
    <row r="2330" spans="1:34" x14ac:dyDescent="0.35">
      <c r="A2330">
        <v>24007188</v>
      </c>
      <c r="B2330" s="2">
        <v>45330.345138888886</v>
      </c>
      <c r="C2330" s="2" t="str">
        <f t="shared" si="72"/>
        <v>Feb</v>
      </c>
      <c r="D2330" s="2" t="str">
        <f t="shared" si="73"/>
        <v>2024</v>
      </c>
      <c r="E2330" t="s">
        <v>44</v>
      </c>
      <c r="F2330" t="s">
        <v>1696</v>
      </c>
      <c r="G2330" t="s">
        <v>46</v>
      </c>
      <c r="H2330" t="s">
        <v>47</v>
      </c>
      <c r="I2330" t="s">
        <v>48</v>
      </c>
      <c r="J2330" t="s">
        <v>37</v>
      </c>
      <c r="K2330" t="s">
        <v>38</v>
      </c>
      <c r="L2330" t="s">
        <v>39</v>
      </c>
      <c r="M2330" t="s">
        <v>63</v>
      </c>
      <c r="N2330" t="s">
        <v>119</v>
      </c>
      <c r="O2330" t="s">
        <v>56</v>
      </c>
      <c r="P2330" t="s">
        <v>89</v>
      </c>
      <c r="Q2330">
        <v>20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3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42.378999999999998</v>
      </c>
      <c r="AF2330">
        <v>-71.092399999999998</v>
      </c>
      <c r="AG2330">
        <v>2</v>
      </c>
      <c r="AH2330" s="1">
        <v>250000000000000</v>
      </c>
    </row>
    <row r="2331" spans="1:34" x14ac:dyDescent="0.35">
      <c r="A2331">
        <v>22071048</v>
      </c>
      <c r="B2331" s="2">
        <v>44913.067361111112</v>
      </c>
      <c r="C2331" s="2" t="str">
        <f t="shared" si="72"/>
        <v>Dec</v>
      </c>
      <c r="D2331" s="2" t="str">
        <f t="shared" si="73"/>
        <v>2022</v>
      </c>
      <c r="E2331" t="s">
        <v>58</v>
      </c>
      <c r="F2331" t="s">
        <v>1696</v>
      </c>
      <c r="G2331" t="s">
        <v>34</v>
      </c>
      <c r="H2331" t="s">
        <v>47</v>
      </c>
      <c r="I2331" t="s">
        <v>48</v>
      </c>
      <c r="J2331" t="s">
        <v>37</v>
      </c>
      <c r="K2331" t="s">
        <v>38</v>
      </c>
      <c r="L2331" t="s">
        <v>39</v>
      </c>
      <c r="M2331" t="s">
        <v>40</v>
      </c>
      <c r="N2331" t="s">
        <v>70</v>
      </c>
      <c r="O2331" t="s">
        <v>56</v>
      </c>
      <c r="P2331" t="s">
        <v>57</v>
      </c>
      <c r="Q2331">
        <v>25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4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42.378999999999998</v>
      </c>
      <c r="AF2331">
        <v>-71.092399999999998</v>
      </c>
      <c r="AG2331">
        <v>2</v>
      </c>
      <c r="AH2331" s="1">
        <v>250000000000000</v>
      </c>
    </row>
    <row r="2332" spans="1:34" x14ac:dyDescent="0.35">
      <c r="A2332">
        <v>20015013</v>
      </c>
      <c r="B2332" s="2">
        <v>43906.895138888889</v>
      </c>
      <c r="C2332" s="2" t="str">
        <f t="shared" si="72"/>
        <v>Mar</v>
      </c>
      <c r="D2332" s="2" t="str">
        <f t="shared" si="73"/>
        <v>2020</v>
      </c>
      <c r="E2332" t="s">
        <v>32</v>
      </c>
      <c r="F2332" t="s">
        <v>1697</v>
      </c>
      <c r="G2332" t="s">
        <v>34</v>
      </c>
      <c r="H2332" t="s">
        <v>47</v>
      </c>
      <c r="I2332" t="s">
        <v>48</v>
      </c>
      <c r="J2332" t="s">
        <v>37</v>
      </c>
      <c r="K2332" t="s">
        <v>66</v>
      </c>
      <c r="L2332" t="s">
        <v>54</v>
      </c>
      <c r="M2332" t="s">
        <v>40</v>
      </c>
      <c r="N2332" t="s">
        <v>41</v>
      </c>
      <c r="O2332" t="s">
        <v>96</v>
      </c>
      <c r="P2332" t="s">
        <v>43</v>
      </c>
      <c r="Q2332">
        <v>25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3</v>
      </c>
      <c r="X2332">
        <v>0</v>
      </c>
      <c r="Y2332">
        <v>0</v>
      </c>
      <c r="Z2332">
        <v>1</v>
      </c>
      <c r="AA2332">
        <v>0</v>
      </c>
      <c r="AB2332">
        <v>1</v>
      </c>
      <c r="AC2332">
        <v>0</v>
      </c>
      <c r="AD2332">
        <v>0</v>
      </c>
      <c r="AE2332">
        <v>42.379100000000001</v>
      </c>
      <c r="AF2332">
        <v>-71.094099999999997</v>
      </c>
      <c r="AG2332">
        <v>2</v>
      </c>
      <c r="AH2332" s="1">
        <v>250000000000000</v>
      </c>
    </row>
    <row r="2333" spans="1:34" x14ac:dyDescent="0.35">
      <c r="A2333">
        <v>18065958</v>
      </c>
      <c r="B2333" s="2">
        <v>43410.53125</v>
      </c>
      <c r="C2333" s="2" t="str">
        <f t="shared" si="72"/>
        <v>Nov</v>
      </c>
      <c r="D2333" s="2" t="str">
        <f t="shared" si="73"/>
        <v>2018</v>
      </c>
      <c r="E2333" t="s">
        <v>44</v>
      </c>
      <c r="F2333" t="s">
        <v>1698</v>
      </c>
      <c r="G2333" t="s">
        <v>46</v>
      </c>
      <c r="H2333" t="s">
        <v>52</v>
      </c>
      <c r="I2333" t="s">
        <v>36</v>
      </c>
      <c r="J2333" t="s">
        <v>37</v>
      </c>
      <c r="K2333" t="s">
        <v>38</v>
      </c>
      <c r="L2333" t="s">
        <v>54</v>
      </c>
      <c r="M2333" t="s">
        <v>40</v>
      </c>
      <c r="N2333" t="s">
        <v>63</v>
      </c>
      <c r="O2333" t="s">
        <v>86</v>
      </c>
      <c r="P2333" t="s">
        <v>43</v>
      </c>
      <c r="Q2333">
        <v>20</v>
      </c>
      <c r="R2333">
        <v>0</v>
      </c>
      <c r="S2333">
        <v>0</v>
      </c>
      <c r="T2333">
        <v>0</v>
      </c>
      <c r="U2333">
        <v>0</v>
      </c>
      <c r="V2333">
        <v>1</v>
      </c>
      <c r="W2333">
        <v>1</v>
      </c>
      <c r="X2333">
        <v>0</v>
      </c>
      <c r="Y2333">
        <v>0</v>
      </c>
      <c r="Z2333">
        <v>1</v>
      </c>
      <c r="AA2333">
        <v>1</v>
      </c>
      <c r="AB2333">
        <v>0</v>
      </c>
      <c r="AC2333">
        <v>0</v>
      </c>
      <c r="AD2333">
        <v>0</v>
      </c>
      <c r="AE2333">
        <v>42.378999999999998</v>
      </c>
      <c r="AF2333">
        <v>-71.093199999999996</v>
      </c>
      <c r="AG2333">
        <v>2</v>
      </c>
      <c r="AH2333" s="1">
        <v>250000000000000</v>
      </c>
    </row>
    <row r="2334" spans="1:34" x14ac:dyDescent="0.35">
      <c r="A2334">
        <v>18074912</v>
      </c>
      <c r="B2334" s="2">
        <v>43455.294444444444</v>
      </c>
      <c r="C2334" s="2" t="str">
        <f t="shared" si="72"/>
        <v>Dec</v>
      </c>
      <c r="D2334" s="2" t="str">
        <f t="shared" si="73"/>
        <v>2018</v>
      </c>
      <c r="E2334" t="s">
        <v>58</v>
      </c>
      <c r="F2334" t="s">
        <v>1696</v>
      </c>
      <c r="G2334" t="s">
        <v>46</v>
      </c>
      <c r="H2334" t="s">
        <v>35</v>
      </c>
      <c r="I2334" t="s">
        <v>36</v>
      </c>
      <c r="J2334" t="s">
        <v>37</v>
      </c>
      <c r="K2334" t="s">
        <v>53</v>
      </c>
      <c r="L2334" t="s">
        <v>54</v>
      </c>
      <c r="M2334" t="s">
        <v>93</v>
      </c>
      <c r="N2334" t="s">
        <v>41</v>
      </c>
      <c r="O2334" t="s">
        <v>42</v>
      </c>
      <c r="P2334" t="s">
        <v>43</v>
      </c>
      <c r="Q2334">
        <v>25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3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42.378999999999998</v>
      </c>
      <c r="AF2334">
        <v>-71.092399999999998</v>
      </c>
      <c r="AG2334">
        <v>2</v>
      </c>
      <c r="AH2334" s="1">
        <v>250000000000000</v>
      </c>
    </row>
    <row r="2335" spans="1:34" x14ac:dyDescent="0.35">
      <c r="A2335">
        <v>19029251</v>
      </c>
      <c r="B2335" s="2">
        <v>43611.831250000003</v>
      </c>
      <c r="C2335" s="2" t="str">
        <f t="shared" si="72"/>
        <v>May</v>
      </c>
      <c r="D2335" s="2" t="str">
        <f t="shared" si="73"/>
        <v>2019</v>
      </c>
      <c r="E2335" t="s">
        <v>32</v>
      </c>
      <c r="F2335" t="s">
        <v>1698</v>
      </c>
      <c r="G2335" t="s">
        <v>107</v>
      </c>
      <c r="H2335" t="s">
        <v>47</v>
      </c>
      <c r="I2335" t="s">
        <v>48</v>
      </c>
      <c r="J2335" t="s">
        <v>37</v>
      </c>
      <c r="K2335" t="s">
        <v>38</v>
      </c>
      <c r="L2335" t="s">
        <v>39</v>
      </c>
      <c r="M2335" t="s">
        <v>63</v>
      </c>
      <c r="N2335" t="s">
        <v>70</v>
      </c>
      <c r="O2335" t="s">
        <v>56</v>
      </c>
      <c r="P2335" t="s">
        <v>89</v>
      </c>
      <c r="Q2335">
        <v>15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2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42.378999999999998</v>
      </c>
      <c r="AF2335">
        <v>-71.093199999999996</v>
      </c>
      <c r="AG2335">
        <v>2</v>
      </c>
      <c r="AH2335" s="1">
        <v>250000000000000</v>
      </c>
    </row>
    <row r="2336" spans="1:34" x14ac:dyDescent="0.35">
      <c r="A2336">
        <v>21062349</v>
      </c>
      <c r="B2336" s="2">
        <v>44531.240277777775</v>
      </c>
      <c r="C2336" s="2" t="str">
        <f t="shared" si="72"/>
        <v>Dec</v>
      </c>
      <c r="D2336" s="2" t="str">
        <f t="shared" si="73"/>
        <v>2021</v>
      </c>
      <c r="E2336" t="s">
        <v>58</v>
      </c>
      <c r="F2336" t="s">
        <v>1697</v>
      </c>
      <c r="G2336" t="s">
        <v>291</v>
      </c>
      <c r="H2336" t="s">
        <v>47</v>
      </c>
      <c r="I2336" t="s">
        <v>48</v>
      </c>
      <c r="J2336" t="s">
        <v>37</v>
      </c>
      <c r="K2336" t="s">
        <v>66</v>
      </c>
      <c r="L2336" t="s">
        <v>71</v>
      </c>
      <c r="M2336" t="s">
        <v>40</v>
      </c>
      <c r="N2336" t="s">
        <v>119</v>
      </c>
      <c r="O2336" t="s">
        <v>42</v>
      </c>
      <c r="P2336" t="s">
        <v>43</v>
      </c>
      <c r="Q2336">
        <v>25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2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42.379100000000001</v>
      </c>
      <c r="AF2336">
        <v>-71.094099999999997</v>
      </c>
      <c r="AG2336">
        <v>2</v>
      </c>
      <c r="AH2336" s="1">
        <v>250000000000000</v>
      </c>
    </row>
    <row r="2337" spans="1:34" x14ac:dyDescent="0.35">
      <c r="A2337">
        <v>19063798</v>
      </c>
      <c r="B2337" s="2">
        <v>43776.302777777775</v>
      </c>
      <c r="C2337" s="2" t="str">
        <f t="shared" si="72"/>
        <v>Nov</v>
      </c>
      <c r="D2337" s="2" t="str">
        <f t="shared" si="73"/>
        <v>2019</v>
      </c>
      <c r="E2337" t="s">
        <v>58</v>
      </c>
      <c r="F2337" t="s">
        <v>1697</v>
      </c>
      <c r="G2337" t="s">
        <v>46</v>
      </c>
      <c r="H2337" t="s">
        <v>52</v>
      </c>
      <c r="I2337" t="s">
        <v>48</v>
      </c>
      <c r="J2337" t="s">
        <v>37</v>
      </c>
      <c r="K2337" t="s">
        <v>66</v>
      </c>
      <c r="L2337" t="s">
        <v>54</v>
      </c>
      <c r="M2337" t="s">
        <v>40</v>
      </c>
      <c r="N2337" t="s">
        <v>49</v>
      </c>
      <c r="O2337" t="s">
        <v>91</v>
      </c>
      <c r="P2337" t="s">
        <v>43</v>
      </c>
      <c r="Q2337">
        <v>25</v>
      </c>
      <c r="R2337">
        <v>1</v>
      </c>
      <c r="S2337">
        <v>0</v>
      </c>
      <c r="T2337">
        <v>0</v>
      </c>
      <c r="U2337">
        <v>0</v>
      </c>
      <c r="V2337">
        <v>0</v>
      </c>
      <c r="W2337">
        <v>2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42.379100000000001</v>
      </c>
      <c r="AF2337">
        <v>-71.094099999999997</v>
      </c>
      <c r="AG2337">
        <v>2</v>
      </c>
      <c r="AH2337" s="1">
        <v>250000000000000</v>
      </c>
    </row>
    <row r="2338" spans="1:34" x14ac:dyDescent="0.35">
      <c r="A2338">
        <v>23033639</v>
      </c>
      <c r="B2338" s="2">
        <v>45093.39166666667</v>
      </c>
      <c r="C2338" s="2" t="str">
        <f t="shared" si="72"/>
        <v>Jun</v>
      </c>
      <c r="D2338" s="2" t="str">
        <f t="shared" si="73"/>
        <v>2023</v>
      </c>
      <c r="E2338" t="s">
        <v>44</v>
      </c>
      <c r="F2338" t="s">
        <v>1699</v>
      </c>
      <c r="G2338" t="s">
        <v>46</v>
      </c>
      <c r="H2338" t="s">
        <v>52</v>
      </c>
      <c r="I2338" t="s">
        <v>48</v>
      </c>
      <c r="J2338" t="s">
        <v>37</v>
      </c>
      <c r="K2338" t="s">
        <v>53</v>
      </c>
      <c r="L2338" t="s">
        <v>54</v>
      </c>
      <c r="M2338" t="s">
        <v>40</v>
      </c>
      <c r="N2338" t="s">
        <v>70</v>
      </c>
      <c r="O2338" t="s">
        <v>99</v>
      </c>
      <c r="P2338" t="s">
        <v>204</v>
      </c>
      <c r="Q2338">
        <v>25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2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42.378300000000003</v>
      </c>
      <c r="AF2338">
        <v>-71.091899999999995</v>
      </c>
      <c r="AG2338">
        <v>2</v>
      </c>
      <c r="AH2338" s="1">
        <v>250000000000000</v>
      </c>
    </row>
    <row r="2339" spans="1:34" x14ac:dyDescent="0.35">
      <c r="A2339">
        <v>24013520</v>
      </c>
      <c r="B2339" s="2">
        <v>45361.486111111109</v>
      </c>
      <c r="C2339" s="2" t="str">
        <f t="shared" si="72"/>
        <v>Mar</v>
      </c>
      <c r="D2339" s="2" t="str">
        <f t="shared" si="73"/>
        <v>2024</v>
      </c>
      <c r="E2339" t="s">
        <v>44</v>
      </c>
      <c r="F2339" t="s">
        <v>1696</v>
      </c>
      <c r="G2339" t="s">
        <v>46</v>
      </c>
      <c r="H2339" t="s">
        <v>47</v>
      </c>
      <c r="I2339" t="s">
        <v>48</v>
      </c>
      <c r="J2339" t="s">
        <v>37</v>
      </c>
      <c r="K2339" t="s">
        <v>38</v>
      </c>
      <c r="L2339" t="s">
        <v>39</v>
      </c>
      <c r="M2339" t="s">
        <v>40</v>
      </c>
      <c r="N2339" t="s">
        <v>49</v>
      </c>
      <c r="O2339" t="s">
        <v>91</v>
      </c>
      <c r="P2339" t="s">
        <v>89</v>
      </c>
      <c r="Q2339">
        <v>25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1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42.378999999999998</v>
      </c>
      <c r="AF2339">
        <v>-71.092399999999998</v>
      </c>
      <c r="AG2339">
        <v>2</v>
      </c>
      <c r="AH2339" s="1">
        <v>250000000000000</v>
      </c>
    </row>
    <row r="2340" spans="1:34" x14ac:dyDescent="0.35">
      <c r="A2340">
        <v>19010886</v>
      </c>
      <c r="B2340" s="2">
        <v>43523.654166666667</v>
      </c>
      <c r="C2340" s="2" t="str">
        <f t="shared" si="72"/>
        <v>Feb</v>
      </c>
      <c r="D2340" s="2" t="str">
        <f t="shared" si="73"/>
        <v>2019</v>
      </c>
      <c r="E2340" t="s">
        <v>44</v>
      </c>
      <c r="F2340" t="s">
        <v>1696</v>
      </c>
      <c r="G2340" t="s">
        <v>46</v>
      </c>
      <c r="H2340" t="s">
        <v>47</v>
      </c>
      <c r="I2340" t="s">
        <v>48</v>
      </c>
      <c r="J2340" t="s">
        <v>37</v>
      </c>
      <c r="K2340" t="s">
        <v>38</v>
      </c>
      <c r="L2340" t="s">
        <v>54</v>
      </c>
      <c r="M2340" t="s">
        <v>93</v>
      </c>
      <c r="N2340" t="s">
        <v>41</v>
      </c>
      <c r="O2340" t="s">
        <v>42</v>
      </c>
      <c r="P2340" t="s">
        <v>43</v>
      </c>
      <c r="Q2340">
        <v>20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3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42.378999999999998</v>
      </c>
      <c r="AF2340">
        <v>-71.092399999999998</v>
      </c>
      <c r="AG2340">
        <v>2</v>
      </c>
      <c r="AH2340" s="1">
        <v>250000000000000</v>
      </c>
    </row>
    <row r="2341" spans="1:34" x14ac:dyDescent="0.35">
      <c r="A2341">
        <v>24008878</v>
      </c>
      <c r="B2341" s="2">
        <v>45338.70416666667</v>
      </c>
      <c r="C2341" s="2" t="str">
        <f t="shared" si="72"/>
        <v>Feb</v>
      </c>
      <c r="D2341" s="2" t="str">
        <f t="shared" si="73"/>
        <v>2024</v>
      </c>
      <c r="E2341" t="s">
        <v>32</v>
      </c>
      <c r="F2341" t="s">
        <v>1700</v>
      </c>
      <c r="G2341" t="s">
        <v>107</v>
      </c>
      <c r="H2341" t="s">
        <v>47</v>
      </c>
      <c r="I2341" t="s">
        <v>48</v>
      </c>
      <c r="J2341" t="s">
        <v>37</v>
      </c>
      <c r="K2341" t="s">
        <v>38</v>
      </c>
      <c r="L2341" t="s">
        <v>39</v>
      </c>
      <c r="M2341" t="s">
        <v>40</v>
      </c>
      <c r="N2341" t="s">
        <v>49</v>
      </c>
      <c r="O2341" t="s">
        <v>288</v>
      </c>
      <c r="P2341" t="s">
        <v>43</v>
      </c>
      <c r="Q2341">
        <v>20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42.379100000000001</v>
      </c>
      <c r="AF2341">
        <v>-71.093500000000006</v>
      </c>
      <c r="AG2341">
        <v>2</v>
      </c>
      <c r="AH2341" s="1">
        <v>250000000000000</v>
      </c>
    </row>
    <row r="2342" spans="1:34" x14ac:dyDescent="0.35">
      <c r="A2342">
        <v>21043312</v>
      </c>
      <c r="B2342" s="2">
        <v>44428.300694444442</v>
      </c>
      <c r="C2342" s="2" t="str">
        <f t="shared" si="72"/>
        <v>Aug</v>
      </c>
      <c r="D2342" s="2" t="str">
        <f t="shared" si="73"/>
        <v>2021</v>
      </c>
      <c r="E2342" t="s">
        <v>58</v>
      </c>
      <c r="F2342" t="s">
        <v>1696</v>
      </c>
      <c r="G2342" t="s">
        <v>46</v>
      </c>
      <c r="H2342" t="s">
        <v>35</v>
      </c>
      <c r="I2342" t="s">
        <v>36</v>
      </c>
      <c r="J2342" t="s">
        <v>175</v>
      </c>
      <c r="K2342" t="s">
        <v>38</v>
      </c>
      <c r="L2342" t="s">
        <v>39</v>
      </c>
      <c r="M2342" t="s">
        <v>93</v>
      </c>
      <c r="N2342" t="s">
        <v>70</v>
      </c>
      <c r="O2342" t="s">
        <v>56</v>
      </c>
      <c r="P2342" t="s">
        <v>43</v>
      </c>
      <c r="Q2342">
        <v>20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3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42.378999999999998</v>
      </c>
      <c r="AF2342">
        <v>-71.092399999999998</v>
      </c>
      <c r="AG2342">
        <v>2</v>
      </c>
      <c r="AH2342" s="1">
        <v>250000000000000</v>
      </c>
    </row>
    <row r="2343" spans="1:34" x14ac:dyDescent="0.35">
      <c r="A2343">
        <v>1800000055</v>
      </c>
      <c r="B2343" s="2">
        <v>43286.611805555556</v>
      </c>
      <c r="C2343" s="2" t="str">
        <f t="shared" si="72"/>
        <v>Jul</v>
      </c>
      <c r="D2343" s="2" t="str">
        <f t="shared" si="73"/>
        <v>2018</v>
      </c>
      <c r="E2343" t="s">
        <v>44</v>
      </c>
      <c r="F2343" t="s">
        <v>1697</v>
      </c>
      <c r="G2343" t="s">
        <v>46</v>
      </c>
      <c r="H2343" t="s">
        <v>47</v>
      </c>
      <c r="I2343" t="s">
        <v>48</v>
      </c>
      <c r="J2343" t="s">
        <v>37</v>
      </c>
      <c r="K2343" t="s">
        <v>66</v>
      </c>
      <c r="L2343" t="s">
        <v>71</v>
      </c>
      <c r="M2343" t="s">
        <v>40</v>
      </c>
      <c r="N2343" t="s">
        <v>70</v>
      </c>
      <c r="O2343" t="s">
        <v>42</v>
      </c>
      <c r="P2343" t="s">
        <v>43</v>
      </c>
      <c r="Q2343">
        <v>25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1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42.379100000000001</v>
      </c>
      <c r="AF2343">
        <v>-71.094099999999997</v>
      </c>
      <c r="AG2343">
        <v>2</v>
      </c>
      <c r="AH2343" s="1">
        <v>250000000000000</v>
      </c>
    </row>
    <row r="2344" spans="1:34" x14ac:dyDescent="0.35">
      <c r="A2344">
        <v>21057994</v>
      </c>
      <c r="B2344" s="2">
        <v>44503.872916666667</v>
      </c>
      <c r="C2344" s="2" t="str">
        <f t="shared" si="72"/>
        <v>Nov</v>
      </c>
      <c r="D2344" s="2" t="str">
        <f t="shared" si="73"/>
        <v>2021</v>
      </c>
      <c r="E2344" t="s">
        <v>32</v>
      </c>
      <c r="F2344" t="s">
        <v>1701</v>
      </c>
      <c r="G2344" t="s">
        <v>34</v>
      </c>
      <c r="H2344" t="s">
        <v>47</v>
      </c>
      <c r="I2344" t="s">
        <v>48</v>
      </c>
      <c r="J2344" t="s">
        <v>37</v>
      </c>
      <c r="K2344" t="s">
        <v>38</v>
      </c>
      <c r="L2344" t="s">
        <v>39</v>
      </c>
      <c r="M2344" t="s">
        <v>40</v>
      </c>
      <c r="N2344" t="s">
        <v>70</v>
      </c>
      <c r="O2344" t="s">
        <v>42</v>
      </c>
      <c r="P2344" t="s">
        <v>43</v>
      </c>
      <c r="Q2344">
        <v>25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2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42.379300000000001</v>
      </c>
      <c r="AF2344">
        <v>-71.093599999999995</v>
      </c>
      <c r="AG2344">
        <v>2</v>
      </c>
      <c r="AH2344" s="1">
        <v>250000000000000</v>
      </c>
    </row>
    <row r="2345" spans="1:34" x14ac:dyDescent="0.35">
      <c r="A2345">
        <v>23023529</v>
      </c>
      <c r="B2345" s="2">
        <v>45046.931250000001</v>
      </c>
      <c r="C2345" s="2" t="str">
        <f t="shared" si="72"/>
        <v>Apr</v>
      </c>
      <c r="D2345" s="2" t="str">
        <f t="shared" si="73"/>
        <v>2023</v>
      </c>
      <c r="E2345" t="s">
        <v>32</v>
      </c>
      <c r="F2345" t="s">
        <v>1702</v>
      </c>
      <c r="G2345" t="s">
        <v>34</v>
      </c>
      <c r="H2345" t="s">
        <v>35</v>
      </c>
      <c r="I2345" t="s">
        <v>36</v>
      </c>
      <c r="J2345" t="s">
        <v>37</v>
      </c>
      <c r="K2345" t="s">
        <v>66</v>
      </c>
      <c r="L2345" t="s">
        <v>39</v>
      </c>
      <c r="M2345" t="s">
        <v>40</v>
      </c>
      <c r="N2345" t="s">
        <v>49</v>
      </c>
      <c r="O2345" t="s">
        <v>56</v>
      </c>
      <c r="P2345" t="s">
        <v>43</v>
      </c>
      <c r="Q2345">
        <v>20</v>
      </c>
      <c r="R2345">
        <v>0</v>
      </c>
      <c r="S2345">
        <v>0</v>
      </c>
      <c r="T2345">
        <v>0</v>
      </c>
      <c r="U2345">
        <v>1</v>
      </c>
      <c r="V2345">
        <v>0</v>
      </c>
      <c r="W2345">
        <v>1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42.378999999999998</v>
      </c>
      <c r="AF2345">
        <v>-71.092399999999998</v>
      </c>
      <c r="AG2345">
        <v>2</v>
      </c>
      <c r="AH2345" s="1">
        <v>250000000000000</v>
      </c>
    </row>
    <row r="2346" spans="1:34" x14ac:dyDescent="0.35">
      <c r="A2346">
        <v>23053252</v>
      </c>
      <c r="B2346" s="2">
        <v>45185.581250000003</v>
      </c>
      <c r="C2346" s="2" t="str">
        <f t="shared" si="72"/>
        <v>Sep</v>
      </c>
      <c r="D2346" s="2" t="str">
        <f t="shared" si="73"/>
        <v>2023</v>
      </c>
      <c r="E2346" t="s">
        <v>44</v>
      </c>
      <c r="F2346" t="s">
        <v>1697</v>
      </c>
      <c r="G2346" t="s">
        <v>46</v>
      </c>
      <c r="H2346" t="s">
        <v>52</v>
      </c>
      <c r="I2346" t="s">
        <v>48</v>
      </c>
      <c r="J2346" t="s">
        <v>37</v>
      </c>
      <c r="K2346" t="s">
        <v>66</v>
      </c>
      <c r="L2346" t="s">
        <v>71</v>
      </c>
      <c r="M2346" t="s">
        <v>40</v>
      </c>
      <c r="N2346" t="s">
        <v>55</v>
      </c>
      <c r="O2346" t="s">
        <v>42</v>
      </c>
      <c r="P2346" t="s">
        <v>43</v>
      </c>
      <c r="Q2346">
        <v>25</v>
      </c>
      <c r="R2346">
        <v>0</v>
      </c>
      <c r="S2346">
        <v>0</v>
      </c>
      <c r="T2346">
        <v>0</v>
      </c>
      <c r="U2346">
        <v>0</v>
      </c>
      <c r="V2346">
        <v>2</v>
      </c>
      <c r="W2346">
        <v>3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42.379100000000001</v>
      </c>
      <c r="AF2346">
        <v>-71.094099999999997</v>
      </c>
      <c r="AG2346">
        <v>2</v>
      </c>
      <c r="AH2346" s="1">
        <v>250000000000000</v>
      </c>
    </row>
    <row r="2347" spans="1:34" x14ac:dyDescent="0.35">
      <c r="A2347">
        <v>18070233</v>
      </c>
      <c r="B2347" s="2">
        <v>43431.883333333331</v>
      </c>
      <c r="C2347" s="2" t="str">
        <f t="shared" si="72"/>
        <v>Nov</v>
      </c>
      <c r="D2347" s="2" t="str">
        <f t="shared" si="73"/>
        <v>2018</v>
      </c>
      <c r="E2347" t="s">
        <v>32</v>
      </c>
      <c r="F2347" t="s">
        <v>1703</v>
      </c>
      <c r="G2347" t="s">
        <v>34</v>
      </c>
      <c r="H2347" t="s">
        <v>47</v>
      </c>
      <c r="I2347" t="s">
        <v>48</v>
      </c>
      <c r="J2347" t="s">
        <v>37</v>
      </c>
      <c r="K2347" t="s">
        <v>66</v>
      </c>
      <c r="L2347" t="s">
        <v>54</v>
      </c>
      <c r="M2347" t="s">
        <v>40</v>
      </c>
      <c r="N2347" t="s">
        <v>41</v>
      </c>
      <c r="O2347" t="s">
        <v>96</v>
      </c>
      <c r="P2347" t="s">
        <v>43</v>
      </c>
      <c r="Q2347">
        <v>30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2</v>
      </c>
      <c r="X2347">
        <v>0</v>
      </c>
      <c r="Y2347">
        <v>0</v>
      </c>
      <c r="Z2347">
        <v>1</v>
      </c>
      <c r="AA2347">
        <v>0</v>
      </c>
      <c r="AB2347">
        <v>1</v>
      </c>
      <c r="AC2347">
        <v>0</v>
      </c>
      <c r="AD2347">
        <v>0</v>
      </c>
      <c r="AE2347">
        <v>42.378599999999999</v>
      </c>
      <c r="AF2347">
        <v>-71.092600000000004</v>
      </c>
      <c r="AG2347">
        <v>2</v>
      </c>
      <c r="AH2347" s="1">
        <v>250000000000000</v>
      </c>
    </row>
    <row r="2348" spans="1:34" x14ac:dyDescent="0.35">
      <c r="A2348">
        <v>23063440</v>
      </c>
      <c r="B2348" s="2">
        <v>45231.831944444442</v>
      </c>
      <c r="C2348" s="2" t="str">
        <f t="shared" si="72"/>
        <v>Nov</v>
      </c>
      <c r="D2348" s="2" t="str">
        <f t="shared" si="73"/>
        <v>2023</v>
      </c>
      <c r="E2348" t="s">
        <v>32</v>
      </c>
      <c r="F2348" t="s">
        <v>1704</v>
      </c>
      <c r="G2348" t="s">
        <v>34</v>
      </c>
      <c r="H2348" t="s">
        <v>47</v>
      </c>
      <c r="I2348" t="s">
        <v>48</v>
      </c>
      <c r="J2348" t="s">
        <v>37</v>
      </c>
      <c r="K2348" t="s">
        <v>38</v>
      </c>
      <c r="L2348" t="s">
        <v>54</v>
      </c>
      <c r="M2348" t="s">
        <v>69</v>
      </c>
      <c r="N2348" t="s">
        <v>49</v>
      </c>
      <c r="O2348" t="s">
        <v>136</v>
      </c>
      <c r="P2348" t="s">
        <v>57</v>
      </c>
      <c r="Q2348">
        <v>20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2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42.378300000000003</v>
      </c>
      <c r="AF2348">
        <v>-71.091899999999995</v>
      </c>
      <c r="AG2348">
        <v>2</v>
      </c>
      <c r="AH2348" s="1">
        <v>250000000000000</v>
      </c>
    </row>
    <row r="2349" spans="1:34" x14ac:dyDescent="0.35">
      <c r="A2349">
        <v>21018737</v>
      </c>
      <c r="B2349" s="2">
        <v>44300.831250000003</v>
      </c>
      <c r="C2349" s="2" t="str">
        <f t="shared" si="72"/>
        <v>Apr</v>
      </c>
      <c r="D2349" s="2" t="str">
        <f t="shared" si="73"/>
        <v>2021</v>
      </c>
      <c r="E2349" t="s">
        <v>32</v>
      </c>
      <c r="F2349" t="s">
        <v>1701</v>
      </c>
      <c r="G2349" t="s">
        <v>34</v>
      </c>
      <c r="H2349" t="s">
        <v>47</v>
      </c>
      <c r="I2349" t="s">
        <v>48</v>
      </c>
      <c r="J2349" t="s">
        <v>37</v>
      </c>
      <c r="K2349" t="s">
        <v>38</v>
      </c>
      <c r="L2349" t="s">
        <v>39</v>
      </c>
      <c r="M2349" t="s">
        <v>93</v>
      </c>
      <c r="N2349" t="s">
        <v>49</v>
      </c>
      <c r="O2349" t="s">
        <v>50</v>
      </c>
      <c r="P2349" t="s">
        <v>375</v>
      </c>
      <c r="Q2349">
        <v>25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42.379300000000001</v>
      </c>
      <c r="AF2349">
        <v>-71.093599999999995</v>
      </c>
      <c r="AG2349">
        <v>2</v>
      </c>
      <c r="AH2349" s="1">
        <v>250000000000000</v>
      </c>
    </row>
    <row r="2350" spans="1:34" x14ac:dyDescent="0.35">
      <c r="A2350">
        <v>20040213</v>
      </c>
      <c r="B2350" s="2">
        <v>44062.322222222225</v>
      </c>
      <c r="C2350" s="2" t="str">
        <f t="shared" si="72"/>
        <v>Aug</v>
      </c>
      <c r="D2350" s="2" t="str">
        <f t="shared" si="73"/>
        <v>2020</v>
      </c>
      <c r="E2350" t="s">
        <v>58</v>
      </c>
      <c r="F2350" t="s">
        <v>1696</v>
      </c>
      <c r="G2350" t="s">
        <v>46</v>
      </c>
      <c r="H2350" t="s">
        <v>47</v>
      </c>
      <c r="I2350" t="s">
        <v>48</v>
      </c>
      <c r="J2350" t="s">
        <v>1705</v>
      </c>
      <c r="K2350" t="s">
        <v>38</v>
      </c>
      <c r="L2350" t="s">
        <v>54</v>
      </c>
      <c r="M2350" t="s">
        <v>40</v>
      </c>
      <c r="N2350" t="s">
        <v>49</v>
      </c>
      <c r="O2350" t="s">
        <v>392</v>
      </c>
      <c r="P2350" t="s">
        <v>43</v>
      </c>
      <c r="Q2350">
        <v>25</v>
      </c>
      <c r="R2350">
        <v>1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42.378999999999998</v>
      </c>
      <c r="AF2350">
        <v>-71.092399999999998</v>
      </c>
      <c r="AG2350">
        <v>2</v>
      </c>
      <c r="AH2350" s="1">
        <v>250000000000000</v>
      </c>
    </row>
    <row r="2351" spans="1:34" x14ac:dyDescent="0.35">
      <c r="A2351">
        <v>22054229</v>
      </c>
      <c r="B2351" s="2">
        <v>44827.520138888889</v>
      </c>
      <c r="C2351" s="2" t="str">
        <f t="shared" si="72"/>
        <v>Sep</v>
      </c>
      <c r="D2351" s="2" t="str">
        <f t="shared" si="73"/>
        <v>2022</v>
      </c>
      <c r="E2351" t="s">
        <v>44</v>
      </c>
      <c r="F2351" t="s">
        <v>1696</v>
      </c>
      <c r="G2351" t="s">
        <v>46</v>
      </c>
      <c r="H2351" t="s">
        <v>47</v>
      </c>
      <c r="I2351" t="s">
        <v>48</v>
      </c>
      <c r="J2351" t="s">
        <v>37</v>
      </c>
      <c r="K2351" t="s">
        <v>38</v>
      </c>
      <c r="L2351" t="s">
        <v>39</v>
      </c>
      <c r="M2351" t="s">
        <v>40</v>
      </c>
      <c r="N2351" t="s">
        <v>55</v>
      </c>
      <c r="O2351" t="s">
        <v>42</v>
      </c>
      <c r="P2351" t="s">
        <v>43</v>
      </c>
      <c r="Q2351">
        <v>25</v>
      </c>
      <c r="R2351">
        <v>0</v>
      </c>
      <c r="S2351">
        <v>0</v>
      </c>
      <c r="T2351">
        <v>0</v>
      </c>
      <c r="U2351">
        <v>0</v>
      </c>
      <c r="V2351">
        <v>3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42.378999999999998</v>
      </c>
      <c r="AF2351">
        <v>-71.092399999999998</v>
      </c>
      <c r="AG2351">
        <v>2</v>
      </c>
      <c r="AH2351" s="1">
        <v>250000000000000</v>
      </c>
    </row>
    <row r="2352" spans="1:34" x14ac:dyDescent="0.35">
      <c r="A2352">
        <v>21062772</v>
      </c>
      <c r="B2352" s="2">
        <v>44534.084027777775</v>
      </c>
      <c r="C2352" s="2" t="str">
        <f t="shared" si="72"/>
        <v>Dec</v>
      </c>
      <c r="D2352" s="2" t="str">
        <f t="shared" si="73"/>
        <v>2021</v>
      </c>
      <c r="E2352" t="s">
        <v>58</v>
      </c>
      <c r="F2352" t="s">
        <v>1701</v>
      </c>
      <c r="G2352" t="s">
        <v>34</v>
      </c>
      <c r="H2352" t="s">
        <v>47</v>
      </c>
      <c r="I2352" t="s">
        <v>48</v>
      </c>
      <c r="J2352" t="s">
        <v>37</v>
      </c>
      <c r="K2352" t="s">
        <v>38</v>
      </c>
      <c r="L2352" t="s">
        <v>39</v>
      </c>
      <c r="M2352" t="s">
        <v>93</v>
      </c>
      <c r="N2352" t="s">
        <v>49</v>
      </c>
      <c r="O2352" t="s">
        <v>99</v>
      </c>
      <c r="P2352" t="s">
        <v>89</v>
      </c>
      <c r="Q2352">
        <v>25</v>
      </c>
      <c r="R2352">
        <v>0</v>
      </c>
      <c r="S2352">
        <v>0</v>
      </c>
      <c r="T2352">
        <v>0</v>
      </c>
      <c r="U2352">
        <v>1</v>
      </c>
      <c r="V2352">
        <v>0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42.379300000000001</v>
      </c>
      <c r="AF2352">
        <v>-71.093599999999995</v>
      </c>
      <c r="AG2352">
        <v>2</v>
      </c>
      <c r="AH2352" s="1">
        <v>250000000000000</v>
      </c>
    </row>
    <row r="2353" spans="1:34" x14ac:dyDescent="0.35">
      <c r="A2353">
        <v>19052992</v>
      </c>
      <c r="B2353" s="2">
        <v>43722.910416666666</v>
      </c>
      <c r="C2353" s="2" t="str">
        <f t="shared" si="72"/>
        <v>Sep</v>
      </c>
      <c r="D2353" s="2" t="str">
        <f t="shared" si="73"/>
        <v>2019</v>
      </c>
      <c r="E2353" t="s">
        <v>32</v>
      </c>
      <c r="F2353" t="s">
        <v>1696</v>
      </c>
      <c r="G2353" t="s">
        <v>34</v>
      </c>
      <c r="H2353" t="s">
        <v>35</v>
      </c>
      <c r="I2353" t="s">
        <v>36</v>
      </c>
      <c r="J2353" t="s">
        <v>37</v>
      </c>
      <c r="K2353" t="s">
        <v>38</v>
      </c>
      <c r="L2353" t="s">
        <v>39</v>
      </c>
      <c r="M2353" t="s">
        <v>40</v>
      </c>
      <c r="N2353" t="s">
        <v>55</v>
      </c>
      <c r="O2353" t="s">
        <v>56</v>
      </c>
      <c r="P2353" t="s">
        <v>57</v>
      </c>
      <c r="Q2353">
        <v>25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3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42.378999999999998</v>
      </c>
      <c r="AF2353">
        <v>-71.092399999999998</v>
      </c>
      <c r="AG2353">
        <v>2</v>
      </c>
      <c r="AH2353" s="1">
        <v>250000000000000</v>
      </c>
    </row>
    <row r="2354" spans="1:34" x14ac:dyDescent="0.35">
      <c r="A2354">
        <v>20013497</v>
      </c>
      <c r="B2354" s="2">
        <v>43899.354166666664</v>
      </c>
      <c r="C2354" s="2" t="str">
        <f t="shared" si="72"/>
        <v>Mar</v>
      </c>
      <c r="D2354" s="2" t="str">
        <f t="shared" si="73"/>
        <v>2020</v>
      </c>
      <c r="E2354" t="s">
        <v>44</v>
      </c>
      <c r="F2354" t="s">
        <v>1697</v>
      </c>
      <c r="G2354" t="s">
        <v>46</v>
      </c>
      <c r="H2354" t="s">
        <v>47</v>
      </c>
      <c r="I2354" t="s">
        <v>48</v>
      </c>
      <c r="J2354" t="s">
        <v>37</v>
      </c>
      <c r="K2354" t="s">
        <v>66</v>
      </c>
      <c r="L2354" t="s">
        <v>71</v>
      </c>
      <c r="M2354" t="s">
        <v>93</v>
      </c>
      <c r="N2354" t="s">
        <v>119</v>
      </c>
      <c r="O2354" t="s">
        <v>42</v>
      </c>
      <c r="P2354" t="s">
        <v>43</v>
      </c>
      <c r="Q2354">
        <v>25</v>
      </c>
      <c r="R2354">
        <v>1</v>
      </c>
      <c r="S2354">
        <v>0</v>
      </c>
      <c r="T2354">
        <v>0</v>
      </c>
      <c r="U2354">
        <v>0</v>
      </c>
      <c r="V2354">
        <v>0</v>
      </c>
      <c r="W2354">
        <v>4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42.379100000000001</v>
      </c>
      <c r="AF2354">
        <v>-71.094099999999997</v>
      </c>
      <c r="AG2354">
        <v>2</v>
      </c>
      <c r="AH2354" s="1">
        <v>250000000000000</v>
      </c>
    </row>
    <row r="2355" spans="1:34" x14ac:dyDescent="0.35">
      <c r="A2355">
        <v>21028551</v>
      </c>
      <c r="B2355" s="2">
        <v>44353.79791666667</v>
      </c>
      <c r="C2355" s="2" t="str">
        <f t="shared" si="72"/>
        <v>Jun</v>
      </c>
      <c r="D2355" s="2" t="str">
        <f t="shared" si="73"/>
        <v>2021</v>
      </c>
      <c r="E2355" t="s">
        <v>32</v>
      </c>
      <c r="F2355" t="s">
        <v>1696</v>
      </c>
      <c r="G2355" t="s">
        <v>46</v>
      </c>
      <c r="H2355" t="s">
        <v>47</v>
      </c>
      <c r="I2355" t="s">
        <v>48</v>
      </c>
      <c r="J2355" t="s">
        <v>63</v>
      </c>
      <c r="K2355" t="s">
        <v>38</v>
      </c>
      <c r="L2355" t="s">
        <v>39</v>
      </c>
      <c r="M2355" t="s">
        <v>93</v>
      </c>
      <c r="N2355" t="s">
        <v>49</v>
      </c>
      <c r="O2355" t="s">
        <v>86</v>
      </c>
      <c r="P2355" t="s">
        <v>43</v>
      </c>
      <c r="Q2355">
        <v>25</v>
      </c>
      <c r="R2355">
        <v>0</v>
      </c>
      <c r="S2355">
        <v>0</v>
      </c>
      <c r="T2355">
        <v>0</v>
      </c>
      <c r="U2355">
        <v>1</v>
      </c>
      <c r="V2355">
        <v>0</v>
      </c>
      <c r="W2355">
        <v>0</v>
      </c>
      <c r="X2355">
        <v>1</v>
      </c>
      <c r="Y2355">
        <v>0</v>
      </c>
      <c r="Z2355">
        <v>1</v>
      </c>
      <c r="AA2355">
        <v>1</v>
      </c>
      <c r="AB2355">
        <v>0</v>
      </c>
      <c r="AC2355">
        <v>0</v>
      </c>
      <c r="AD2355">
        <v>0</v>
      </c>
      <c r="AE2355">
        <v>42.378999999999998</v>
      </c>
      <c r="AF2355">
        <v>-71.092399999999998</v>
      </c>
      <c r="AG2355">
        <v>2</v>
      </c>
      <c r="AH2355" s="1">
        <v>250000000000000</v>
      </c>
    </row>
    <row r="2356" spans="1:34" x14ac:dyDescent="0.35">
      <c r="A2356">
        <v>18070671</v>
      </c>
      <c r="B2356" s="2">
        <v>43433.906944444447</v>
      </c>
      <c r="C2356" s="2" t="str">
        <f t="shared" si="72"/>
        <v>Nov</v>
      </c>
      <c r="D2356" s="2" t="str">
        <f t="shared" si="73"/>
        <v>2018</v>
      </c>
      <c r="E2356" t="s">
        <v>32</v>
      </c>
      <c r="F2356" t="s">
        <v>1696</v>
      </c>
      <c r="G2356" t="s">
        <v>34</v>
      </c>
      <c r="H2356" t="s">
        <v>52</v>
      </c>
      <c r="I2356" t="s">
        <v>48</v>
      </c>
      <c r="J2356" t="s">
        <v>37</v>
      </c>
      <c r="K2356" t="s">
        <v>38</v>
      </c>
      <c r="L2356" t="s">
        <v>54</v>
      </c>
      <c r="M2356" t="s">
        <v>93</v>
      </c>
      <c r="N2356" t="s">
        <v>41</v>
      </c>
      <c r="O2356" t="s">
        <v>42</v>
      </c>
      <c r="P2356" t="s">
        <v>43</v>
      </c>
      <c r="Q2356">
        <v>25</v>
      </c>
      <c r="R2356">
        <v>0</v>
      </c>
      <c r="S2356">
        <v>0</v>
      </c>
      <c r="T2356">
        <v>0</v>
      </c>
      <c r="U2356">
        <v>1</v>
      </c>
      <c r="V2356">
        <v>0</v>
      </c>
      <c r="W2356">
        <v>2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42.378999999999998</v>
      </c>
      <c r="AF2356">
        <v>-71.092399999999998</v>
      </c>
      <c r="AG2356">
        <v>2</v>
      </c>
      <c r="AH2356" s="1">
        <v>250000000000000</v>
      </c>
    </row>
    <row r="2357" spans="1:34" x14ac:dyDescent="0.35">
      <c r="A2357">
        <v>20018712</v>
      </c>
      <c r="B2357" s="2">
        <v>43929.963888888888</v>
      </c>
      <c r="C2357" s="2" t="str">
        <f t="shared" si="72"/>
        <v>Apr</v>
      </c>
      <c r="D2357" s="2" t="str">
        <f t="shared" si="73"/>
        <v>2020</v>
      </c>
      <c r="E2357" t="s">
        <v>32</v>
      </c>
      <c r="F2357" t="s">
        <v>1706</v>
      </c>
      <c r="G2357" t="s">
        <v>34</v>
      </c>
      <c r="H2357" t="s">
        <v>47</v>
      </c>
      <c r="I2357" t="s">
        <v>48</v>
      </c>
      <c r="J2357" t="s">
        <v>37</v>
      </c>
      <c r="K2357" t="s">
        <v>66</v>
      </c>
      <c r="L2357" t="s">
        <v>39</v>
      </c>
      <c r="M2357" t="s">
        <v>93</v>
      </c>
      <c r="N2357" t="s">
        <v>49</v>
      </c>
      <c r="O2357" t="s">
        <v>140</v>
      </c>
      <c r="P2357" t="s">
        <v>43</v>
      </c>
      <c r="Q2357">
        <v>25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42.379399999999997</v>
      </c>
      <c r="AF2357">
        <v>-71.094300000000004</v>
      </c>
      <c r="AG2357">
        <v>2</v>
      </c>
      <c r="AH2357" s="1">
        <v>250000000000000</v>
      </c>
    </row>
    <row r="2358" spans="1:34" x14ac:dyDescent="0.35">
      <c r="A2358">
        <v>19066776</v>
      </c>
      <c r="B2358" s="2">
        <v>43791.693749999999</v>
      </c>
      <c r="C2358" s="2" t="str">
        <f t="shared" si="72"/>
        <v>Nov</v>
      </c>
      <c r="D2358" s="2" t="str">
        <f t="shared" si="73"/>
        <v>2019</v>
      </c>
      <c r="E2358" t="s">
        <v>32</v>
      </c>
      <c r="F2358" t="s">
        <v>1707</v>
      </c>
      <c r="G2358" t="s">
        <v>34</v>
      </c>
      <c r="H2358" t="s">
        <v>47</v>
      </c>
      <c r="I2358" t="s">
        <v>48</v>
      </c>
      <c r="J2358" t="s">
        <v>37</v>
      </c>
      <c r="K2358" t="s">
        <v>66</v>
      </c>
      <c r="L2358" t="s">
        <v>54</v>
      </c>
      <c r="M2358" t="s">
        <v>40</v>
      </c>
      <c r="N2358" t="s">
        <v>41</v>
      </c>
      <c r="O2358" t="s">
        <v>86</v>
      </c>
      <c r="P2358" t="s">
        <v>43</v>
      </c>
      <c r="Q2358">
        <v>25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1</v>
      </c>
      <c r="X2358">
        <v>1</v>
      </c>
      <c r="Y2358">
        <v>0</v>
      </c>
      <c r="Z2358">
        <v>2</v>
      </c>
      <c r="AA2358">
        <v>2</v>
      </c>
      <c r="AB2358">
        <v>0</v>
      </c>
      <c r="AC2358">
        <v>0</v>
      </c>
      <c r="AD2358">
        <v>1</v>
      </c>
      <c r="AE2358">
        <v>42.379399999999997</v>
      </c>
      <c r="AF2358">
        <v>-71.094300000000004</v>
      </c>
      <c r="AG2358">
        <v>2</v>
      </c>
      <c r="AH2358" s="1">
        <v>250000000000000</v>
      </c>
    </row>
    <row r="2359" spans="1:34" x14ac:dyDescent="0.35">
      <c r="A2359">
        <v>18028360</v>
      </c>
      <c r="B2359" s="2">
        <v>43233.911111111112</v>
      </c>
      <c r="C2359" s="2" t="str">
        <f t="shared" si="72"/>
        <v>May</v>
      </c>
      <c r="D2359" s="2" t="str">
        <f t="shared" si="73"/>
        <v>2018</v>
      </c>
      <c r="E2359" t="s">
        <v>32</v>
      </c>
      <c r="F2359" t="s">
        <v>1708</v>
      </c>
      <c r="G2359" t="s">
        <v>34</v>
      </c>
      <c r="H2359" t="s">
        <v>52</v>
      </c>
      <c r="I2359" t="s">
        <v>48</v>
      </c>
      <c r="J2359" t="s">
        <v>37</v>
      </c>
      <c r="K2359" t="s">
        <v>53</v>
      </c>
      <c r="L2359" t="s">
        <v>71</v>
      </c>
      <c r="M2359" t="s">
        <v>40</v>
      </c>
      <c r="N2359" t="s">
        <v>41</v>
      </c>
      <c r="O2359" t="s">
        <v>42</v>
      </c>
      <c r="P2359" t="s">
        <v>43</v>
      </c>
      <c r="Q2359">
        <v>30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3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42.3795</v>
      </c>
      <c r="AF2359">
        <v>-71.093999999999994</v>
      </c>
      <c r="AG2359">
        <v>2</v>
      </c>
      <c r="AH2359" s="1">
        <v>250000000000000</v>
      </c>
    </row>
    <row r="2360" spans="1:34" x14ac:dyDescent="0.35">
      <c r="A2360">
        <v>20056876</v>
      </c>
      <c r="B2360" s="2">
        <v>44158.498611111114</v>
      </c>
      <c r="C2360" s="2" t="str">
        <f t="shared" si="72"/>
        <v>Nov</v>
      </c>
      <c r="D2360" s="2" t="str">
        <f t="shared" si="73"/>
        <v>2020</v>
      </c>
      <c r="E2360" t="s">
        <v>44</v>
      </c>
      <c r="F2360" t="s">
        <v>1708</v>
      </c>
      <c r="G2360" t="s">
        <v>46</v>
      </c>
      <c r="H2360" t="s">
        <v>35</v>
      </c>
      <c r="I2360" t="s">
        <v>36</v>
      </c>
      <c r="J2360" t="s">
        <v>37</v>
      </c>
      <c r="K2360" t="s">
        <v>38</v>
      </c>
      <c r="L2360" t="s">
        <v>71</v>
      </c>
      <c r="M2360" t="s">
        <v>40</v>
      </c>
      <c r="N2360" t="s">
        <v>49</v>
      </c>
      <c r="O2360" t="s">
        <v>50</v>
      </c>
      <c r="P2360" t="s">
        <v>57</v>
      </c>
      <c r="Q2360">
        <v>25</v>
      </c>
      <c r="R2360">
        <v>1</v>
      </c>
      <c r="S2360">
        <v>0</v>
      </c>
      <c r="T2360">
        <v>0</v>
      </c>
      <c r="U2360">
        <v>0</v>
      </c>
      <c r="V2360">
        <v>1</v>
      </c>
      <c r="W2360">
        <v>1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42.3795</v>
      </c>
      <c r="AF2360">
        <v>-71.093999999999994</v>
      </c>
      <c r="AG2360">
        <v>2</v>
      </c>
      <c r="AH2360" s="1">
        <v>250000000000000</v>
      </c>
    </row>
    <row r="2361" spans="1:34" x14ac:dyDescent="0.35">
      <c r="A2361">
        <v>19048949</v>
      </c>
      <c r="B2361" s="2">
        <v>43703.751388888886</v>
      </c>
      <c r="C2361" s="2" t="str">
        <f t="shared" si="72"/>
        <v>Aug</v>
      </c>
      <c r="D2361" s="2" t="str">
        <f t="shared" si="73"/>
        <v>2019</v>
      </c>
      <c r="E2361" t="s">
        <v>32</v>
      </c>
      <c r="F2361" t="s">
        <v>1708</v>
      </c>
      <c r="G2361" t="s">
        <v>46</v>
      </c>
      <c r="H2361" t="s">
        <v>47</v>
      </c>
      <c r="I2361" t="s">
        <v>48</v>
      </c>
      <c r="J2361" t="s">
        <v>37</v>
      </c>
      <c r="K2361" t="s">
        <v>53</v>
      </c>
      <c r="L2361" t="s">
        <v>68</v>
      </c>
      <c r="M2361" t="s">
        <v>40</v>
      </c>
      <c r="N2361" t="s">
        <v>55</v>
      </c>
      <c r="O2361" t="s">
        <v>42</v>
      </c>
      <c r="P2361" t="s">
        <v>43</v>
      </c>
      <c r="Q2361">
        <v>30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3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42.3795</v>
      </c>
      <c r="AF2361">
        <v>-71.093999999999994</v>
      </c>
      <c r="AG2361">
        <v>2</v>
      </c>
      <c r="AH2361" s="1">
        <v>250000000000000</v>
      </c>
    </row>
    <row r="2362" spans="1:34" x14ac:dyDescent="0.35">
      <c r="A2362">
        <v>18073102</v>
      </c>
      <c r="B2362" s="2">
        <v>43446.538888888892</v>
      </c>
      <c r="C2362" s="2" t="str">
        <f t="shared" si="72"/>
        <v>Dec</v>
      </c>
      <c r="D2362" s="2" t="str">
        <f t="shared" si="73"/>
        <v>2018</v>
      </c>
      <c r="E2362" t="s">
        <v>44</v>
      </c>
      <c r="F2362" t="s">
        <v>1706</v>
      </c>
      <c r="G2362" t="s">
        <v>46</v>
      </c>
      <c r="H2362" t="s">
        <v>47</v>
      </c>
      <c r="I2362" t="s">
        <v>48</v>
      </c>
      <c r="J2362" t="s">
        <v>37</v>
      </c>
      <c r="K2362" t="s">
        <v>38</v>
      </c>
      <c r="L2362" t="s">
        <v>39</v>
      </c>
      <c r="M2362" t="s">
        <v>40</v>
      </c>
      <c r="N2362" t="s">
        <v>63</v>
      </c>
      <c r="O2362" t="s">
        <v>86</v>
      </c>
      <c r="P2362" t="s">
        <v>63</v>
      </c>
      <c r="Q2362">
        <v>5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1</v>
      </c>
      <c r="Y2362">
        <v>0</v>
      </c>
      <c r="Z2362">
        <v>1</v>
      </c>
      <c r="AA2362">
        <v>1</v>
      </c>
      <c r="AB2362">
        <v>0</v>
      </c>
      <c r="AC2362">
        <v>0</v>
      </c>
      <c r="AD2362">
        <v>0</v>
      </c>
      <c r="AE2362">
        <v>42.379399999999997</v>
      </c>
      <c r="AF2362">
        <v>-71.094300000000004</v>
      </c>
      <c r="AG2362">
        <v>2</v>
      </c>
      <c r="AH2362" s="1">
        <v>250000000000000</v>
      </c>
    </row>
    <row r="2363" spans="1:34" x14ac:dyDescent="0.35">
      <c r="A2363">
        <v>21040711</v>
      </c>
      <c r="B2363" s="2">
        <v>44414.536111111112</v>
      </c>
      <c r="C2363" s="2" t="str">
        <f t="shared" si="72"/>
        <v>Aug</v>
      </c>
      <c r="D2363" s="2" t="str">
        <f t="shared" si="73"/>
        <v>2021</v>
      </c>
      <c r="E2363" t="s">
        <v>44</v>
      </c>
      <c r="F2363" t="s">
        <v>1707</v>
      </c>
      <c r="G2363" t="s">
        <v>46</v>
      </c>
      <c r="H2363" t="s">
        <v>47</v>
      </c>
      <c r="I2363" t="s">
        <v>48</v>
      </c>
      <c r="J2363" t="s">
        <v>37</v>
      </c>
      <c r="K2363" t="s">
        <v>38</v>
      </c>
      <c r="L2363" t="s">
        <v>39</v>
      </c>
      <c r="M2363" t="s">
        <v>40</v>
      </c>
      <c r="N2363" t="s">
        <v>70</v>
      </c>
      <c r="O2363" t="s">
        <v>42</v>
      </c>
      <c r="P2363" t="s">
        <v>43</v>
      </c>
      <c r="Q2363">
        <v>25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3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42.379399999999997</v>
      </c>
      <c r="AF2363">
        <v>-71.094300000000004</v>
      </c>
      <c r="AG2363">
        <v>2</v>
      </c>
      <c r="AH2363" s="1">
        <v>250000000000000</v>
      </c>
    </row>
    <row r="2364" spans="1:34" x14ac:dyDescent="0.35">
      <c r="A2364">
        <v>22029445</v>
      </c>
      <c r="B2364" s="2">
        <v>44707.589583333334</v>
      </c>
      <c r="C2364" s="2" t="str">
        <f t="shared" si="72"/>
        <v>May</v>
      </c>
      <c r="D2364" s="2" t="str">
        <f t="shared" si="73"/>
        <v>2022</v>
      </c>
      <c r="E2364" t="s">
        <v>44</v>
      </c>
      <c r="F2364" t="s">
        <v>1709</v>
      </c>
      <c r="G2364" t="s">
        <v>46</v>
      </c>
      <c r="H2364" t="s">
        <v>47</v>
      </c>
      <c r="I2364" t="s">
        <v>48</v>
      </c>
      <c r="J2364" t="s">
        <v>37</v>
      </c>
      <c r="K2364" t="s">
        <v>53</v>
      </c>
      <c r="L2364" t="s">
        <v>68</v>
      </c>
      <c r="M2364" t="s">
        <v>40</v>
      </c>
      <c r="N2364" t="s">
        <v>41</v>
      </c>
      <c r="O2364" t="s">
        <v>42</v>
      </c>
      <c r="P2364" t="s">
        <v>43</v>
      </c>
      <c r="Q2364">
        <v>25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3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42.3795</v>
      </c>
      <c r="AF2364">
        <v>-71.093999999999994</v>
      </c>
      <c r="AG2364">
        <v>2</v>
      </c>
      <c r="AH2364" s="1">
        <v>250000000000000</v>
      </c>
    </row>
    <row r="2365" spans="1:34" x14ac:dyDescent="0.35">
      <c r="A2365">
        <v>22055497</v>
      </c>
      <c r="B2365" s="2">
        <v>44833.338194444441</v>
      </c>
      <c r="C2365" s="2" t="str">
        <f t="shared" si="72"/>
        <v>Sep</v>
      </c>
      <c r="D2365" s="2" t="str">
        <f t="shared" si="73"/>
        <v>2022</v>
      </c>
      <c r="E2365" t="s">
        <v>44</v>
      </c>
      <c r="F2365" t="s">
        <v>1710</v>
      </c>
      <c r="G2365" t="s">
        <v>46</v>
      </c>
      <c r="H2365" t="s">
        <v>47</v>
      </c>
      <c r="I2365" t="s">
        <v>48</v>
      </c>
      <c r="J2365" t="s">
        <v>37</v>
      </c>
      <c r="K2365" t="s">
        <v>66</v>
      </c>
      <c r="L2365" t="s">
        <v>71</v>
      </c>
      <c r="M2365" t="s">
        <v>40</v>
      </c>
      <c r="N2365" t="s">
        <v>70</v>
      </c>
      <c r="O2365" t="s">
        <v>42</v>
      </c>
      <c r="P2365" t="s">
        <v>43</v>
      </c>
      <c r="Q2365">
        <v>25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5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42.379600000000003</v>
      </c>
      <c r="AF2365">
        <v>-71.096400000000003</v>
      </c>
      <c r="AG2365">
        <v>2</v>
      </c>
      <c r="AH2365" s="1">
        <v>250000000000000</v>
      </c>
    </row>
    <row r="2366" spans="1:34" x14ac:dyDescent="0.35">
      <c r="A2366">
        <v>20061028</v>
      </c>
      <c r="B2366" s="2">
        <v>44183.45</v>
      </c>
      <c r="C2366" s="2" t="str">
        <f t="shared" si="72"/>
        <v>Dec</v>
      </c>
      <c r="D2366" s="2" t="str">
        <f t="shared" si="73"/>
        <v>2020</v>
      </c>
      <c r="E2366" t="s">
        <v>44</v>
      </c>
      <c r="F2366" t="s">
        <v>1711</v>
      </c>
      <c r="G2366" t="s">
        <v>46</v>
      </c>
      <c r="H2366" t="s">
        <v>52</v>
      </c>
      <c r="I2366" t="s">
        <v>74</v>
      </c>
      <c r="J2366" t="s">
        <v>37</v>
      </c>
      <c r="K2366" t="s">
        <v>38</v>
      </c>
      <c r="L2366" t="s">
        <v>39</v>
      </c>
      <c r="M2366" t="s">
        <v>40</v>
      </c>
      <c r="N2366" t="s">
        <v>41</v>
      </c>
      <c r="O2366" t="s">
        <v>86</v>
      </c>
      <c r="P2366" t="s">
        <v>89</v>
      </c>
      <c r="Q2366">
        <v>25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42.378799999999998</v>
      </c>
      <c r="AF2366">
        <v>-71.0946</v>
      </c>
      <c r="AG2366">
        <v>2</v>
      </c>
      <c r="AH2366" s="1">
        <v>250000000000000</v>
      </c>
    </row>
    <row r="2367" spans="1:34" x14ac:dyDescent="0.35">
      <c r="A2367">
        <v>19070266</v>
      </c>
      <c r="B2367" s="2">
        <v>43810.744444444441</v>
      </c>
      <c r="C2367" s="2" t="str">
        <f t="shared" si="72"/>
        <v>Dec</v>
      </c>
      <c r="D2367" s="2" t="str">
        <f t="shared" si="73"/>
        <v>2019</v>
      </c>
      <c r="E2367" t="s">
        <v>32</v>
      </c>
      <c r="F2367" t="s">
        <v>1711</v>
      </c>
      <c r="G2367" t="s">
        <v>34</v>
      </c>
      <c r="H2367" t="s">
        <v>52</v>
      </c>
      <c r="I2367" t="s">
        <v>36</v>
      </c>
      <c r="J2367" t="s">
        <v>37</v>
      </c>
      <c r="K2367" t="s">
        <v>66</v>
      </c>
      <c r="L2367" t="s">
        <v>71</v>
      </c>
      <c r="M2367" t="s">
        <v>40</v>
      </c>
      <c r="N2367" t="s">
        <v>41</v>
      </c>
      <c r="O2367" t="s">
        <v>42</v>
      </c>
      <c r="P2367" t="s">
        <v>43</v>
      </c>
      <c r="Q2367">
        <v>25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2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42.378799999999998</v>
      </c>
      <c r="AF2367">
        <v>-71.0946</v>
      </c>
      <c r="AG2367">
        <v>2</v>
      </c>
      <c r="AH2367" s="1">
        <v>250000000000000</v>
      </c>
    </row>
    <row r="2368" spans="1:34" x14ac:dyDescent="0.35">
      <c r="A2368">
        <v>21005429</v>
      </c>
      <c r="B2368" s="2">
        <v>44224.745138888888</v>
      </c>
      <c r="C2368" s="2" t="str">
        <f t="shared" si="72"/>
        <v>Jan</v>
      </c>
      <c r="D2368" s="2" t="str">
        <f t="shared" si="73"/>
        <v>2021</v>
      </c>
      <c r="E2368" t="s">
        <v>32</v>
      </c>
      <c r="F2368" t="s">
        <v>1711</v>
      </c>
      <c r="G2368" t="s">
        <v>34</v>
      </c>
      <c r="H2368" t="s">
        <v>47</v>
      </c>
      <c r="I2368" t="s">
        <v>91</v>
      </c>
      <c r="J2368" t="s">
        <v>37</v>
      </c>
      <c r="K2368" t="s">
        <v>66</v>
      </c>
      <c r="L2368" t="s">
        <v>71</v>
      </c>
      <c r="M2368" t="s">
        <v>93</v>
      </c>
      <c r="N2368" t="s">
        <v>70</v>
      </c>
      <c r="O2368" t="s">
        <v>42</v>
      </c>
      <c r="P2368" t="s">
        <v>43</v>
      </c>
      <c r="Q2368">
        <v>25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4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42.378799999999998</v>
      </c>
      <c r="AF2368">
        <v>-71.0946</v>
      </c>
      <c r="AG2368">
        <v>2</v>
      </c>
      <c r="AH2368" s="1">
        <v>250000000000000</v>
      </c>
    </row>
    <row r="2369" spans="1:34" x14ac:dyDescent="0.35">
      <c r="A2369">
        <v>19042900</v>
      </c>
      <c r="B2369" s="2">
        <v>43674.753472222219</v>
      </c>
      <c r="C2369" s="2" t="str">
        <f t="shared" si="72"/>
        <v>Jul</v>
      </c>
      <c r="D2369" s="2" t="str">
        <f t="shared" si="73"/>
        <v>2019</v>
      </c>
      <c r="E2369" t="s">
        <v>32</v>
      </c>
      <c r="F2369" t="s">
        <v>1711</v>
      </c>
      <c r="G2369" t="s">
        <v>46</v>
      </c>
      <c r="H2369" t="s">
        <v>47</v>
      </c>
      <c r="I2369" t="s">
        <v>48</v>
      </c>
      <c r="J2369" t="s">
        <v>37</v>
      </c>
      <c r="K2369" t="s">
        <v>66</v>
      </c>
      <c r="L2369" t="s">
        <v>71</v>
      </c>
      <c r="M2369" t="s">
        <v>40</v>
      </c>
      <c r="N2369" t="s">
        <v>55</v>
      </c>
      <c r="O2369" t="s">
        <v>42</v>
      </c>
      <c r="P2369" t="s">
        <v>43</v>
      </c>
      <c r="Q2369">
        <v>30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2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42.378799999999998</v>
      </c>
      <c r="AF2369">
        <v>-71.0946</v>
      </c>
      <c r="AG2369">
        <v>2</v>
      </c>
      <c r="AH2369" s="1">
        <v>250000000000000</v>
      </c>
    </row>
    <row r="2370" spans="1:34" x14ac:dyDescent="0.35">
      <c r="A2370">
        <v>23012533</v>
      </c>
      <c r="B2370" s="2">
        <v>44995.720138888886</v>
      </c>
      <c r="C2370" s="2" t="str">
        <f t="shared" si="72"/>
        <v>Mar</v>
      </c>
      <c r="D2370" s="2" t="str">
        <f t="shared" si="73"/>
        <v>2023</v>
      </c>
      <c r="E2370" t="s">
        <v>32</v>
      </c>
      <c r="F2370" t="s">
        <v>1712</v>
      </c>
      <c r="G2370" t="s">
        <v>34</v>
      </c>
      <c r="H2370" t="s">
        <v>47</v>
      </c>
      <c r="I2370" t="s">
        <v>48</v>
      </c>
      <c r="J2370" t="s">
        <v>37</v>
      </c>
      <c r="K2370" t="s">
        <v>38</v>
      </c>
      <c r="L2370" t="s">
        <v>39</v>
      </c>
      <c r="M2370" t="s">
        <v>40</v>
      </c>
      <c r="N2370" t="s">
        <v>49</v>
      </c>
      <c r="O2370" t="s">
        <v>91</v>
      </c>
      <c r="P2370" t="s">
        <v>89</v>
      </c>
      <c r="Q2370">
        <v>25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1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42.379100000000001</v>
      </c>
      <c r="AF2370">
        <v>-71.095100000000002</v>
      </c>
      <c r="AG2370">
        <v>2</v>
      </c>
      <c r="AH2370" s="1">
        <v>250000000000000</v>
      </c>
    </row>
    <row r="2371" spans="1:34" x14ac:dyDescent="0.35">
      <c r="A2371">
        <v>19071335</v>
      </c>
      <c r="B2371" s="2">
        <v>43816.430555555555</v>
      </c>
      <c r="C2371" s="2" t="str">
        <f t="shared" ref="C2371:C2429" si="74">TEXT(B2371,"mmm")</f>
        <v>Dec</v>
      </c>
      <c r="D2371" s="2" t="str">
        <f t="shared" ref="D2371:D2429" si="75">TEXT(B2371,"yyyy")</f>
        <v>2019</v>
      </c>
      <c r="E2371" t="s">
        <v>44</v>
      </c>
      <c r="F2371" t="s">
        <v>1713</v>
      </c>
      <c r="G2371" t="s">
        <v>46</v>
      </c>
      <c r="H2371" t="s">
        <v>52</v>
      </c>
      <c r="I2371" t="s">
        <v>74</v>
      </c>
      <c r="J2371" t="s">
        <v>139</v>
      </c>
      <c r="K2371" t="s">
        <v>38</v>
      </c>
      <c r="L2371" t="s">
        <v>39</v>
      </c>
      <c r="M2371" t="s">
        <v>40</v>
      </c>
      <c r="N2371" t="s">
        <v>55</v>
      </c>
      <c r="O2371" t="s">
        <v>42</v>
      </c>
      <c r="P2371" t="s">
        <v>43</v>
      </c>
      <c r="Q2371">
        <v>20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42.379199999999997</v>
      </c>
      <c r="AF2371">
        <v>-71.096000000000004</v>
      </c>
      <c r="AG2371">
        <v>2</v>
      </c>
      <c r="AH2371" s="1">
        <v>250000000000000</v>
      </c>
    </row>
    <row r="2372" spans="1:34" x14ac:dyDescent="0.35">
      <c r="A2372">
        <v>22069472</v>
      </c>
      <c r="B2372" s="2">
        <v>44904.506249999999</v>
      </c>
      <c r="C2372" s="2" t="str">
        <f t="shared" si="74"/>
        <v>Dec</v>
      </c>
      <c r="D2372" s="2" t="str">
        <f t="shared" si="75"/>
        <v>2022</v>
      </c>
      <c r="E2372" t="s">
        <v>44</v>
      </c>
      <c r="F2372" t="s">
        <v>1712</v>
      </c>
      <c r="G2372" t="s">
        <v>46</v>
      </c>
      <c r="H2372" t="s">
        <v>47</v>
      </c>
      <c r="I2372" t="s">
        <v>48</v>
      </c>
      <c r="J2372" t="s">
        <v>37</v>
      </c>
      <c r="K2372" t="s">
        <v>38</v>
      </c>
      <c r="L2372" t="s">
        <v>39</v>
      </c>
      <c r="M2372" t="s">
        <v>40</v>
      </c>
      <c r="N2372" t="s">
        <v>49</v>
      </c>
      <c r="O2372" t="s">
        <v>91</v>
      </c>
      <c r="P2372" t="s">
        <v>89</v>
      </c>
      <c r="Q2372">
        <v>25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1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42.379100000000001</v>
      </c>
      <c r="AF2372">
        <v>-71.095100000000002</v>
      </c>
      <c r="AG2372">
        <v>2</v>
      </c>
      <c r="AH2372" s="1">
        <v>250000000000000</v>
      </c>
    </row>
    <row r="2373" spans="1:34" x14ac:dyDescent="0.35">
      <c r="A2373">
        <v>22008418</v>
      </c>
      <c r="B2373" s="2">
        <v>44610.756944444445</v>
      </c>
      <c r="C2373" s="2" t="str">
        <f t="shared" si="74"/>
        <v>Feb</v>
      </c>
      <c r="D2373" s="2" t="str">
        <f t="shared" si="75"/>
        <v>2022</v>
      </c>
      <c r="E2373" t="s">
        <v>32</v>
      </c>
      <c r="F2373" t="s">
        <v>1712</v>
      </c>
      <c r="G2373" t="s">
        <v>34</v>
      </c>
      <c r="H2373" t="s">
        <v>47</v>
      </c>
      <c r="I2373" t="s">
        <v>48</v>
      </c>
      <c r="J2373" t="s">
        <v>37</v>
      </c>
      <c r="K2373" t="s">
        <v>38</v>
      </c>
      <c r="L2373" t="s">
        <v>39</v>
      </c>
      <c r="M2373" t="s">
        <v>40</v>
      </c>
      <c r="N2373" t="s">
        <v>41</v>
      </c>
      <c r="O2373" t="s">
        <v>42</v>
      </c>
      <c r="P2373" t="s">
        <v>43</v>
      </c>
      <c r="Q2373">
        <v>25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3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42.379100000000001</v>
      </c>
      <c r="AF2373">
        <v>-71.095100000000002</v>
      </c>
      <c r="AG2373">
        <v>2</v>
      </c>
      <c r="AH2373" s="1">
        <v>250000000000000</v>
      </c>
    </row>
    <row r="2374" spans="1:34" x14ac:dyDescent="0.35">
      <c r="A2374">
        <v>19012241</v>
      </c>
      <c r="B2374" s="2">
        <v>43529.996527777781</v>
      </c>
      <c r="C2374" s="2" t="str">
        <f t="shared" si="74"/>
        <v>Mar</v>
      </c>
      <c r="D2374" s="2" t="str">
        <f t="shared" si="75"/>
        <v>2019</v>
      </c>
      <c r="E2374" t="s">
        <v>32</v>
      </c>
      <c r="F2374" t="s">
        <v>1711</v>
      </c>
      <c r="G2374" t="s">
        <v>34</v>
      </c>
      <c r="H2374" t="s">
        <v>47</v>
      </c>
      <c r="I2374" t="s">
        <v>48</v>
      </c>
      <c r="J2374" t="s">
        <v>37</v>
      </c>
      <c r="K2374" t="s">
        <v>66</v>
      </c>
      <c r="L2374" t="s">
        <v>71</v>
      </c>
      <c r="M2374" t="s">
        <v>40</v>
      </c>
      <c r="N2374" t="s">
        <v>49</v>
      </c>
      <c r="O2374" t="s">
        <v>91</v>
      </c>
      <c r="P2374" t="s">
        <v>43</v>
      </c>
      <c r="Q2374">
        <v>25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3</v>
      </c>
      <c r="X2374">
        <v>0</v>
      </c>
      <c r="Y2374">
        <v>0</v>
      </c>
      <c r="Z2374">
        <v>1</v>
      </c>
      <c r="AA2374">
        <v>0</v>
      </c>
      <c r="AB2374">
        <v>1</v>
      </c>
      <c r="AC2374">
        <v>0</v>
      </c>
      <c r="AD2374">
        <v>0</v>
      </c>
      <c r="AE2374">
        <v>42.378799999999998</v>
      </c>
      <c r="AF2374">
        <v>-71.0946</v>
      </c>
      <c r="AG2374">
        <v>2</v>
      </c>
      <c r="AH2374" s="1">
        <v>250000000000000</v>
      </c>
    </row>
    <row r="2375" spans="1:34" x14ac:dyDescent="0.35">
      <c r="A2375">
        <v>21028625</v>
      </c>
      <c r="B2375" s="2">
        <v>44354.373611111114</v>
      </c>
      <c r="C2375" s="2" t="str">
        <f t="shared" si="74"/>
        <v>Jun</v>
      </c>
      <c r="D2375" s="2" t="str">
        <f t="shared" si="75"/>
        <v>2021</v>
      </c>
      <c r="E2375" t="s">
        <v>44</v>
      </c>
      <c r="F2375" t="s">
        <v>1711</v>
      </c>
      <c r="G2375" t="s">
        <v>46</v>
      </c>
      <c r="H2375" t="s">
        <v>47</v>
      </c>
      <c r="I2375" t="s">
        <v>48</v>
      </c>
      <c r="J2375" t="s">
        <v>37</v>
      </c>
      <c r="K2375" t="s">
        <v>66</v>
      </c>
      <c r="L2375" t="s">
        <v>71</v>
      </c>
      <c r="M2375" t="s">
        <v>40</v>
      </c>
      <c r="N2375" t="s">
        <v>41</v>
      </c>
      <c r="O2375" t="s">
        <v>96</v>
      </c>
      <c r="P2375" t="s">
        <v>43</v>
      </c>
      <c r="Q2375">
        <v>25</v>
      </c>
      <c r="R2375">
        <v>1</v>
      </c>
      <c r="S2375">
        <v>0</v>
      </c>
      <c r="T2375">
        <v>0</v>
      </c>
      <c r="U2375">
        <v>0</v>
      </c>
      <c r="V2375">
        <v>1</v>
      </c>
      <c r="W2375">
        <v>3</v>
      </c>
      <c r="X2375">
        <v>0</v>
      </c>
      <c r="Y2375">
        <v>0</v>
      </c>
      <c r="Z2375">
        <v>1</v>
      </c>
      <c r="AA2375">
        <v>0</v>
      </c>
      <c r="AB2375">
        <v>1</v>
      </c>
      <c r="AC2375">
        <v>0</v>
      </c>
      <c r="AD2375">
        <v>0</v>
      </c>
      <c r="AE2375">
        <v>42.378799999999998</v>
      </c>
      <c r="AF2375">
        <v>-71.0946</v>
      </c>
      <c r="AG2375">
        <v>2</v>
      </c>
      <c r="AH2375" s="1">
        <v>250000000000000</v>
      </c>
    </row>
    <row r="2376" spans="1:34" x14ac:dyDescent="0.35">
      <c r="A2376">
        <v>18033807</v>
      </c>
      <c r="B2376" s="2">
        <v>43257.936111111114</v>
      </c>
      <c r="C2376" s="2" t="str">
        <f t="shared" si="74"/>
        <v>Jun</v>
      </c>
      <c r="D2376" s="2" t="str">
        <f t="shared" si="75"/>
        <v>2018</v>
      </c>
      <c r="E2376" t="s">
        <v>32</v>
      </c>
      <c r="F2376" t="s">
        <v>1710</v>
      </c>
      <c r="G2376" t="s">
        <v>34</v>
      </c>
      <c r="H2376" t="s">
        <v>47</v>
      </c>
      <c r="I2376" t="s">
        <v>48</v>
      </c>
      <c r="J2376" t="s">
        <v>37</v>
      </c>
      <c r="K2376" t="s">
        <v>66</v>
      </c>
      <c r="L2376" t="s">
        <v>71</v>
      </c>
      <c r="M2376" t="s">
        <v>40</v>
      </c>
      <c r="N2376" t="s">
        <v>41</v>
      </c>
      <c r="O2376" t="s">
        <v>42</v>
      </c>
      <c r="P2376" t="s">
        <v>43</v>
      </c>
      <c r="Q2376">
        <v>20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3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42.379600000000003</v>
      </c>
      <c r="AF2376">
        <v>-71.096400000000003</v>
      </c>
      <c r="AG2376">
        <v>2</v>
      </c>
      <c r="AH2376" s="1">
        <v>250000000000000</v>
      </c>
    </row>
    <row r="2377" spans="1:34" x14ac:dyDescent="0.35">
      <c r="A2377">
        <v>21012427</v>
      </c>
      <c r="B2377" s="2">
        <v>44265.759027777778</v>
      </c>
      <c r="C2377" s="2" t="str">
        <f t="shared" si="74"/>
        <v>Mar</v>
      </c>
      <c r="D2377" s="2" t="str">
        <f t="shared" si="75"/>
        <v>2021</v>
      </c>
      <c r="E2377" t="s">
        <v>32</v>
      </c>
      <c r="F2377" t="s">
        <v>1714</v>
      </c>
      <c r="G2377" t="s">
        <v>34</v>
      </c>
      <c r="H2377" t="s">
        <v>47</v>
      </c>
      <c r="I2377" t="s">
        <v>48</v>
      </c>
      <c r="J2377" t="s">
        <v>63</v>
      </c>
      <c r="K2377" t="s">
        <v>66</v>
      </c>
      <c r="L2377" t="s">
        <v>71</v>
      </c>
      <c r="M2377" t="s">
        <v>93</v>
      </c>
      <c r="N2377" t="s">
        <v>55</v>
      </c>
      <c r="O2377" t="s">
        <v>42</v>
      </c>
      <c r="P2377" t="s">
        <v>43</v>
      </c>
      <c r="Q2377">
        <v>25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3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42.379600000000003</v>
      </c>
      <c r="AF2377">
        <v>-71.096400000000003</v>
      </c>
      <c r="AG2377">
        <v>2</v>
      </c>
      <c r="AH2377" s="1">
        <v>250000000000000</v>
      </c>
    </row>
    <row r="2378" spans="1:34" x14ac:dyDescent="0.35">
      <c r="A2378">
        <v>18042694</v>
      </c>
      <c r="B2378" s="2">
        <v>43299.491666666669</v>
      </c>
      <c r="C2378" s="2" t="str">
        <f t="shared" si="74"/>
        <v>Jul</v>
      </c>
      <c r="D2378" s="2" t="str">
        <f t="shared" si="75"/>
        <v>2018</v>
      </c>
      <c r="E2378" t="s">
        <v>44</v>
      </c>
      <c r="F2378" t="s">
        <v>1715</v>
      </c>
      <c r="G2378" t="s">
        <v>46</v>
      </c>
      <c r="H2378" t="s">
        <v>47</v>
      </c>
      <c r="I2378" t="s">
        <v>48</v>
      </c>
      <c r="J2378" t="s">
        <v>37</v>
      </c>
      <c r="K2378" t="s">
        <v>66</v>
      </c>
      <c r="L2378" t="s">
        <v>298</v>
      </c>
      <c r="M2378" t="s">
        <v>40</v>
      </c>
      <c r="N2378" t="s">
        <v>70</v>
      </c>
      <c r="O2378" t="s">
        <v>42</v>
      </c>
      <c r="P2378" t="s">
        <v>43</v>
      </c>
      <c r="Q2378">
        <v>25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42.379100000000001</v>
      </c>
      <c r="AF2378">
        <v>-71.095100000000002</v>
      </c>
      <c r="AG2378">
        <v>2</v>
      </c>
      <c r="AH2378" s="1">
        <v>250000000000000</v>
      </c>
    </row>
    <row r="2379" spans="1:34" x14ac:dyDescent="0.35">
      <c r="A2379">
        <v>22057042</v>
      </c>
      <c r="B2379" s="2">
        <v>44839.821527777778</v>
      </c>
      <c r="C2379" s="2" t="str">
        <f t="shared" si="74"/>
        <v>Oct</v>
      </c>
      <c r="D2379" s="2" t="str">
        <f t="shared" si="75"/>
        <v>2022</v>
      </c>
      <c r="E2379" t="s">
        <v>32</v>
      </c>
      <c r="F2379" t="s">
        <v>1710</v>
      </c>
      <c r="G2379" t="s">
        <v>34</v>
      </c>
      <c r="H2379" t="s">
        <v>35</v>
      </c>
      <c r="I2379" t="s">
        <v>36</v>
      </c>
      <c r="J2379" t="s">
        <v>37</v>
      </c>
      <c r="K2379" t="s">
        <v>66</v>
      </c>
      <c r="L2379" t="s">
        <v>71</v>
      </c>
      <c r="M2379" t="s">
        <v>61</v>
      </c>
      <c r="N2379" t="s">
        <v>49</v>
      </c>
      <c r="O2379" t="s">
        <v>86</v>
      </c>
      <c r="P2379" t="s">
        <v>43</v>
      </c>
      <c r="Q2379">
        <v>25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2</v>
      </c>
      <c r="X2379">
        <v>0</v>
      </c>
      <c r="Y2379">
        <v>0</v>
      </c>
      <c r="Z2379">
        <v>1</v>
      </c>
      <c r="AA2379">
        <v>1</v>
      </c>
      <c r="AB2379">
        <v>0</v>
      </c>
      <c r="AC2379">
        <v>0</v>
      </c>
      <c r="AD2379">
        <v>0</v>
      </c>
      <c r="AE2379">
        <v>42.379600000000003</v>
      </c>
      <c r="AF2379">
        <v>-71.096400000000003</v>
      </c>
      <c r="AG2379">
        <v>2</v>
      </c>
      <c r="AH2379" s="1">
        <v>250000000000000</v>
      </c>
    </row>
    <row r="2380" spans="1:34" x14ac:dyDescent="0.35">
      <c r="A2380">
        <v>20027884</v>
      </c>
      <c r="B2380" s="2">
        <v>43983.48541666667</v>
      </c>
      <c r="C2380" s="2" t="str">
        <f t="shared" si="74"/>
        <v>Jun</v>
      </c>
      <c r="D2380" s="2" t="str">
        <f t="shared" si="75"/>
        <v>2020</v>
      </c>
      <c r="E2380" t="s">
        <v>44</v>
      </c>
      <c r="F2380" t="s">
        <v>1716</v>
      </c>
      <c r="G2380" t="s">
        <v>46</v>
      </c>
      <c r="H2380" t="s">
        <v>47</v>
      </c>
      <c r="I2380" t="s">
        <v>48</v>
      </c>
      <c r="J2380" t="s">
        <v>37</v>
      </c>
      <c r="K2380" t="s">
        <v>66</v>
      </c>
      <c r="L2380" t="s">
        <v>54</v>
      </c>
      <c r="M2380" t="s">
        <v>93</v>
      </c>
      <c r="N2380" t="s">
        <v>55</v>
      </c>
      <c r="O2380" t="s">
        <v>42</v>
      </c>
      <c r="P2380" t="s">
        <v>43</v>
      </c>
      <c r="Q2380">
        <v>25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3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42.379600000000003</v>
      </c>
      <c r="AF2380">
        <v>-71.096400000000003</v>
      </c>
      <c r="AG2380">
        <v>2</v>
      </c>
      <c r="AH2380" s="1">
        <v>250000000000000</v>
      </c>
    </row>
    <row r="2381" spans="1:34" x14ac:dyDescent="0.35">
      <c r="A2381">
        <v>21046800</v>
      </c>
      <c r="B2381" s="2">
        <v>44446.317361111112</v>
      </c>
      <c r="C2381" s="2" t="str">
        <f t="shared" si="74"/>
        <v>Sep</v>
      </c>
      <c r="D2381" s="2" t="str">
        <f t="shared" si="75"/>
        <v>2021</v>
      </c>
      <c r="E2381" t="s">
        <v>58</v>
      </c>
      <c r="F2381" t="s">
        <v>1710</v>
      </c>
      <c r="G2381" t="s">
        <v>46</v>
      </c>
      <c r="H2381" t="s">
        <v>47</v>
      </c>
      <c r="I2381" t="s">
        <v>48</v>
      </c>
      <c r="J2381" t="s">
        <v>37</v>
      </c>
      <c r="K2381" t="s">
        <v>66</v>
      </c>
      <c r="L2381" t="s">
        <v>71</v>
      </c>
      <c r="M2381" t="s">
        <v>40</v>
      </c>
      <c r="N2381" t="s">
        <v>49</v>
      </c>
      <c r="O2381" t="s">
        <v>96</v>
      </c>
      <c r="P2381" t="s">
        <v>43</v>
      </c>
      <c r="Q2381">
        <v>25</v>
      </c>
      <c r="R2381">
        <v>0</v>
      </c>
      <c r="S2381">
        <v>0</v>
      </c>
      <c r="T2381">
        <v>0</v>
      </c>
      <c r="U2381">
        <v>1</v>
      </c>
      <c r="V2381">
        <v>0</v>
      </c>
      <c r="W2381">
        <v>2</v>
      </c>
      <c r="X2381">
        <v>0</v>
      </c>
      <c r="Y2381">
        <v>0</v>
      </c>
      <c r="Z2381">
        <v>1</v>
      </c>
      <c r="AA2381">
        <v>0</v>
      </c>
      <c r="AB2381">
        <v>1</v>
      </c>
      <c r="AC2381">
        <v>0</v>
      </c>
      <c r="AD2381">
        <v>0</v>
      </c>
      <c r="AE2381">
        <v>42.379600000000003</v>
      </c>
      <c r="AF2381">
        <v>-71.096400000000003</v>
      </c>
      <c r="AG2381">
        <v>2</v>
      </c>
      <c r="AH2381" s="1">
        <v>250000000000000</v>
      </c>
    </row>
    <row r="2382" spans="1:34" x14ac:dyDescent="0.35">
      <c r="A2382">
        <v>20005250</v>
      </c>
      <c r="B2382" s="2">
        <v>43859.772916666669</v>
      </c>
      <c r="C2382" s="2" t="str">
        <f t="shared" si="74"/>
        <v>Jan</v>
      </c>
      <c r="D2382" s="2" t="str">
        <f t="shared" si="75"/>
        <v>2020</v>
      </c>
      <c r="E2382" t="s">
        <v>32</v>
      </c>
      <c r="F2382" t="s">
        <v>1717</v>
      </c>
      <c r="G2382" t="s">
        <v>34</v>
      </c>
      <c r="H2382" t="s">
        <v>47</v>
      </c>
      <c r="I2382" t="s">
        <v>48</v>
      </c>
      <c r="J2382" t="s">
        <v>37</v>
      </c>
      <c r="K2382" t="s">
        <v>38</v>
      </c>
      <c r="L2382" t="s">
        <v>39</v>
      </c>
      <c r="M2382" t="s">
        <v>40</v>
      </c>
      <c r="N2382" t="s">
        <v>70</v>
      </c>
      <c r="O2382" t="s">
        <v>96</v>
      </c>
      <c r="P2382" t="s">
        <v>43</v>
      </c>
      <c r="Q2382">
        <v>25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2</v>
      </c>
      <c r="X2382">
        <v>0</v>
      </c>
      <c r="Y2382">
        <v>0</v>
      </c>
      <c r="Z2382">
        <v>1</v>
      </c>
      <c r="AA2382">
        <v>0</v>
      </c>
      <c r="AB2382">
        <v>1</v>
      </c>
      <c r="AC2382">
        <v>0</v>
      </c>
      <c r="AD2382">
        <v>0</v>
      </c>
      <c r="AE2382">
        <v>42.378999999999998</v>
      </c>
      <c r="AF2382">
        <v>-71.096000000000004</v>
      </c>
      <c r="AG2382">
        <v>2</v>
      </c>
      <c r="AH2382" s="1">
        <v>250000000000000</v>
      </c>
    </row>
    <row r="2383" spans="1:34" x14ac:dyDescent="0.35">
      <c r="A2383">
        <v>21021868</v>
      </c>
      <c r="B2383" s="2">
        <v>44318.711805555555</v>
      </c>
      <c r="C2383" s="2" t="str">
        <f t="shared" si="74"/>
        <v>May</v>
      </c>
      <c r="D2383" s="2" t="str">
        <f t="shared" si="75"/>
        <v>2021</v>
      </c>
      <c r="E2383" t="s">
        <v>32</v>
      </c>
      <c r="F2383" t="s">
        <v>1711</v>
      </c>
      <c r="G2383" t="s">
        <v>46</v>
      </c>
      <c r="H2383" t="s">
        <v>47</v>
      </c>
      <c r="I2383" t="s">
        <v>48</v>
      </c>
      <c r="J2383" t="s">
        <v>37</v>
      </c>
      <c r="K2383" t="s">
        <v>66</v>
      </c>
      <c r="L2383" t="s">
        <v>54</v>
      </c>
      <c r="M2383" t="s">
        <v>93</v>
      </c>
      <c r="N2383" t="s">
        <v>41</v>
      </c>
      <c r="O2383" t="s">
        <v>42</v>
      </c>
      <c r="P2383" t="s">
        <v>89</v>
      </c>
      <c r="Q2383">
        <v>20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42.378799999999998</v>
      </c>
      <c r="AF2383">
        <v>-71.0946</v>
      </c>
      <c r="AG2383">
        <v>2</v>
      </c>
      <c r="AH2383" s="1">
        <v>250000000000000</v>
      </c>
    </row>
    <row r="2384" spans="1:34" x14ac:dyDescent="0.35">
      <c r="A2384">
        <v>19027530</v>
      </c>
      <c r="B2384" s="2">
        <v>43604.468055555553</v>
      </c>
      <c r="C2384" s="2" t="str">
        <f t="shared" si="74"/>
        <v>May</v>
      </c>
      <c r="D2384" s="2" t="str">
        <f t="shared" si="75"/>
        <v>2019</v>
      </c>
      <c r="E2384" t="s">
        <v>44</v>
      </c>
      <c r="F2384" t="s">
        <v>1718</v>
      </c>
      <c r="G2384" t="s">
        <v>46</v>
      </c>
      <c r="H2384" t="s">
        <v>35</v>
      </c>
      <c r="I2384" t="s">
        <v>36</v>
      </c>
      <c r="J2384" t="s">
        <v>1719</v>
      </c>
      <c r="K2384" t="s">
        <v>66</v>
      </c>
      <c r="L2384" t="s">
        <v>54</v>
      </c>
      <c r="M2384" t="s">
        <v>61</v>
      </c>
      <c r="N2384" t="s">
        <v>63</v>
      </c>
      <c r="O2384" t="s">
        <v>91</v>
      </c>
      <c r="P2384" t="s">
        <v>43</v>
      </c>
      <c r="Q2384">
        <v>25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1</v>
      </c>
      <c r="AC2384">
        <v>0</v>
      </c>
      <c r="AD2384">
        <v>1</v>
      </c>
      <c r="AE2384">
        <v>42.378799999999998</v>
      </c>
      <c r="AF2384">
        <v>-71.0946</v>
      </c>
      <c r="AG2384">
        <v>2</v>
      </c>
      <c r="AH2384" s="1">
        <v>250000000000000</v>
      </c>
    </row>
    <row r="2385" spans="1:34" x14ac:dyDescent="0.35">
      <c r="A2385">
        <v>23007528</v>
      </c>
      <c r="B2385" s="2">
        <v>44967.573611111111</v>
      </c>
      <c r="C2385" s="2" t="str">
        <f t="shared" si="74"/>
        <v>Feb</v>
      </c>
      <c r="D2385" s="2" t="str">
        <f t="shared" si="75"/>
        <v>2023</v>
      </c>
      <c r="E2385" t="s">
        <v>44</v>
      </c>
      <c r="F2385" t="s">
        <v>1710</v>
      </c>
      <c r="G2385" t="s">
        <v>46</v>
      </c>
      <c r="H2385" t="s">
        <v>47</v>
      </c>
      <c r="I2385" t="s">
        <v>48</v>
      </c>
      <c r="J2385" t="s">
        <v>63</v>
      </c>
      <c r="K2385" t="s">
        <v>323</v>
      </c>
      <c r="L2385" t="s">
        <v>71</v>
      </c>
      <c r="M2385" t="s">
        <v>93</v>
      </c>
      <c r="N2385" t="s">
        <v>49</v>
      </c>
      <c r="O2385" t="s">
        <v>86</v>
      </c>
      <c r="P2385" t="s">
        <v>43</v>
      </c>
      <c r="Q2385">
        <v>25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2</v>
      </c>
      <c r="X2385">
        <v>0</v>
      </c>
      <c r="Y2385">
        <v>0</v>
      </c>
      <c r="Z2385">
        <v>1</v>
      </c>
      <c r="AA2385">
        <v>1</v>
      </c>
      <c r="AB2385">
        <v>0</v>
      </c>
      <c r="AC2385">
        <v>0</v>
      </c>
      <c r="AD2385">
        <v>0</v>
      </c>
      <c r="AE2385">
        <v>42.379600000000003</v>
      </c>
      <c r="AF2385">
        <v>-71.096400000000003</v>
      </c>
      <c r="AG2385">
        <v>2</v>
      </c>
      <c r="AH2385" s="1">
        <v>250000000000000</v>
      </c>
    </row>
    <row r="2386" spans="1:34" x14ac:dyDescent="0.35">
      <c r="A2386">
        <v>22063235</v>
      </c>
      <c r="B2386" s="2">
        <v>44869.230555555558</v>
      </c>
      <c r="C2386" s="2" t="str">
        <f t="shared" si="74"/>
        <v>Nov</v>
      </c>
      <c r="D2386" s="2" t="str">
        <f t="shared" si="75"/>
        <v>2022</v>
      </c>
      <c r="E2386" t="s">
        <v>58</v>
      </c>
      <c r="F2386" t="s">
        <v>1720</v>
      </c>
      <c r="G2386" t="s">
        <v>34</v>
      </c>
      <c r="H2386" t="s">
        <v>365</v>
      </c>
      <c r="I2386" t="s">
        <v>36</v>
      </c>
      <c r="J2386" t="s">
        <v>63</v>
      </c>
      <c r="K2386" t="s">
        <v>63</v>
      </c>
      <c r="L2386" t="s">
        <v>39</v>
      </c>
      <c r="M2386" t="s">
        <v>63</v>
      </c>
      <c r="N2386" t="s">
        <v>55</v>
      </c>
      <c r="O2386" t="s">
        <v>56</v>
      </c>
      <c r="P2386" t="s">
        <v>57</v>
      </c>
      <c r="Q2386">
        <v>25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2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42.3795</v>
      </c>
      <c r="AF2386">
        <v>-71.096199999999996</v>
      </c>
      <c r="AG2386">
        <v>2</v>
      </c>
      <c r="AH2386" s="1">
        <v>250000000000000</v>
      </c>
    </row>
    <row r="2387" spans="1:34" x14ac:dyDescent="0.35">
      <c r="A2387">
        <v>20009049</v>
      </c>
      <c r="B2387" s="2">
        <v>43878.574305555558</v>
      </c>
      <c r="C2387" s="2" t="str">
        <f t="shared" si="74"/>
        <v>Feb</v>
      </c>
      <c r="D2387" s="2" t="str">
        <f t="shared" si="75"/>
        <v>2020</v>
      </c>
      <c r="E2387" t="s">
        <v>44</v>
      </c>
      <c r="F2387" t="s">
        <v>1721</v>
      </c>
      <c r="G2387" t="s">
        <v>46</v>
      </c>
      <c r="H2387" t="s">
        <v>47</v>
      </c>
      <c r="I2387" t="s">
        <v>48</v>
      </c>
      <c r="J2387" t="s">
        <v>37</v>
      </c>
      <c r="K2387" t="s">
        <v>38</v>
      </c>
      <c r="L2387" t="s">
        <v>39</v>
      </c>
      <c r="M2387" t="s">
        <v>40</v>
      </c>
      <c r="N2387" t="s">
        <v>55</v>
      </c>
      <c r="O2387" t="s">
        <v>42</v>
      </c>
      <c r="P2387" t="s">
        <v>43</v>
      </c>
      <c r="Q2387">
        <v>25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3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42.378300000000003</v>
      </c>
      <c r="AF2387">
        <v>-71.094899999999996</v>
      </c>
      <c r="AG2387">
        <v>2</v>
      </c>
      <c r="AH2387" s="1">
        <v>250000000000000</v>
      </c>
    </row>
    <row r="2388" spans="1:34" x14ac:dyDescent="0.35">
      <c r="A2388">
        <v>24015218</v>
      </c>
      <c r="B2388" s="2">
        <v>45369.540277777778</v>
      </c>
      <c r="C2388" s="2" t="str">
        <f t="shared" si="74"/>
        <v>Mar</v>
      </c>
      <c r="D2388" s="2" t="str">
        <f t="shared" si="75"/>
        <v>2024</v>
      </c>
      <c r="E2388" t="s">
        <v>44</v>
      </c>
      <c r="F2388" t="s">
        <v>1721</v>
      </c>
      <c r="G2388" t="s">
        <v>46</v>
      </c>
      <c r="H2388" t="s">
        <v>47</v>
      </c>
      <c r="I2388" t="s">
        <v>48</v>
      </c>
      <c r="J2388" t="s">
        <v>37</v>
      </c>
      <c r="K2388" t="s">
        <v>38</v>
      </c>
      <c r="L2388" t="s">
        <v>39</v>
      </c>
      <c r="M2388" t="s">
        <v>40</v>
      </c>
      <c r="N2388" t="s">
        <v>55</v>
      </c>
      <c r="O2388" t="s">
        <v>42</v>
      </c>
      <c r="P2388" t="s">
        <v>43</v>
      </c>
      <c r="Q2388">
        <v>25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4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42.378300000000003</v>
      </c>
      <c r="AF2388">
        <v>-71.094899999999996</v>
      </c>
      <c r="AG2388">
        <v>2</v>
      </c>
      <c r="AH2388" s="1">
        <v>250000000000000</v>
      </c>
    </row>
    <row r="2389" spans="1:34" x14ac:dyDescent="0.35">
      <c r="A2389">
        <v>22058478</v>
      </c>
      <c r="B2389" s="2">
        <v>44846.369444444441</v>
      </c>
      <c r="C2389" s="2" t="str">
        <f t="shared" si="74"/>
        <v>Oct</v>
      </c>
      <c r="D2389" s="2" t="str">
        <f t="shared" si="75"/>
        <v>2022</v>
      </c>
      <c r="E2389" t="s">
        <v>44</v>
      </c>
      <c r="F2389" t="s">
        <v>1722</v>
      </c>
      <c r="G2389" t="s">
        <v>46</v>
      </c>
      <c r="H2389" t="s">
        <v>47</v>
      </c>
      <c r="I2389" t="s">
        <v>48</v>
      </c>
      <c r="J2389" t="s">
        <v>37</v>
      </c>
      <c r="K2389" t="s">
        <v>38</v>
      </c>
      <c r="L2389" t="s">
        <v>39</v>
      </c>
      <c r="M2389" t="s">
        <v>40</v>
      </c>
      <c r="N2389" t="s">
        <v>70</v>
      </c>
      <c r="O2389" t="s">
        <v>96</v>
      </c>
      <c r="P2389" t="s">
        <v>43</v>
      </c>
      <c r="Q2389">
        <v>25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2</v>
      </c>
      <c r="X2389">
        <v>0</v>
      </c>
      <c r="Y2389">
        <v>0</v>
      </c>
      <c r="Z2389">
        <v>1</v>
      </c>
      <c r="AA2389">
        <v>0</v>
      </c>
      <c r="AB2389">
        <v>1</v>
      </c>
      <c r="AC2389">
        <v>0</v>
      </c>
      <c r="AD2389">
        <v>0</v>
      </c>
      <c r="AE2389">
        <v>42.378</v>
      </c>
      <c r="AF2389">
        <v>-71.095399999999998</v>
      </c>
      <c r="AG2389">
        <v>2</v>
      </c>
      <c r="AH2389" s="1">
        <v>250000000000000</v>
      </c>
    </row>
    <row r="2390" spans="1:34" x14ac:dyDescent="0.35">
      <c r="A2390">
        <v>21030689</v>
      </c>
      <c r="B2390" s="2">
        <v>44365.088194444441</v>
      </c>
      <c r="C2390" s="2" t="str">
        <f t="shared" si="74"/>
        <v>Jun</v>
      </c>
      <c r="D2390" s="2" t="str">
        <f t="shared" si="75"/>
        <v>2021</v>
      </c>
      <c r="E2390" t="s">
        <v>58</v>
      </c>
      <c r="F2390" t="s">
        <v>1721</v>
      </c>
      <c r="G2390" t="s">
        <v>34</v>
      </c>
      <c r="H2390" t="s">
        <v>47</v>
      </c>
      <c r="I2390" t="s">
        <v>48</v>
      </c>
      <c r="J2390" t="s">
        <v>37</v>
      </c>
      <c r="K2390" t="s">
        <v>38</v>
      </c>
      <c r="L2390" t="s">
        <v>39</v>
      </c>
      <c r="M2390" t="s">
        <v>93</v>
      </c>
      <c r="N2390" t="s">
        <v>63</v>
      </c>
      <c r="O2390" t="s">
        <v>42</v>
      </c>
      <c r="P2390" t="s">
        <v>43</v>
      </c>
      <c r="Q2390">
        <v>25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</v>
      </c>
      <c r="AE2390">
        <v>42.378300000000003</v>
      </c>
      <c r="AF2390">
        <v>-71.094899999999996</v>
      </c>
      <c r="AG2390">
        <v>2</v>
      </c>
      <c r="AH2390" s="1">
        <v>250000000000000</v>
      </c>
    </row>
    <row r="2391" spans="1:34" x14ac:dyDescent="0.35">
      <c r="A2391">
        <v>21040121</v>
      </c>
      <c r="B2391" s="2">
        <v>44411.669444444444</v>
      </c>
      <c r="C2391" s="2" t="str">
        <f t="shared" si="74"/>
        <v>Aug</v>
      </c>
      <c r="D2391" s="2" t="str">
        <f t="shared" si="75"/>
        <v>2021</v>
      </c>
      <c r="E2391" t="s">
        <v>32</v>
      </c>
      <c r="F2391" t="s">
        <v>1721</v>
      </c>
      <c r="G2391" t="s">
        <v>46</v>
      </c>
      <c r="H2391" t="s">
        <v>47</v>
      </c>
      <c r="I2391" t="s">
        <v>48</v>
      </c>
      <c r="J2391" t="s">
        <v>37</v>
      </c>
      <c r="K2391" t="s">
        <v>38</v>
      </c>
      <c r="L2391" t="s">
        <v>39</v>
      </c>
      <c r="M2391" t="s">
        <v>93</v>
      </c>
      <c r="N2391" t="s">
        <v>55</v>
      </c>
      <c r="O2391" t="s">
        <v>42</v>
      </c>
      <c r="P2391" t="s">
        <v>43</v>
      </c>
      <c r="Q2391">
        <v>25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4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42.378300000000003</v>
      </c>
      <c r="AF2391">
        <v>-71.094899999999996</v>
      </c>
      <c r="AG2391">
        <v>2</v>
      </c>
      <c r="AH2391" s="1">
        <v>250000000000000</v>
      </c>
    </row>
    <row r="2392" spans="1:34" x14ac:dyDescent="0.35">
      <c r="A2392">
        <v>22001849</v>
      </c>
      <c r="B2392" s="2">
        <v>44574.412499999999</v>
      </c>
      <c r="C2392" s="2" t="str">
        <f t="shared" si="74"/>
        <v>Jan</v>
      </c>
      <c r="D2392" s="2" t="str">
        <f t="shared" si="75"/>
        <v>2022</v>
      </c>
      <c r="E2392" t="s">
        <v>44</v>
      </c>
      <c r="F2392" t="s">
        <v>1723</v>
      </c>
      <c r="G2392" t="s">
        <v>46</v>
      </c>
      <c r="H2392" t="s">
        <v>47</v>
      </c>
      <c r="I2392" t="s">
        <v>391</v>
      </c>
      <c r="J2392" t="s">
        <v>139</v>
      </c>
      <c r="K2392" t="s">
        <v>38</v>
      </c>
      <c r="L2392" t="s">
        <v>54</v>
      </c>
      <c r="M2392" t="s">
        <v>40</v>
      </c>
      <c r="N2392" t="s">
        <v>55</v>
      </c>
      <c r="O2392" t="s">
        <v>56</v>
      </c>
      <c r="P2392" t="s">
        <v>43</v>
      </c>
      <c r="Q2392">
        <v>25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3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42.376800000000003</v>
      </c>
      <c r="AF2392">
        <v>-71.092600000000004</v>
      </c>
      <c r="AG2392">
        <v>2</v>
      </c>
      <c r="AH2392" s="1">
        <v>250000000000000</v>
      </c>
    </row>
    <row r="2393" spans="1:34" x14ac:dyDescent="0.35">
      <c r="A2393">
        <v>18048786</v>
      </c>
      <c r="B2393" s="2">
        <v>43328.509027777778</v>
      </c>
      <c r="C2393" s="2" t="str">
        <f t="shared" si="74"/>
        <v>Aug</v>
      </c>
      <c r="D2393" s="2" t="str">
        <f t="shared" si="75"/>
        <v>2018</v>
      </c>
      <c r="E2393" t="s">
        <v>44</v>
      </c>
      <c r="F2393" t="s">
        <v>1724</v>
      </c>
      <c r="G2393" t="s">
        <v>46</v>
      </c>
      <c r="H2393" t="s">
        <v>47</v>
      </c>
      <c r="I2393" t="s">
        <v>48</v>
      </c>
      <c r="J2393" t="s">
        <v>37</v>
      </c>
      <c r="K2393" t="s">
        <v>38</v>
      </c>
      <c r="L2393" t="s">
        <v>39</v>
      </c>
      <c r="M2393" t="s">
        <v>40</v>
      </c>
      <c r="N2393" t="s">
        <v>41</v>
      </c>
      <c r="O2393" t="s">
        <v>42</v>
      </c>
      <c r="P2393" t="s">
        <v>43</v>
      </c>
      <c r="Q2393">
        <v>25</v>
      </c>
      <c r="R2393">
        <v>0</v>
      </c>
      <c r="S2393">
        <v>0</v>
      </c>
      <c r="T2393">
        <v>0</v>
      </c>
      <c r="U2393">
        <v>0</v>
      </c>
      <c r="V2393">
        <v>2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42.376399999999997</v>
      </c>
      <c r="AF2393">
        <v>-71.090400000000002</v>
      </c>
      <c r="AG2393">
        <v>2</v>
      </c>
      <c r="AH2393" s="1">
        <v>250000000000000</v>
      </c>
    </row>
    <row r="2394" spans="1:34" x14ac:dyDescent="0.35">
      <c r="A2394">
        <v>23022857</v>
      </c>
      <c r="B2394" s="2">
        <v>45043.652083333334</v>
      </c>
      <c r="C2394" s="2" t="str">
        <f t="shared" si="74"/>
        <v>Apr</v>
      </c>
      <c r="D2394" s="2" t="str">
        <f t="shared" si="75"/>
        <v>2023</v>
      </c>
      <c r="E2394" t="s">
        <v>44</v>
      </c>
      <c r="F2394" t="s">
        <v>1725</v>
      </c>
      <c r="G2394" t="s">
        <v>46</v>
      </c>
      <c r="H2394" t="s">
        <v>47</v>
      </c>
      <c r="I2394" t="s">
        <v>48</v>
      </c>
      <c r="J2394" t="s">
        <v>37</v>
      </c>
      <c r="K2394" t="s">
        <v>38</v>
      </c>
      <c r="L2394" t="s">
        <v>54</v>
      </c>
      <c r="M2394" t="s">
        <v>40</v>
      </c>
      <c r="N2394" t="s">
        <v>41</v>
      </c>
      <c r="O2394" t="s">
        <v>42</v>
      </c>
      <c r="P2394" t="s">
        <v>43</v>
      </c>
      <c r="Q2394">
        <v>25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2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42.378</v>
      </c>
      <c r="AF2394">
        <v>-71.0916</v>
      </c>
      <c r="AG2394">
        <v>2</v>
      </c>
      <c r="AH2394" s="1">
        <v>250000000000000</v>
      </c>
    </row>
    <row r="2395" spans="1:34" x14ac:dyDescent="0.35">
      <c r="A2395">
        <v>19047351</v>
      </c>
      <c r="B2395" s="2">
        <v>43696.280555555553</v>
      </c>
      <c r="C2395" s="2" t="str">
        <f t="shared" si="74"/>
        <v>Aug</v>
      </c>
      <c r="D2395" s="2" t="str">
        <f t="shared" si="75"/>
        <v>2019</v>
      </c>
      <c r="E2395" t="s">
        <v>58</v>
      </c>
      <c r="F2395" t="s">
        <v>1725</v>
      </c>
      <c r="G2395" t="s">
        <v>46</v>
      </c>
      <c r="H2395" t="s">
        <v>47</v>
      </c>
      <c r="I2395" t="s">
        <v>48</v>
      </c>
      <c r="J2395" t="s">
        <v>37</v>
      </c>
      <c r="K2395" t="s">
        <v>38</v>
      </c>
      <c r="L2395" t="s">
        <v>39</v>
      </c>
      <c r="M2395" t="s">
        <v>63</v>
      </c>
      <c r="N2395" t="s">
        <v>49</v>
      </c>
      <c r="O2395" t="s">
        <v>108</v>
      </c>
      <c r="P2395" t="s">
        <v>89</v>
      </c>
      <c r="Q2395">
        <v>10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42.378</v>
      </c>
      <c r="AF2395">
        <v>-71.0916</v>
      </c>
      <c r="AG2395">
        <v>2</v>
      </c>
      <c r="AH2395" s="1">
        <v>250000000000000</v>
      </c>
    </row>
    <row r="2396" spans="1:34" x14ac:dyDescent="0.35">
      <c r="A2396">
        <v>22066289</v>
      </c>
      <c r="B2396" s="2">
        <v>44885.599305555559</v>
      </c>
      <c r="C2396" s="2" t="str">
        <f t="shared" si="74"/>
        <v>Nov</v>
      </c>
      <c r="D2396" s="2" t="str">
        <f t="shared" si="75"/>
        <v>2022</v>
      </c>
      <c r="E2396" t="s">
        <v>44</v>
      </c>
      <c r="F2396" t="s">
        <v>1724</v>
      </c>
      <c r="G2396" t="s">
        <v>46</v>
      </c>
      <c r="H2396" t="s">
        <v>47</v>
      </c>
      <c r="I2396" t="s">
        <v>48</v>
      </c>
      <c r="J2396" t="s">
        <v>37</v>
      </c>
      <c r="K2396" t="s">
        <v>38</v>
      </c>
      <c r="L2396" t="s">
        <v>39</v>
      </c>
      <c r="M2396" t="s">
        <v>40</v>
      </c>
      <c r="N2396" t="s">
        <v>41</v>
      </c>
      <c r="O2396" t="s">
        <v>42</v>
      </c>
      <c r="P2396" t="s">
        <v>43</v>
      </c>
      <c r="Q2396">
        <v>20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2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42.376399999999997</v>
      </c>
      <c r="AF2396">
        <v>-71.090400000000002</v>
      </c>
      <c r="AG2396">
        <v>2</v>
      </c>
      <c r="AH2396" s="1">
        <v>250000000000000</v>
      </c>
    </row>
    <row r="2397" spans="1:34" x14ac:dyDescent="0.35">
      <c r="A2397">
        <v>22064096</v>
      </c>
      <c r="B2397" s="2">
        <v>44873.467361111114</v>
      </c>
      <c r="C2397" s="2" t="str">
        <f t="shared" si="74"/>
        <v>Nov</v>
      </c>
      <c r="D2397" s="2" t="str">
        <f t="shared" si="75"/>
        <v>2022</v>
      </c>
      <c r="E2397" t="s">
        <v>44</v>
      </c>
      <c r="F2397" t="s">
        <v>1726</v>
      </c>
      <c r="G2397" t="s">
        <v>46</v>
      </c>
      <c r="H2397" t="s">
        <v>47</v>
      </c>
      <c r="I2397" t="s">
        <v>48</v>
      </c>
      <c r="J2397" t="s">
        <v>37</v>
      </c>
      <c r="K2397" t="s">
        <v>38</v>
      </c>
      <c r="L2397" t="s">
        <v>39</v>
      </c>
      <c r="M2397" t="s">
        <v>40</v>
      </c>
      <c r="N2397" t="s">
        <v>55</v>
      </c>
      <c r="O2397" t="s">
        <v>42</v>
      </c>
      <c r="P2397" t="s">
        <v>43</v>
      </c>
      <c r="Q2397">
        <v>25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2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42.376399999999997</v>
      </c>
      <c r="AF2397">
        <v>-71.090400000000002</v>
      </c>
      <c r="AG2397">
        <v>2</v>
      </c>
      <c r="AH2397" s="1">
        <v>250000000000000</v>
      </c>
    </row>
    <row r="2398" spans="1:34" x14ac:dyDescent="0.35">
      <c r="A2398">
        <v>22016659</v>
      </c>
      <c r="B2398" s="2">
        <v>44649.554861111108</v>
      </c>
      <c r="C2398" s="2" t="str">
        <f t="shared" si="74"/>
        <v>Mar</v>
      </c>
      <c r="D2398" s="2" t="str">
        <f t="shared" si="75"/>
        <v>2022</v>
      </c>
      <c r="E2398" t="s">
        <v>44</v>
      </c>
      <c r="F2398" t="s">
        <v>1726</v>
      </c>
      <c r="G2398" t="s">
        <v>46</v>
      </c>
      <c r="H2398" t="s">
        <v>47</v>
      </c>
      <c r="I2398" t="s">
        <v>48</v>
      </c>
      <c r="J2398" t="s">
        <v>37</v>
      </c>
      <c r="K2398" t="s">
        <v>38</v>
      </c>
      <c r="L2398" t="s">
        <v>39</v>
      </c>
      <c r="M2398" t="s">
        <v>40</v>
      </c>
      <c r="N2398" t="s">
        <v>41</v>
      </c>
      <c r="O2398" t="s">
        <v>96</v>
      </c>
      <c r="P2398" t="s">
        <v>57</v>
      </c>
      <c r="Q2398">
        <v>25</v>
      </c>
      <c r="R2398">
        <v>0</v>
      </c>
      <c r="S2398">
        <v>0</v>
      </c>
      <c r="T2398">
        <v>0</v>
      </c>
      <c r="U2398">
        <v>0</v>
      </c>
      <c r="V2398">
        <v>1</v>
      </c>
      <c r="W2398">
        <v>2</v>
      </c>
      <c r="X2398">
        <v>0</v>
      </c>
      <c r="Y2398">
        <v>0</v>
      </c>
      <c r="Z2398">
        <v>1</v>
      </c>
      <c r="AA2398">
        <v>0</v>
      </c>
      <c r="AB2398">
        <v>1</v>
      </c>
      <c r="AC2398">
        <v>0</v>
      </c>
      <c r="AD2398">
        <v>0</v>
      </c>
      <c r="AE2398">
        <v>42.376399999999997</v>
      </c>
      <c r="AF2398">
        <v>-71.090400000000002</v>
      </c>
      <c r="AG2398">
        <v>2</v>
      </c>
      <c r="AH2398" s="1">
        <v>250000000000000</v>
      </c>
    </row>
    <row r="2399" spans="1:34" x14ac:dyDescent="0.35">
      <c r="A2399">
        <v>23066361</v>
      </c>
      <c r="B2399" s="2">
        <v>45246.31527777778</v>
      </c>
      <c r="C2399" s="2" t="str">
        <f t="shared" si="74"/>
        <v>Nov</v>
      </c>
      <c r="D2399" s="2" t="str">
        <f t="shared" si="75"/>
        <v>2023</v>
      </c>
      <c r="E2399" t="s">
        <v>58</v>
      </c>
      <c r="F2399" t="s">
        <v>1727</v>
      </c>
      <c r="G2399" t="s">
        <v>46</v>
      </c>
      <c r="H2399" t="s">
        <v>47</v>
      </c>
      <c r="I2399" t="s">
        <v>48</v>
      </c>
      <c r="J2399" t="s">
        <v>37</v>
      </c>
      <c r="K2399" t="s">
        <v>38</v>
      </c>
      <c r="L2399" t="s">
        <v>39</v>
      </c>
      <c r="M2399" t="s">
        <v>40</v>
      </c>
      <c r="N2399" t="s">
        <v>41</v>
      </c>
      <c r="O2399" t="s">
        <v>96</v>
      </c>
      <c r="P2399" t="s">
        <v>43</v>
      </c>
      <c r="Q2399">
        <v>25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1</v>
      </c>
      <c r="X2399">
        <v>0</v>
      </c>
      <c r="Y2399">
        <v>0</v>
      </c>
      <c r="Z2399">
        <v>1</v>
      </c>
      <c r="AA2399">
        <v>0</v>
      </c>
      <c r="AB2399">
        <v>1</v>
      </c>
      <c r="AC2399">
        <v>0</v>
      </c>
      <c r="AD2399">
        <v>0</v>
      </c>
      <c r="AE2399">
        <v>42.378599999999999</v>
      </c>
      <c r="AF2399">
        <v>-71.093699999999998</v>
      </c>
      <c r="AG2399">
        <v>2</v>
      </c>
      <c r="AH2399" s="1">
        <v>250000000000000</v>
      </c>
    </row>
    <row r="2400" spans="1:34" x14ac:dyDescent="0.35">
      <c r="A2400">
        <v>20060775</v>
      </c>
      <c r="B2400" s="2">
        <v>44182.045138888891</v>
      </c>
      <c r="C2400" s="2" t="str">
        <f t="shared" si="74"/>
        <v>Dec</v>
      </c>
      <c r="D2400" s="2" t="str">
        <f t="shared" si="75"/>
        <v>2020</v>
      </c>
      <c r="E2400" t="s">
        <v>58</v>
      </c>
      <c r="F2400" t="s">
        <v>1726</v>
      </c>
      <c r="G2400" t="s">
        <v>34</v>
      </c>
      <c r="H2400" t="s">
        <v>155</v>
      </c>
      <c r="I2400" t="s">
        <v>155</v>
      </c>
      <c r="J2400" t="s">
        <v>139</v>
      </c>
      <c r="K2400" t="s">
        <v>38</v>
      </c>
      <c r="L2400" t="s">
        <v>39</v>
      </c>
      <c r="M2400" t="s">
        <v>40</v>
      </c>
      <c r="N2400" t="s">
        <v>41</v>
      </c>
      <c r="O2400" t="s">
        <v>56</v>
      </c>
      <c r="P2400" t="s">
        <v>43</v>
      </c>
      <c r="Q2400">
        <v>5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42.376399999999997</v>
      </c>
      <c r="AF2400">
        <v>-71.090400000000002</v>
      </c>
      <c r="AG2400">
        <v>2</v>
      </c>
      <c r="AH2400" s="1">
        <v>250000000000000</v>
      </c>
    </row>
    <row r="2401" spans="1:34" x14ac:dyDescent="0.35">
      <c r="A2401">
        <v>18049836</v>
      </c>
      <c r="B2401" s="2">
        <v>43333.576388888891</v>
      </c>
      <c r="C2401" s="2" t="str">
        <f t="shared" si="74"/>
        <v>Aug</v>
      </c>
      <c r="D2401" s="2" t="str">
        <f t="shared" si="75"/>
        <v>2018</v>
      </c>
      <c r="E2401" t="s">
        <v>44</v>
      </c>
      <c r="F2401" t="s">
        <v>1728</v>
      </c>
      <c r="G2401" t="s">
        <v>46</v>
      </c>
      <c r="H2401" t="s">
        <v>47</v>
      </c>
      <c r="I2401" t="s">
        <v>48</v>
      </c>
      <c r="J2401" t="s">
        <v>37</v>
      </c>
      <c r="K2401" t="s">
        <v>38</v>
      </c>
      <c r="L2401" t="s">
        <v>39</v>
      </c>
      <c r="M2401" t="s">
        <v>40</v>
      </c>
      <c r="N2401" t="s">
        <v>55</v>
      </c>
      <c r="O2401" t="s">
        <v>42</v>
      </c>
      <c r="P2401" t="s">
        <v>43</v>
      </c>
      <c r="Q2401">
        <v>25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</v>
      </c>
      <c r="AE2401">
        <v>42.376399999999997</v>
      </c>
      <c r="AF2401">
        <v>-71.090400000000002</v>
      </c>
      <c r="AG2401">
        <v>2</v>
      </c>
      <c r="AH2401" s="1">
        <v>250000000000000</v>
      </c>
    </row>
    <row r="2402" spans="1:34" x14ac:dyDescent="0.35">
      <c r="A2402">
        <v>19067978</v>
      </c>
      <c r="B2402" s="2">
        <v>43798.854861111111</v>
      </c>
      <c r="C2402" s="2" t="str">
        <f t="shared" si="74"/>
        <v>Nov</v>
      </c>
      <c r="D2402" s="2" t="str">
        <f t="shared" si="75"/>
        <v>2019</v>
      </c>
      <c r="E2402" t="s">
        <v>32</v>
      </c>
      <c r="F2402" t="s">
        <v>1726</v>
      </c>
      <c r="G2402" t="s">
        <v>34</v>
      </c>
      <c r="H2402" t="s">
        <v>47</v>
      </c>
      <c r="I2402" t="s">
        <v>48</v>
      </c>
      <c r="J2402" t="s">
        <v>37</v>
      </c>
      <c r="K2402" t="s">
        <v>38</v>
      </c>
      <c r="L2402" t="s">
        <v>39</v>
      </c>
      <c r="M2402" t="s">
        <v>63</v>
      </c>
      <c r="N2402" t="s">
        <v>49</v>
      </c>
      <c r="O2402" t="s">
        <v>86</v>
      </c>
      <c r="P2402" t="s">
        <v>43</v>
      </c>
      <c r="Q2402">
        <v>10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4</v>
      </c>
      <c r="X2402">
        <v>0</v>
      </c>
      <c r="Y2402">
        <v>0</v>
      </c>
      <c r="Z2402">
        <v>1</v>
      </c>
      <c r="AA2402">
        <v>1</v>
      </c>
      <c r="AB2402">
        <v>0</v>
      </c>
      <c r="AC2402">
        <v>0</v>
      </c>
      <c r="AD2402">
        <v>0</v>
      </c>
      <c r="AE2402">
        <v>42.376399999999997</v>
      </c>
      <c r="AF2402">
        <v>-71.090400000000002</v>
      </c>
      <c r="AG2402">
        <v>2</v>
      </c>
      <c r="AH2402" s="1">
        <v>250000000000000</v>
      </c>
    </row>
    <row r="2403" spans="1:34" x14ac:dyDescent="0.35">
      <c r="A2403">
        <v>23072748</v>
      </c>
      <c r="B2403" s="2">
        <v>45278.605555555558</v>
      </c>
      <c r="C2403" s="2" t="str">
        <f t="shared" si="74"/>
        <v>Dec</v>
      </c>
      <c r="D2403" s="2" t="str">
        <f t="shared" si="75"/>
        <v>2023</v>
      </c>
      <c r="E2403" t="s">
        <v>44</v>
      </c>
      <c r="F2403" t="s">
        <v>1729</v>
      </c>
      <c r="G2403" t="s">
        <v>46</v>
      </c>
      <c r="H2403" t="s">
        <v>35</v>
      </c>
      <c r="I2403" t="s">
        <v>36</v>
      </c>
      <c r="J2403" t="s">
        <v>37</v>
      </c>
      <c r="K2403" t="s">
        <v>323</v>
      </c>
      <c r="L2403" t="s">
        <v>298</v>
      </c>
      <c r="M2403" t="s">
        <v>93</v>
      </c>
      <c r="N2403" t="s">
        <v>70</v>
      </c>
      <c r="O2403" t="s">
        <v>42</v>
      </c>
      <c r="P2403" t="s">
        <v>43</v>
      </c>
      <c r="Q2403">
        <v>20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3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42.377499999999998</v>
      </c>
      <c r="AF2403">
        <v>-71.094899999999996</v>
      </c>
      <c r="AG2403">
        <v>2</v>
      </c>
      <c r="AH2403" s="1">
        <v>250000000000000</v>
      </c>
    </row>
    <row r="2404" spans="1:34" x14ac:dyDescent="0.35">
      <c r="A2404">
        <v>24016986</v>
      </c>
      <c r="B2404" s="2">
        <v>45378.363194444442</v>
      </c>
      <c r="C2404" s="2" t="str">
        <f t="shared" si="74"/>
        <v>Mar</v>
      </c>
      <c r="D2404" s="2" t="str">
        <f t="shared" si="75"/>
        <v>2024</v>
      </c>
      <c r="E2404" t="s">
        <v>44</v>
      </c>
      <c r="F2404" t="s">
        <v>1727</v>
      </c>
      <c r="G2404" t="s">
        <v>46</v>
      </c>
      <c r="H2404" t="s">
        <v>52</v>
      </c>
      <c r="I2404" t="s">
        <v>36</v>
      </c>
      <c r="J2404" t="s">
        <v>37</v>
      </c>
      <c r="K2404" t="s">
        <v>38</v>
      </c>
      <c r="L2404" t="s">
        <v>39</v>
      </c>
      <c r="M2404" t="s">
        <v>40</v>
      </c>
      <c r="N2404" t="s">
        <v>70</v>
      </c>
      <c r="O2404" t="s">
        <v>96</v>
      </c>
      <c r="P2404" t="s">
        <v>43</v>
      </c>
      <c r="Q2404">
        <v>25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2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1</v>
      </c>
      <c r="AD2404">
        <v>0</v>
      </c>
      <c r="AE2404">
        <v>42.378599999999999</v>
      </c>
      <c r="AF2404">
        <v>-71.093699999999998</v>
      </c>
      <c r="AG2404">
        <v>2</v>
      </c>
      <c r="AH2404" s="1">
        <v>250000000000000</v>
      </c>
    </row>
    <row r="2405" spans="1:34" x14ac:dyDescent="0.35">
      <c r="A2405">
        <v>23007168</v>
      </c>
      <c r="B2405" s="2">
        <v>44965.642361111109</v>
      </c>
      <c r="C2405" s="2" t="str">
        <f t="shared" si="74"/>
        <v>Feb</v>
      </c>
      <c r="D2405" s="2" t="str">
        <f t="shared" si="75"/>
        <v>2023</v>
      </c>
      <c r="E2405" t="s">
        <v>44</v>
      </c>
      <c r="F2405" t="s">
        <v>1730</v>
      </c>
      <c r="G2405" t="s">
        <v>46</v>
      </c>
      <c r="H2405" t="s">
        <v>47</v>
      </c>
      <c r="I2405" t="s">
        <v>48</v>
      </c>
      <c r="J2405" t="s">
        <v>37</v>
      </c>
      <c r="K2405" t="s">
        <v>38</v>
      </c>
      <c r="L2405" t="s">
        <v>39</v>
      </c>
      <c r="M2405" t="s">
        <v>40</v>
      </c>
      <c r="N2405" t="s">
        <v>63</v>
      </c>
      <c r="O2405" t="s">
        <v>42</v>
      </c>
      <c r="P2405" t="s">
        <v>43</v>
      </c>
      <c r="Q2405">
        <v>20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5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42.378</v>
      </c>
      <c r="AF2405">
        <v>-71.092100000000002</v>
      </c>
      <c r="AG2405">
        <v>2</v>
      </c>
      <c r="AH2405" s="1">
        <v>250000000000000</v>
      </c>
    </row>
    <row r="2406" spans="1:34" x14ac:dyDescent="0.35">
      <c r="A2406">
        <v>18060399</v>
      </c>
      <c r="B2406" s="2">
        <v>43383.550694444442</v>
      </c>
      <c r="C2406" s="2" t="str">
        <f t="shared" si="74"/>
        <v>Oct</v>
      </c>
      <c r="D2406" s="2" t="str">
        <f t="shared" si="75"/>
        <v>2018</v>
      </c>
      <c r="E2406" t="s">
        <v>44</v>
      </c>
      <c r="F2406" t="s">
        <v>1731</v>
      </c>
      <c r="G2406" t="s">
        <v>46</v>
      </c>
      <c r="H2406" t="s">
        <v>47</v>
      </c>
      <c r="I2406" t="s">
        <v>48</v>
      </c>
      <c r="J2406" t="s">
        <v>37</v>
      </c>
      <c r="K2406" t="s">
        <v>38</v>
      </c>
      <c r="L2406" t="s">
        <v>39</v>
      </c>
      <c r="M2406" t="s">
        <v>40</v>
      </c>
      <c r="N2406" t="s">
        <v>49</v>
      </c>
      <c r="O2406" t="s">
        <v>99</v>
      </c>
      <c r="P2406" t="s">
        <v>57</v>
      </c>
      <c r="Q2406">
        <v>30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3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42.378300000000003</v>
      </c>
      <c r="AF2406">
        <v>-71.092399999999998</v>
      </c>
      <c r="AG2406">
        <v>2</v>
      </c>
      <c r="AH2406" s="1">
        <v>250000000000000</v>
      </c>
    </row>
    <row r="2407" spans="1:34" x14ac:dyDescent="0.35">
      <c r="A2407">
        <v>23013571</v>
      </c>
      <c r="B2407" s="2">
        <v>45001.417361111111</v>
      </c>
      <c r="C2407" s="2" t="str">
        <f t="shared" si="74"/>
        <v>Mar</v>
      </c>
      <c r="D2407" s="2" t="str">
        <f t="shared" si="75"/>
        <v>2023</v>
      </c>
      <c r="E2407" t="s">
        <v>44</v>
      </c>
      <c r="F2407" t="s">
        <v>1732</v>
      </c>
      <c r="G2407" t="s">
        <v>46</v>
      </c>
      <c r="H2407" t="s">
        <v>47</v>
      </c>
      <c r="I2407" t="s">
        <v>48</v>
      </c>
      <c r="J2407" t="s">
        <v>37</v>
      </c>
      <c r="K2407" t="s">
        <v>38</v>
      </c>
      <c r="L2407" t="s">
        <v>39</v>
      </c>
      <c r="M2407" t="s">
        <v>69</v>
      </c>
      <c r="N2407" t="s">
        <v>70</v>
      </c>
      <c r="O2407" t="s">
        <v>56</v>
      </c>
      <c r="P2407" t="s">
        <v>57</v>
      </c>
      <c r="Q2407">
        <v>25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3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42.377800000000001</v>
      </c>
      <c r="AF2407">
        <v>-71.091899999999995</v>
      </c>
      <c r="AG2407">
        <v>2</v>
      </c>
      <c r="AH2407" s="1">
        <v>250000000000000</v>
      </c>
    </row>
    <row r="2408" spans="1:34" x14ac:dyDescent="0.35">
      <c r="A2408">
        <v>23063444</v>
      </c>
      <c r="B2408" s="2">
        <v>45231.837500000001</v>
      </c>
      <c r="C2408" s="2" t="str">
        <f t="shared" si="74"/>
        <v>Nov</v>
      </c>
      <c r="D2408" s="2" t="str">
        <f t="shared" si="75"/>
        <v>2023</v>
      </c>
      <c r="E2408" t="s">
        <v>32</v>
      </c>
      <c r="F2408" t="s">
        <v>1733</v>
      </c>
      <c r="G2408" t="s">
        <v>34</v>
      </c>
      <c r="H2408" t="s">
        <v>47</v>
      </c>
      <c r="I2408" t="s">
        <v>48</v>
      </c>
      <c r="J2408" t="s">
        <v>37</v>
      </c>
      <c r="K2408" t="s">
        <v>38</v>
      </c>
      <c r="L2408" t="s">
        <v>39</v>
      </c>
      <c r="M2408" t="s">
        <v>69</v>
      </c>
      <c r="N2408" t="s">
        <v>119</v>
      </c>
      <c r="O2408" t="s">
        <v>56</v>
      </c>
      <c r="P2408" t="s">
        <v>43</v>
      </c>
      <c r="Q2408">
        <v>25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3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42.377299999999998</v>
      </c>
      <c r="AF2408">
        <v>-71.091700000000003</v>
      </c>
      <c r="AG2408">
        <v>2</v>
      </c>
      <c r="AH2408" s="1">
        <v>250000000000000</v>
      </c>
    </row>
    <row r="2409" spans="1:34" x14ac:dyDescent="0.35">
      <c r="A2409">
        <v>23071707</v>
      </c>
      <c r="B2409" s="2">
        <v>45273.946527777778</v>
      </c>
      <c r="C2409" s="2" t="str">
        <f t="shared" si="74"/>
        <v>Dec</v>
      </c>
      <c r="D2409" s="2" t="str">
        <f t="shared" si="75"/>
        <v>2023</v>
      </c>
      <c r="E2409" t="s">
        <v>32</v>
      </c>
      <c r="F2409" t="s">
        <v>1734</v>
      </c>
      <c r="G2409" t="s">
        <v>34</v>
      </c>
      <c r="H2409" t="s">
        <v>47</v>
      </c>
      <c r="I2409" t="s">
        <v>171</v>
      </c>
      <c r="J2409" t="s">
        <v>139</v>
      </c>
      <c r="K2409" t="s">
        <v>38</v>
      </c>
      <c r="L2409" t="s">
        <v>39</v>
      </c>
      <c r="M2409" t="s">
        <v>40</v>
      </c>
      <c r="N2409" t="s">
        <v>49</v>
      </c>
      <c r="O2409" t="s">
        <v>153</v>
      </c>
      <c r="P2409" t="s">
        <v>89</v>
      </c>
      <c r="Q2409">
        <v>15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2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42.379399999999997</v>
      </c>
      <c r="AF2409">
        <v>-71.079400000000007</v>
      </c>
      <c r="AG2409">
        <v>1</v>
      </c>
      <c r="AH2409" s="1">
        <v>250000000000000</v>
      </c>
    </row>
    <row r="2410" spans="1:34" x14ac:dyDescent="0.35">
      <c r="A2410">
        <v>18030133</v>
      </c>
      <c r="B2410" s="2">
        <v>43241.603472222225</v>
      </c>
      <c r="C2410" s="2" t="str">
        <f t="shared" si="74"/>
        <v>May</v>
      </c>
      <c r="D2410" s="2" t="str">
        <f t="shared" si="75"/>
        <v>2018</v>
      </c>
      <c r="E2410" t="s">
        <v>44</v>
      </c>
      <c r="F2410" t="s">
        <v>1735</v>
      </c>
      <c r="G2410" t="s">
        <v>46</v>
      </c>
      <c r="H2410" t="s">
        <v>47</v>
      </c>
      <c r="I2410" t="s">
        <v>48</v>
      </c>
      <c r="J2410" t="s">
        <v>37</v>
      </c>
      <c r="K2410" t="s">
        <v>38</v>
      </c>
      <c r="L2410" t="s">
        <v>39</v>
      </c>
      <c r="M2410" t="s">
        <v>63</v>
      </c>
      <c r="N2410" t="s">
        <v>41</v>
      </c>
      <c r="O2410" t="s">
        <v>153</v>
      </c>
      <c r="P2410" t="s">
        <v>43</v>
      </c>
      <c r="Q2410">
        <v>5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1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42.379399999999997</v>
      </c>
      <c r="AF2410">
        <v>-71.079400000000007</v>
      </c>
      <c r="AG2410">
        <v>1</v>
      </c>
      <c r="AH2410" s="1">
        <v>250000000000000</v>
      </c>
    </row>
    <row r="2411" spans="1:34" x14ac:dyDescent="0.35">
      <c r="A2411">
        <v>21006607</v>
      </c>
      <c r="B2411" s="2">
        <v>44232.179166666669</v>
      </c>
      <c r="C2411" s="2" t="str">
        <f t="shared" si="74"/>
        <v>Feb</v>
      </c>
      <c r="D2411" s="2" t="str">
        <f t="shared" si="75"/>
        <v>2021</v>
      </c>
      <c r="E2411" t="s">
        <v>58</v>
      </c>
      <c r="F2411" t="s">
        <v>1736</v>
      </c>
      <c r="G2411" t="s">
        <v>429</v>
      </c>
      <c r="H2411" t="s">
        <v>47</v>
      </c>
      <c r="I2411" t="s">
        <v>171</v>
      </c>
      <c r="J2411" t="s">
        <v>63</v>
      </c>
      <c r="K2411" t="s">
        <v>38</v>
      </c>
      <c r="L2411" t="s">
        <v>39</v>
      </c>
      <c r="M2411" t="s">
        <v>40</v>
      </c>
      <c r="N2411" t="s">
        <v>49</v>
      </c>
      <c r="O2411" t="s">
        <v>140</v>
      </c>
      <c r="P2411" t="s">
        <v>43</v>
      </c>
      <c r="Q2411">
        <v>25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42.381300000000003</v>
      </c>
      <c r="AF2411">
        <v>-71.082099999999997</v>
      </c>
      <c r="AG2411">
        <v>1</v>
      </c>
      <c r="AH2411" s="1">
        <v>250000000000000</v>
      </c>
    </row>
    <row r="2412" spans="1:34" x14ac:dyDescent="0.35">
      <c r="A2412">
        <v>20036018</v>
      </c>
      <c r="B2412" s="2">
        <v>44035.429166666669</v>
      </c>
      <c r="C2412" s="2" t="str">
        <f t="shared" si="74"/>
        <v>Jul</v>
      </c>
      <c r="D2412" s="2" t="str">
        <f t="shared" si="75"/>
        <v>2020</v>
      </c>
      <c r="E2412" t="s">
        <v>44</v>
      </c>
      <c r="F2412" t="s">
        <v>1736</v>
      </c>
      <c r="G2412" t="s">
        <v>46</v>
      </c>
      <c r="H2412" t="s">
        <v>52</v>
      </c>
      <c r="I2412" t="s">
        <v>48</v>
      </c>
      <c r="J2412" t="s">
        <v>37</v>
      </c>
      <c r="K2412" t="s">
        <v>38</v>
      </c>
      <c r="L2412" t="s">
        <v>39</v>
      </c>
      <c r="M2412" t="s">
        <v>40</v>
      </c>
      <c r="N2412" t="s">
        <v>70</v>
      </c>
      <c r="O2412" t="s">
        <v>56</v>
      </c>
      <c r="P2412" t="s">
        <v>57</v>
      </c>
      <c r="Q2412">
        <v>25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3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42.381300000000003</v>
      </c>
      <c r="AF2412">
        <v>-71.082099999999997</v>
      </c>
      <c r="AG2412">
        <v>1</v>
      </c>
      <c r="AH2412" s="1">
        <v>250000000000000</v>
      </c>
    </row>
    <row r="2413" spans="1:34" x14ac:dyDescent="0.35">
      <c r="A2413">
        <v>23015855</v>
      </c>
      <c r="B2413" s="2">
        <v>45011.890972222223</v>
      </c>
      <c r="C2413" s="2" t="str">
        <f t="shared" si="74"/>
        <v>Mar</v>
      </c>
      <c r="D2413" s="2" t="str">
        <f t="shared" si="75"/>
        <v>2023</v>
      </c>
      <c r="E2413" t="s">
        <v>32</v>
      </c>
      <c r="F2413" t="s">
        <v>1736</v>
      </c>
      <c r="G2413" t="s">
        <v>34</v>
      </c>
      <c r="H2413" t="s">
        <v>47</v>
      </c>
      <c r="I2413" t="s">
        <v>48</v>
      </c>
      <c r="J2413" t="s">
        <v>37</v>
      </c>
      <c r="K2413" t="s">
        <v>66</v>
      </c>
      <c r="L2413" t="s">
        <v>54</v>
      </c>
      <c r="M2413" t="s">
        <v>40</v>
      </c>
      <c r="N2413" t="s">
        <v>55</v>
      </c>
      <c r="O2413" t="s">
        <v>42</v>
      </c>
      <c r="P2413" t="s">
        <v>43</v>
      </c>
      <c r="Q2413">
        <v>25</v>
      </c>
      <c r="R2413">
        <v>0</v>
      </c>
      <c r="S2413">
        <v>0</v>
      </c>
      <c r="T2413">
        <v>0</v>
      </c>
      <c r="U2413">
        <v>0</v>
      </c>
      <c r="V2413">
        <v>3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42.381300000000003</v>
      </c>
      <c r="AF2413">
        <v>-71.082099999999997</v>
      </c>
      <c r="AG2413">
        <v>1</v>
      </c>
      <c r="AH2413" s="1">
        <v>250000000000000</v>
      </c>
    </row>
    <row r="2414" spans="1:34" x14ac:dyDescent="0.35">
      <c r="A2414">
        <v>22029468</v>
      </c>
      <c r="B2414" s="2">
        <v>44707.712500000001</v>
      </c>
      <c r="C2414" s="2" t="str">
        <f t="shared" si="74"/>
        <v>May</v>
      </c>
      <c r="D2414" s="2" t="str">
        <f t="shared" si="75"/>
        <v>2022</v>
      </c>
      <c r="E2414" t="s">
        <v>32</v>
      </c>
      <c r="F2414" t="s">
        <v>1736</v>
      </c>
      <c r="G2414" t="s">
        <v>46</v>
      </c>
      <c r="H2414" t="s">
        <v>47</v>
      </c>
      <c r="I2414" t="s">
        <v>48</v>
      </c>
      <c r="J2414" t="s">
        <v>37</v>
      </c>
      <c r="K2414" t="s">
        <v>66</v>
      </c>
      <c r="L2414" t="s">
        <v>54</v>
      </c>
      <c r="M2414" t="s">
        <v>40</v>
      </c>
      <c r="N2414" t="s">
        <v>55</v>
      </c>
      <c r="O2414" t="s">
        <v>42</v>
      </c>
      <c r="P2414" t="s">
        <v>43</v>
      </c>
      <c r="Q2414">
        <v>25</v>
      </c>
      <c r="R2414">
        <v>0</v>
      </c>
      <c r="S2414">
        <v>0</v>
      </c>
      <c r="T2414">
        <v>0</v>
      </c>
      <c r="U2414">
        <v>1</v>
      </c>
      <c r="V2414">
        <v>0</v>
      </c>
      <c r="W2414">
        <v>2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42.381300000000003</v>
      </c>
      <c r="AF2414">
        <v>-71.082099999999997</v>
      </c>
      <c r="AG2414">
        <v>1</v>
      </c>
      <c r="AH2414" s="1">
        <v>250000000000000</v>
      </c>
    </row>
    <row r="2415" spans="1:34" x14ac:dyDescent="0.35">
      <c r="A2415">
        <v>21012892</v>
      </c>
      <c r="B2415" s="2">
        <v>44267.851388888892</v>
      </c>
      <c r="C2415" s="2" t="str">
        <f t="shared" si="74"/>
        <v>Mar</v>
      </c>
      <c r="D2415" s="2" t="str">
        <f t="shared" si="75"/>
        <v>2021</v>
      </c>
      <c r="E2415" t="s">
        <v>32</v>
      </c>
      <c r="F2415" t="s">
        <v>1737</v>
      </c>
      <c r="G2415" t="s">
        <v>34</v>
      </c>
      <c r="H2415" t="s">
        <v>47</v>
      </c>
      <c r="I2415" t="s">
        <v>48</v>
      </c>
      <c r="J2415" t="s">
        <v>37</v>
      </c>
      <c r="K2415" t="s">
        <v>38</v>
      </c>
      <c r="L2415" t="s">
        <v>54</v>
      </c>
      <c r="M2415" t="s">
        <v>93</v>
      </c>
      <c r="N2415" t="s">
        <v>55</v>
      </c>
      <c r="O2415" t="s">
        <v>42</v>
      </c>
      <c r="P2415" t="s">
        <v>43</v>
      </c>
      <c r="Q2415">
        <v>25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2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42.381100000000004</v>
      </c>
      <c r="AF2415">
        <v>-71.087000000000003</v>
      </c>
      <c r="AG2415">
        <v>1</v>
      </c>
      <c r="AH2415" s="1">
        <v>250000000000000</v>
      </c>
    </row>
    <row r="2416" spans="1:34" x14ac:dyDescent="0.35">
      <c r="A2416">
        <v>21055314</v>
      </c>
      <c r="B2416" s="2">
        <v>44489.774305555555</v>
      </c>
      <c r="C2416" s="2" t="str">
        <f t="shared" si="74"/>
        <v>Oct</v>
      </c>
      <c r="D2416" s="2" t="str">
        <f t="shared" si="75"/>
        <v>2021</v>
      </c>
      <c r="E2416" t="s">
        <v>32</v>
      </c>
      <c r="F2416" t="s">
        <v>1738</v>
      </c>
      <c r="G2416" t="s">
        <v>34</v>
      </c>
      <c r="H2416" t="s">
        <v>47</v>
      </c>
      <c r="I2416" t="s">
        <v>48</v>
      </c>
      <c r="J2416" t="s">
        <v>37</v>
      </c>
      <c r="K2416" t="s">
        <v>66</v>
      </c>
      <c r="L2416" t="s">
        <v>54</v>
      </c>
      <c r="M2416" t="s">
        <v>93</v>
      </c>
      <c r="N2416" t="s">
        <v>55</v>
      </c>
      <c r="O2416" t="s">
        <v>42</v>
      </c>
      <c r="P2416" t="s">
        <v>63</v>
      </c>
      <c r="Q2416">
        <v>25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4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42.381599999999999</v>
      </c>
      <c r="AF2416">
        <v>-71.084599999999995</v>
      </c>
      <c r="AG2416">
        <v>1</v>
      </c>
      <c r="AH2416" s="1">
        <v>250000000000000</v>
      </c>
    </row>
    <row r="2417" spans="1:34" x14ac:dyDescent="0.35">
      <c r="A2417">
        <v>22034361</v>
      </c>
      <c r="B2417" s="2">
        <v>44730.956944444442</v>
      </c>
      <c r="C2417" s="2" t="str">
        <f t="shared" si="74"/>
        <v>Jun</v>
      </c>
      <c r="D2417" s="2" t="str">
        <f t="shared" si="75"/>
        <v>2022</v>
      </c>
      <c r="E2417" t="s">
        <v>32</v>
      </c>
      <c r="F2417" t="s">
        <v>1738</v>
      </c>
      <c r="G2417" t="s">
        <v>34</v>
      </c>
      <c r="H2417" t="s">
        <v>47</v>
      </c>
      <c r="I2417" t="s">
        <v>48</v>
      </c>
      <c r="J2417" t="s">
        <v>37</v>
      </c>
      <c r="K2417" t="s">
        <v>38</v>
      </c>
      <c r="L2417" t="s">
        <v>54</v>
      </c>
      <c r="M2417" t="s">
        <v>40</v>
      </c>
      <c r="N2417" t="s">
        <v>41</v>
      </c>
      <c r="O2417" t="s">
        <v>42</v>
      </c>
      <c r="P2417" t="s">
        <v>43</v>
      </c>
      <c r="Q2417">
        <v>25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5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42.381599999999999</v>
      </c>
      <c r="AF2417">
        <v>-71.084599999999995</v>
      </c>
      <c r="AG2417">
        <v>1</v>
      </c>
      <c r="AH2417" s="1">
        <v>250000000000000</v>
      </c>
    </row>
    <row r="2418" spans="1:34" x14ac:dyDescent="0.35">
      <c r="A2418">
        <v>22012381</v>
      </c>
      <c r="B2418" s="2">
        <v>44629.559027777781</v>
      </c>
      <c r="C2418" s="2" t="str">
        <f t="shared" si="74"/>
        <v>Mar</v>
      </c>
      <c r="D2418" s="2" t="str">
        <f t="shared" si="75"/>
        <v>2022</v>
      </c>
      <c r="E2418" t="s">
        <v>44</v>
      </c>
      <c r="F2418" t="s">
        <v>1737</v>
      </c>
      <c r="G2418" t="s">
        <v>46</v>
      </c>
      <c r="H2418" t="s">
        <v>47</v>
      </c>
      <c r="I2418" t="s">
        <v>48</v>
      </c>
      <c r="J2418" t="s">
        <v>37</v>
      </c>
      <c r="K2418" t="s">
        <v>53</v>
      </c>
      <c r="L2418" t="s">
        <v>54</v>
      </c>
      <c r="M2418" t="s">
        <v>40</v>
      </c>
      <c r="N2418" t="s">
        <v>41</v>
      </c>
      <c r="O2418" t="s">
        <v>42</v>
      </c>
      <c r="P2418" t="s">
        <v>43</v>
      </c>
      <c r="Q2418">
        <v>25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2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42.381100000000004</v>
      </c>
      <c r="AF2418">
        <v>-71.087000000000003</v>
      </c>
      <c r="AG2418">
        <v>1</v>
      </c>
      <c r="AH2418" s="1">
        <v>250000000000000</v>
      </c>
    </row>
    <row r="2419" spans="1:34" x14ac:dyDescent="0.35">
      <c r="A2419">
        <v>22059206</v>
      </c>
      <c r="B2419" s="2">
        <v>44849.73541666667</v>
      </c>
      <c r="C2419" s="2" t="str">
        <f t="shared" si="74"/>
        <v>Oct</v>
      </c>
      <c r="D2419" s="2" t="str">
        <f t="shared" si="75"/>
        <v>2022</v>
      </c>
      <c r="E2419" t="s">
        <v>32</v>
      </c>
      <c r="F2419" t="s">
        <v>1739</v>
      </c>
      <c r="G2419" t="s">
        <v>46</v>
      </c>
      <c r="H2419" t="s">
        <v>47</v>
      </c>
      <c r="I2419" t="s">
        <v>48</v>
      </c>
      <c r="J2419" t="s">
        <v>37</v>
      </c>
      <c r="K2419" t="s">
        <v>53</v>
      </c>
      <c r="L2419" t="s">
        <v>54</v>
      </c>
      <c r="M2419" t="s">
        <v>40</v>
      </c>
      <c r="N2419" t="s">
        <v>82</v>
      </c>
      <c r="O2419" t="s">
        <v>42</v>
      </c>
      <c r="P2419" t="s">
        <v>43</v>
      </c>
      <c r="Q2419">
        <v>25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1</v>
      </c>
      <c r="X2419">
        <v>0</v>
      </c>
      <c r="Y2419">
        <v>0</v>
      </c>
      <c r="Z2419">
        <v>1</v>
      </c>
      <c r="AA2419">
        <v>0</v>
      </c>
      <c r="AB2419">
        <v>1</v>
      </c>
      <c r="AC2419">
        <v>0</v>
      </c>
      <c r="AD2419">
        <v>0</v>
      </c>
      <c r="AE2419">
        <v>42.381900000000002</v>
      </c>
      <c r="AF2419">
        <v>-71.082400000000007</v>
      </c>
      <c r="AG2419">
        <v>1</v>
      </c>
      <c r="AH2419" s="1">
        <v>250000000000000</v>
      </c>
    </row>
    <row r="2420" spans="1:34" x14ac:dyDescent="0.35">
      <c r="A2420">
        <v>21004863</v>
      </c>
      <c r="B2420" s="2">
        <v>44221.611111111109</v>
      </c>
      <c r="C2420" s="2" t="str">
        <f t="shared" si="74"/>
        <v>Jan</v>
      </c>
      <c r="D2420" s="2" t="str">
        <f t="shared" si="75"/>
        <v>2021</v>
      </c>
      <c r="E2420" t="s">
        <v>44</v>
      </c>
      <c r="F2420" t="s">
        <v>1739</v>
      </c>
      <c r="G2420" t="s">
        <v>46</v>
      </c>
      <c r="H2420" t="s">
        <v>47</v>
      </c>
      <c r="I2420" t="s">
        <v>48</v>
      </c>
      <c r="J2420" t="s">
        <v>37</v>
      </c>
      <c r="K2420" t="s">
        <v>38</v>
      </c>
      <c r="L2420" t="s">
        <v>54</v>
      </c>
      <c r="M2420" t="s">
        <v>40</v>
      </c>
      <c r="N2420" t="s">
        <v>55</v>
      </c>
      <c r="O2420" t="s">
        <v>42</v>
      </c>
      <c r="P2420" t="s">
        <v>43</v>
      </c>
      <c r="Q2420">
        <v>25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5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42.381900000000002</v>
      </c>
      <c r="AF2420">
        <v>-71.082400000000007</v>
      </c>
      <c r="AG2420">
        <v>1</v>
      </c>
      <c r="AH2420" s="1">
        <v>250000000000000</v>
      </c>
    </row>
    <row r="2421" spans="1:34" x14ac:dyDescent="0.35">
      <c r="A2421">
        <v>22030010</v>
      </c>
      <c r="B2421" s="2">
        <v>44710.736111111109</v>
      </c>
      <c r="C2421" s="2" t="str">
        <f t="shared" si="74"/>
        <v>May</v>
      </c>
      <c r="D2421" s="2" t="str">
        <f t="shared" si="75"/>
        <v>2022</v>
      </c>
      <c r="E2421" t="s">
        <v>32</v>
      </c>
      <c r="F2421" t="s">
        <v>1740</v>
      </c>
      <c r="G2421" t="s">
        <v>46</v>
      </c>
      <c r="H2421" t="s">
        <v>47</v>
      </c>
      <c r="I2421" t="s">
        <v>48</v>
      </c>
      <c r="J2421" t="s">
        <v>37</v>
      </c>
      <c r="K2421" t="s">
        <v>38</v>
      </c>
      <c r="L2421" t="s">
        <v>39</v>
      </c>
      <c r="M2421" t="s">
        <v>40</v>
      </c>
      <c r="N2421" t="s">
        <v>49</v>
      </c>
      <c r="O2421" t="s">
        <v>50</v>
      </c>
      <c r="P2421" t="s">
        <v>57</v>
      </c>
      <c r="Q2421">
        <v>30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2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42.380800000000001</v>
      </c>
      <c r="AF2421">
        <v>-71.087000000000003</v>
      </c>
      <c r="AG2421">
        <v>1</v>
      </c>
      <c r="AH2421" s="1">
        <v>250000000000000</v>
      </c>
    </row>
    <row r="2422" spans="1:34" x14ac:dyDescent="0.35">
      <c r="A2422">
        <v>23042850</v>
      </c>
      <c r="B2422" s="2">
        <v>45136.90902777778</v>
      </c>
      <c r="C2422" s="2" t="str">
        <f t="shared" si="74"/>
        <v>Jul</v>
      </c>
      <c r="D2422" s="2" t="str">
        <f t="shared" si="75"/>
        <v>2023</v>
      </c>
      <c r="E2422" t="s">
        <v>32</v>
      </c>
      <c r="F2422" t="s">
        <v>1740</v>
      </c>
      <c r="G2422" t="s">
        <v>291</v>
      </c>
      <c r="H2422" t="s">
        <v>35</v>
      </c>
      <c r="I2422" t="s">
        <v>36</v>
      </c>
      <c r="J2422" t="s">
        <v>37</v>
      </c>
      <c r="K2422" t="s">
        <v>53</v>
      </c>
      <c r="L2422" t="s">
        <v>63</v>
      </c>
      <c r="M2422" t="s">
        <v>40</v>
      </c>
      <c r="N2422" t="s">
        <v>49</v>
      </c>
      <c r="O2422" t="s">
        <v>496</v>
      </c>
      <c r="P2422" t="s">
        <v>89</v>
      </c>
      <c r="Q2422">
        <v>20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42.380800000000001</v>
      </c>
      <c r="AF2422">
        <v>-71.087000000000003</v>
      </c>
      <c r="AG2422">
        <v>1</v>
      </c>
      <c r="AH2422" s="1">
        <v>250000000000000</v>
      </c>
    </row>
    <row r="2423" spans="1:34" x14ac:dyDescent="0.35">
      <c r="A2423">
        <v>23004720</v>
      </c>
      <c r="B2423" s="2">
        <v>44953.547222222223</v>
      </c>
      <c r="C2423" s="2" t="str">
        <f t="shared" si="74"/>
        <v>Jan</v>
      </c>
      <c r="D2423" s="2" t="str">
        <f t="shared" si="75"/>
        <v>2023</v>
      </c>
      <c r="E2423" t="s">
        <v>44</v>
      </c>
      <c r="F2423" t="s">
        <v>1741</v>
      </c>
      <c r="G2423" t="s">
        <v>46</v>
      </c>
      <c r="H2423" t="s">
        <v>47</v>
      </c>
      <c r="I2423" t="s">
        <v>48</v>
      </c>
      <c r="J2423" t="s">
        <v>37</v>
      </c>
      <c r="K2423" t="s">
        <v>38</v>
      </c>
      <c r="L2423" t="s">
        <v>39</v>
      </c>
      <c r="M2423" t="s">
        <v>40</v>
      </c>
      <c r="N2423" t="s">
        <v>88</v>
      </c>
      <c r="O2423" t="s">
        <v>42</v>
      </c>
      <c r="P2423" t="s">
        <v>43</v>
      </c>
      <c r="Q2423">
        <v>25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3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42.380200000000002</v>
      </c>
      <c r="AF2423">
        <v>-71.086200000000005</v>
      </c>
      <c r="AG2423">
        <v>1</v>
      </c>
      <c r="AH2423" s="1">
        <v>250000000000000</v>
      </c>
    </row>
    <row r="2424" spans="1:34" x14ac:dyDescent="0.35">
      <c r="A2424">
        <v>23041016</v>
      </c>
      <c r="B2424" s="2">
        <v>45128.679166666669</v>
      </c>
      <c r="C2424" s="2" t="str">
        <f t="shared" si="74"/>
        <v>Jul</v>
      </c>
      <c r="D2424" s="2" t="str">
        <f t="shared" si="75"/>
        <v>2023</v>
      </c>
      <c r="E2424" t="s">
        <v>32</v>
      </c>
      <c r="F2424" t="s">
        <v>1740</v>
      </c>
      <c r="G2424" t="s">
        <v>46</v>
      </c>
      <c r="H2424" t="s">
        <v>47</v>
      </c>
      <c r="I2424" t="s">
        <v>48</v>
      </c>
      <c r="J2424" t="s">
        <v>37</v>
      </c>
      <c r="K2424" t="s">
        <v>38</v>
      </c>
      <c r="L2424" t="s">
        <v>54</v>
      </c>
      <c r="M2424" t="s">
        <v>93</v>
      </c>
      <c r="N2424" t="s">
        <v>70</v>
      </c>
      <c r="O2424" t="s">
        <v>42</v>
      </c>
      <c r="P2424" t="s">
        <v>43</v>
      </c>
      <c r="Q2424">
        <v>20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4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42.380800000000001</v>
      </c>
      <c r="AF2424">
        <v>-71.087000000000003</v>
      </c>
      <c r="AG2424">
        <v>1</v>
      </c>
      <c r="AH2424" s="1">
        <v>250000000000000</v>
      </c>
    </row>
    <row r="2425" spans="1:34" x14ac:dyDescent="0.35">
      <c r="A2425">
        <v>21043920</v>
      </c>
      <c r="B2425" s="2">
        <v>44431.452777777777</v>
      </c>
      <c r="C2425" s="2" t="str">
        <f t="shared" si="74"/>
        <v>Aug</v>
      </c>
      <c r="D2425" s="2" t="str">
        <f t="shared" si="75"/>
        <v>2021</v>
      </c>
      <c r="E2425" t="s">
        <v>44</v>
      </c>
      <c r="F2425" t="s">
        <v>1742</v>
      </c>
      <c r="G2425" t="s">
        <v>46</v>
      </c>
      <c r="H2425" t="s">
        <v>52</v>
      </c>
      <c r="I2425" t="s">
        <v>48</v>
      </c>
      <c r="J2425" t="s">
        <v>91</v>
      </c>
      <c r="K2425" t="s">
        <v>38</v>
      </c>
      <c r="L2425" t="s">
        <v>39</v>
      </c>
      <c r="M2425" t="s">
        <v>40</v>
      </c>
      <c r="N2425" t="s">
        <v>49</v>
      </c>
      <c r="O2425" t="s">
        <v>1581</v>
      </c>
      <c r="P2425" t="s">
        <v>43</v>
      </c>
      <c r="Q2425">
        <v>25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2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42.378999999999998</v>
      </c>
      <c r="AF2425">
        <v>-71.081699999999998</v>
      </c>
      <c r="AG2425">
        <v>1</v>
      </c>
      <c r="AH2425" s="1">
        <v>250000000000000</v>
      </c>
    </row>
    <row r="2426" spans="1:34" x14ac:dyDescent="0.35">
      <c r="A2426">
        <v>20037504</v>
      </c>
      <c r="B2426" s="2">
        <v>44045.094444444447</v>
      </c>
      <c r="C2426" s="2" t="str">
        <f t="shared" si="74"/>
        <v>Aug</v>
      </c>
      <c r="D2426" s="2" t="str">
        <f t="shared" si="75"/>
        <v>2020</v>
      </c>
      <c r="E2426" t="s">
        <v>58</v>
      </c>
      <c r="F2426" t="s">
        <v>1743</v>
      </c>
      <c r="G2426" t="s">
        <v>34</v>
      </c>
      <c r="H2426" t="s">
        <v>47</v>
      </c>
      <c r="I2426" t="s">
        <v>48</v>
      </c>
      <c r="J2426" t="s">
        <v>37</v>
      </c>
      <c r="K2426" t="s">
        <v>38</v>
      </c>
      <c r="L2426" t="s">
        <v>39</v>
      </c>
      <c r="M2426" t="s">
        <v>63</v>
      </c>
      <c r="N2426" t="s">
        <v>41</v>
      </c>
      <c r="O2426" t="s">
        <v>56</v>
      </c>
      <c r="P2426" t="s">
        <v>43</v>
      </c>
      <c r="Q2426">
        <v>5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3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42.3782</v>
      </c>
      <c r="AF2426">
        <v>-71.081599999999995</v>
      </c>
      <c r="AG2426">
        <v>1</v>
      </c>
      <c r="AH2426" s="1">
        <v>250000000000000</v>
      </c>
    </row>
    <row r="2427" spans="1:34" x14ac:dyDescent="0.35">
      <c r="A2427">
        <v>23028955</v>
      </c>
      <c r="B2427" s="2">
        <v>45071.814583333333</v>
      </c>
      <c r="C2427" s="2" t="str">
        <f t="shared" si="74"/>
        <v>May</v>
      </c>
      <c r="D2427" s="2" t="str">
        <f t="shared" si="75"/>
        <v>2023</v>
      </c>
      <c r="E2427" t="s">
        <v>32</v>
      </c>
      <c r="F2427" t="s">
        <v>1744</v>
      </c>
      <c r="G2427" t="s">
        <v>46</v>
      </c>
      <c r="H2427" t="s">
        <v>47</v>
      </c>
      <c r="I2427" t="s">
        <v>48</v>
      </c>
      <c r="J2427" t="s">
        <v>37</v>
      </c>
      <c r="K2427" t="s">
        <v>38</v>
      </c>
      <c r="L2427" t="s">
        <v>39</v>
      </c>
      <c r="M2427" t="s">
        <v>40</v>
      </c>
      <c r="N2427" t="s">
        <v>70</v>
      </c>
      <c r="O2427" t="s">
        <v>56</v>
      </c>
      <c r="P2427" t="s">
        <v>43</v>
      </c>
      <c r="Q2427">
        <v>25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3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42.378</v>
      </c>
      <c r="AF2427">
        <v>-71.080299999999994</v>
      </c>
      <c r="AG2427">
        <v>1</v>
      </c>
      <c r="AH2427" s="1">
        <v>250000000000000</v>
      </c>
    </row>
    <row r="2428" spans="1:34" x14ac:dyDescent="0.35">
      <c r="A2428">
        <v>19010247</v>
      </c>
      <c r="B2428" s="2">
        <v>43520.634722222225</v>
      </c>
      <c r="C2428" s="2" t="str">
        <f t="shared" si="74"/>
        <v>Feb</v>
      </c>
      <c r="D2428" s="2" t="str">
        <f t="shared" si="75"/>
        <v>2019</v>
      </c>
      <c r="E2428" t="s">
        <v>44</v>
      </c>
      <c r="F2428" t="s">
        <v>1745</v>
      </c>
      <c r="G2428" t="s">
        <v>46</v>
      </c>
      <c r="H2428" t="s">
        <v>47</v>
      </c>
      <c r="I2428" t="s">
        <v>36</v>
      </c>
      <c r="J2428" t="s">
        <v>37</v>
      </c>
      <c r="K2428" t="s">
        <v>38</v>
      </c>
      <c r="L2428" t="s">
        <v>39</v>
      </c>
      <c r="M2428" t="s">
        <v>40</v>
      </c>
      <c r="N2428" t="s">
        <v>49</v>
      </c>
      <c r="O2428" t="s">
        <v>140</v>
      </c>
      <c r="P2428" t="s">
        <v>89</v>
      </c>
      <c r="Q2428">
        <v>25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3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42.377899999999997</v>
      </c>
      <c r="AF2428">
        <v>-71.084500000000006</v>
      </c>
      <c r="AG2428">
        <v>1</v>
      </c>
      <c r="AH2428" s="1">
        <v>250000000000000</v>
      </c>
    </row>
    <row r="2429" spans="1:34" x14ac:dyDescent="0.35">
      <c r="A2429">
        <v>19022684</v>
      </c>
      <c r="B2429" s="2">
        <v>43580.443749999999</v>
      </c>
      <c r="C2429" s="2" t="str">
        <f t="shared" si="74"/>
        <v>Apr</v>
      </c>
      <c r="D2429" s="2" t="str">
        <f t="shared" si="75"/>
        <v>2019</v>
      </c>
      <c r="E2429" t="s">
        <v>44</v>
      </c>
      <c r="F2429" t="s">
        <v>1746</v>
      </c>
      <c r="G2429" t="s">
        <v>46</v>
      </c>
      <c r="H2429" t="s">
        <v>47</v>
      </c>
      <c r="I2429" t="s">
        <v>48</v>
      </c>
      <c r="J2429" t="s">
        <v>37</v>
      </c>
      <c r="K2429" t="s">
        <v>38</v>
      </c>
      <c r="L2429" t="s">
        <v>39</v>
      </c>
      <c r="M2429" t="s">
        <v>40</v>
      </c>
      <c r="N2429" t="s">
        <v>119</v>
      </c>
      <c r="O2429" t="s">
        <v>56</v>
      </c>
      <c r="P2429" t="s">
        <v>43</v>
      </c>
      <c r="Q2429">
        <v>25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3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42.376800000000003</v>
      </c>
      <c r="AF2429">
        <v>-71.082099999999997</v>
      </c>
      <c r="AG2429">
        <v>1</v>
      </c>
      <c r="AH2429" s="1">
        <v>250000000000000</v>
      </c>
    </row>
  </sheetData>
  <autoFilter ref="A1:AH2429" xr:uid="{FB2DF078-7432-432A-8580-BBE60438FA1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9207-4D2F-4159-AE86-C028627D74EF}">
  <dimension ref="A3:E13"/>
  <sheetViews>
    <sheetView workbookViewId="0">
      <selection activeCell="A3" sqref="A3:I13"/>
    </sheetView>
  </sheetViews>
  <sheetFormatPr defaultRowHeight="14.5" x14ac:dyDescent="0.35"/>
  <cols>
    <col min="1" max="1" width="34.54296875" bestFit="1" customWidth="1"/>
    <col min="2" max="2" width="25.7265625" bestFit="1" customWidth="1"/>
  </cols>
  <sheetData>
    <row r="3" spans="1:5" x14ac:dyDescent="0.35">
      <c r="A3" s="4" t="s">
        <v>1748</v>
      </c>
      <c r="B3" t="s">
        <v>1751</v>
      </c>
    </row>
    <row r="4" spans="1:5" x14ac:dyDescent="0.35">
      <c r="A4" s="5" t="s">
        <v>1750</v>
      </c>
      <c r="B4">
        <v>110</v>
      </c>
    </row>
    <row r="5" spans="1:5" x14ac:dyDescent="0.35">
      <c r="A5" s="5" t="s">
        <v>34</v>
      </c>
      <c r="B5">
        <v>102</v>
      </c>
      <c r="D5" t="s">
        <v>1752</v>
      </c>
      <c r="E5">
        <f>GETPIVOTDATA("Weather Conditions",$A$3,"Light Conditions","DAYLIGHT")</f>
        <v>269</v>
      </c>
    </row>
    <row r="6" spans="1:5" x14ac:dyDescent="0.35">
      <c r="A6" s="5" t="s">
        <v>146</v>
      </c>
      <c r="B6">
        <v>2</v>
      </c>
      <c r="D6" t="s">
        <v>1753</v>
      </c>
      <c r="E6">
        <f>GETPIVOTDATA("Weather Conditions",$A$3,"Light Conditions","DAYLIGHT")-B4:B12</f>
        <v>267</v>
      </c>
    </row>
    <row r="7" spans="1:5" x14ac:dyDescent="0.35">
      <c r="A7" s="5" t="s">
        <v>429</v>
      </c>
      <c r="B7">
        <v>2</v>
      </c>
    </row>
    <row r="8" spans="1:5" x14ac:dyDescent="0.35">
      <c r="A8" s="5" t="s">
        <v>291</v>
      </c>
      <c r="B8">
        <v>4</v>
      </c>
    </row>
    <row r="9" spans="1:5" x14ac:dyDescent="0.35">
      <c r="A9" s="5" t="s">
        <v>46</v>
      </c>
      <c r="B9">
        <v>269</v>
      </c>
    </row>
    <row r="10" spans="1:5" x14ac:dyDescent="0.35">
      <c r="A10" s="5" t="s">
        <v>107</v>
      </c>
      <c r="B10">
        <v>5</v>
      </c>
    </row>
    <row r="11" spans="1:5" x14ac:dyDescent="0.35">
      <c r="A11" s="5" t="s">
        <v>91</v>
      </c>
      <c r="B11">
        <v>1</v>
      </c>
    </row>
    <row r="12" spans="1:5" x14ac:dyDescent="0.35">
      <c r="A12" s="5" t="s">
        <v>63</v>
      </c>
      <c r="B12">
        <v>1</v>
      </c>
    </row>
    <row r="13" spans="1:5" x14ac:dyDescent="0.35">
      <c r="A13" s="5" t="s">
        <v>1749</v>
      </c>
      <c r="B13">
        <v>496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4579-9F91-4832-B450-98D87E61F125}">
  <dimension ref="A3:B12"/>
  <sheetViews>
    <sheetView workbookViewId="0">
      <selection activeCell="A2" sqref="A2:J17"/>
    </sheetView>
  </sheetViews>
  <sheetFormatPr defaultRowHeight="14.5" x14ac:dyDescent="0.35"/>
  <cols>
    <col min="1" max="1" width="30.6328125" bestFit="1" customWidth="1"/>
    <col min="2" max="2" width="20.7265625" bestFit="1" customWidth="1"/>
  </cols>
  <sheetData>
    <row r="3" spans="1:2" x14ac:dyDescent="0.35">
      <c r="B3" t="s">
        <v>1747</v>
      </c>
    </row>
    <row r="4" spans="1:2" x14ac:dyDescent="0.35">
      <c r="A4" s="5" t="s">
        <v>323</v>
      </c>
      <c r="B4">
        <v>12</v>
      </c>
    </row>
    <row r="5" spans="1:2" x14ac:dyDescent="0.35">
      <c r="A5" s="5" t="s">
        <v>38</v>
      </c>
      <c r="B5">
        <v>241</v>
      </c>
    </row>
    <row r="6" spans="1:2" x14ac:dyDescent="0.35">
      <c r="A6" s="5" t="s">
        <v>445</v>
      </c>
      <c r="B6">
        <v>1</v>
      </c>
    </row>
    <row r="7" spans="1:2" x14ac:dyDescent="0.35">
      <c r="A7" s="5" t="s">
        <v>53</v>
      </c>
      <c r="B7">
        <v>52</v>
      </c>
    </row>
    <row r="8" spans="1:2" x14ac:dyDescent="0.35">
      <c r="A8" s="5" t="s">
        <v>66</v>
      </c>
      <c r="B8">
        <v>64</v>
      </c>
    </row>
    <row r="9" spans="1:2" x14ac:dyDescent="0.35">
      <c r="A9" s="5" t="s">
        <v>63</v>
      </c>
      <c r="B9">
        <v>8</v>
      </c>
    </row>
    <row r="10" spans="1:2" x14ac:dyDescent="0.35">
      <c r="A10" s="5" t="s">
        <v>118</v>
      </c>
      <c r="B10">
        <v>2</v>
      </c>
    </row>
    <row r="11" spans="1:2" x14ac:dyDescent="0.35">
      <c r="A11" s="5" t="s">
        <v>121</v>
      </c>
      <c r="B11">
        <v>6</v>
      </c>
    </row>
    <row r="12" spans="1:2" x14ac:dyDescent="0.35">
      <c r="A12" s="5" t="s">
        <v>1749</v>
      </c>
      <c r="B12">
        <v>386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F0F9-0E8D-4FE4-81C9-EB74F7E7458D}">
  <dimension ref="A3:B7"/>
  <sheetViews>
    <sheetView topLeftCell="A21" workbookViewId="0">
      <selection activeCell="F4" sqref="A4:F24"/>
    </sheetView>
  </sheetViews>
  <sheetFormatPr defaultRowHeight="14.5" x14ac:dyDescent="0.35"/>
  <cols>
    <col min="1" max="1" width="22.90625" bestFit="1" customWidth="1"/>
    <col min="2" max="2" width="20.7265625" bestFit="1" customWidth="1"/>
  </cols>
  <sheetData>
    <row r="3" spans="1:2" x14ac:dyDescent="0.35">
      <c r="A3" s="4" t="s">
        <v>1748</v>
      </c>
      <c r="B3" t="s">
        <v>1747</v>
      </c>
    </row>
    <row r="4" spans="1:2" x14ac:dyDescent="0.35">
      <c r="A4" s="5" t="s">
        <v>44</v>
      </c>
      <c r="B4">
        <v>189</v>
      </c>
    </row>
    <row r="5" spans="1:2" x14ac:dyDescent="0.35">
      <c r="A5" s="5" t="s">
        <v>32</v>
      </c>
      <c r="B5">
        <v>130</v>
      </c>
    </row>
    <row r="6" spans="1:2" x14ac:dyDescent="0.35">
      <c r="A6" s="5" t="s">
        <v>58</v>
      </c>
      <c r="B6">
        <v>67</v>
      </c>
    </row>
    <row r="7" spans="1:2" x14ac:dyDescent="0.35">
      <c r="A7" s="5" t="s">
        <v>1749</v>
      </c>
      <c r="B7">
        <v>386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F103-75A2-4FF9-85F2-41F482F215B6}">
  <dimension ref="A3:E15"/>
  <sheetViews>
    <sheetView workbookViewId="0">
      <selection activeCell="A2" sqref="A2:G19"/>
    </sheetView>
  </sheetViews>
  <sheetFormatPr defaultRowHeight="14.5" x14ac:dyDescent="0.35"/>
  <cols>
    <col min="1" max="1" width="12.36328125" bestFit="1" customWidth="1"/>
    <col min="2" max="2" width="20.7265625" bestFit="1" customWidth="1"/>
    <col min="4" max="4" width="11.26953125" bestFit="1" customWidth="1"/>
  </cols>
  <sheetData>
    <row r="3" spans="1:5" x14ac:dyDescent="0.35">
      <c r="A3" s="4" t="s">
        <v>1748</v>
      </c>
      <c r="B3" t="s">
        <v>1747</v>
      </c>
    </row>
    <row r="4" spans="1:5" x14ac:dyDescent="0.35">
      <c r="A4" s="5" t="s">
        <v>48</v>
      </c>
      <c r="B4">
        <v>325</v>
      </c>
      <c r="D4" s="6" t="s">
        <v>1757</v>
      </c>
      <c r="E4" s="6" t="s">
        <v>1758</v>
      </c>
    </row>
    <row r="5" spans="1:5" x14ac:dyDescent="0.35">
      <c r="A5" s="5" t="s">
        <v>171</v>
      </c>
      <c r="B5">
        <v>1</v>
      </c>
      <c r="D5" t="s">
        <v>1759</v>
      </c>
      <c r="E5">
        <f>GETPIVOTDATA("Crash Number",$A$3,"Road Surface","DRY")</f>
        <v>325</v>
      </c>
    </row>
    <row r="6" spans="1:5" x14ac:dyDescent="0.35">
      <c r="A6" s="5" t="s">
        <v>91</v>
      </c>
      <c r="B6">
        <v>2</v>
      </c>
      <c r="D6" t="s">
        <v>1760</v>
      </c>
      <c r="E6">
        <f>GETPIVOTDATA("Crash Number",$A$3,"Road Surface","weted")</f>
        <v>51</v>
      </c>
    </row>
    <row r="7" spans="1:5" x14ac:dyDescent="0.35">
      <c r="A7" s="5" t="s">
        <v>74</v>
      </c>
      <c r="B7">
        <v>1</v>
      </c>
      <c r="D7" t="s">
        <v>1761</v>
      </c>
      <c r="E7">
        <f>GETPIVOTDATA("Crash Number",$A$3,"Road Surface","iced")</f>
        <v>5</v>
      </c>
    </row>
    <row r="8" spans="1:5" x14ac:dyDescent="0.35">
      <c r="A8" s="5" t="s">
        <v>155</v>
      </c>
      <c r="B8">
        <v>4</v>
      </c>
      <c r="D8" t="s">
        <v>1762</v>
      </c>
      <c r="E8">
        <f>GETPIVOTDATA("Crash Number",$A$3,"Road Surface","others")</f>
        <v>5</v>
      </c>
    </row>
    <row r="9" spans="1:5" x14ac:dyDescent="0.35">
      <c r="A9" s="5" t="s">
        <v>63</v>
      </c>
      <c r="B9">
        <v>2</v>
      </c>
      <c r="D9" t="s">
        <v>1763</v>
      </c>
      <c r="E9">
        <f>SUM(E5:E8)</f>
        <v>386</v>
      </c>
    </row>
    <row r="10" spans="1:5" x14ac:dyDescent="0.35">
      <c r="A10" s="5" t="s">
        <v>36</v>
      </c>
      <c r="B10">
        <v>51</v>
      </c>
    </row>
    <row r="11" spans="1:5" x14ac:dyDescent="0.35">
      <c r="A11" s="5" t="s">
        <v>1754</v>
      </c>
      <c r="B11">
        <v>5</v>
      </c>
    </row>
    <row r="12" spans="1:5" x14ac:dyDescent="0.35">
      <c r="A12" s="5" t="s">
        <v>1755</v>
      </c>
      <c r="B12">
        <v>51</v>
      </c>
    </row>
    <row r="13" spans="1:5" x14ac:dyDescent="0.35">
      <c r="A13" s="5" t="s">
        <v>1756</v>
      </c>
      <c r="B13">
        <v>5</v>
      </c>
    </row>
    <row r="14" spans="1:5" x14ac:dyDescent="0.35">
      <c r="A14" s="5" t="s">
        <v>1764</v>
      </c>
      <c r="B14">
        <v>5</v>
      </c>
    </row>
    <row r="15" spans="1:5" x14ac:dyDescent="0.35">
      <c r="A15" s="5" t="s">
        <v>1749</v>
      </c>
      <c r="B15">
        <v>452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A8B1-7D73-46CB-A898-81AA11121F72}">
  <dimension ref="A3:E12"/>
  <sheetViews>
    <sheetView workbookViewId="0">
      <selection activeCell="A2" sqref="A2:I18"/>
    </sheetView>
  </sheetViews>
  <sheetFormatPr defaultRowHeight="14.5" x14ac:dyDescent="0.35"/>
  <cols>
    <col min="1" max="1" width="34.1796875" bestFit="1" customWidth="1"/>
    <col min="2" max="2" width="20.7265625" bestFit="1" customWidth="1"/>
    <col min="4" max="4" width="17" bestFit="1" customWidth="1"/>
  </cols>
  <sheetData>
    <row r="3" spans="1:5" x14ac:dyDescent="0.35">
      <c r="A3" s="4" t="s">
        <v>1748</v>
      </c>
      <c r="B3" t="s">
        <v>1747</v>
      </c>
    </row>
    <row r="4" spans="1:5" x14ac:dyDescent="0.35">
      <c r="A4" s="5" t="s">
        <v>47</v>
      </c>
      <c r="B4">
        <v>296</v>
      </c>
      <c r="D4" s="6" t="s">
        <v>1769</v>
      </c>
      <c r="E4" s="6" t="s">
        <v>1758</v>
      </c>
    </row>
    <row r="5" spans="1:5" x14ac:dyDescent="0.35">
      <c r="A5" s="5" t="s">
        <v>52</v>
      </c>
      <c r="B5">
        <v>45</v>
      </c>
      <c r="D5" t="s">
        <v>1766</v>
      </c>
      <c r="E5">
        <f>GETPIVOTDATA("Crash Number",$A$3,"Weather Conditions","CLEAR")</f>
        <v>296</v>
      </c>
    </row>
    <row r="6" spans="1:5" x14ac:dyDescent="0.35">
      <c r="A6" s="5" t="s">
        <v>365</v>
      </c>
      <c r="B6">
        <v>1</v>
      </c>
      <c r="D6" t="s">
        <v>1767</v>
      </c>
      <c r="E6">
        <f>GETPIVOTDATA("Crash Number",$A$3,"Weather Conditions","RAIN")</f>
        <v>35</v>
      </c>
    </row>
    <row r="7" spans="1:5" x14ac:dyDescent="0.35">
      <c r="A7" s="5" t="s">
        <v>35</v>
      </c>
      <c r="B7">
        <v>35</v>
      </c>
      <c r="D7" t="s">
        <v>1768</v>
      </c>
      <c r="E7">
        <f>GETPIVOTDATA("Crash Number",$A$3,"Weather Conditions","SNOW")</f>
        <v>4</v>
      </c>
    </row>
    <row r="8" spans="1:5" x14ac:dyDescent="0.35">
      <c r="A8" s="5" t="s">
        <v>138</v>
      </c>
      <c r="B8">
        <v>2</v>
      </c>
      <c r="D8" t="s">
        <v>1765</v>
      </c>
      <c r="E8">
        <f>GETPIVOTDATA("Crash Number",$A$3,"Weather Conditions","low visibility")</f>
        <v>6</v>
      </c>
    </row>
    <row r="9" spans="1:5" x14ac:dyDescent="0.35">
      <c r="A9" s="5" t="s">
        <v>155</v>
      </c>
      <c r="B9">
        <v>4</v>
      </c>
      <c r="D9" t="s">
        <v>1770</v>
      </c>
      <c r="E9">
        <f>GETPIVOTDATA("Crash Number",$A$3,"Weather Conditions","CLOUDY")</f>
        <v>45</v>
      </c>
    </row>
    <row r="10" spans="1:5" x14ac:dyDescent="0.35">
      <c r="A10" s="5" t="s">
        <v>63</v>
      </c>
      <c r="B10">
        <v>3</v>
      </c>
      <c r="D10" t="s">
        <v>1763</v>
      </c>
      <c r="E10">
        <f>SUM(E5:E9)</f>
        <v>386</v>
      </c>
    </row>
    <row r="11" spans="1:5" x14ac:dyDescent="0.35">
      <c r="A11" s="5" t="s">
        <v>1765</v>
      </c>
      <c r="B11">
        <v>6</v>
      </c>
    </row>
    <row r="12" spans="1:5" x14ac:dyDescent="0.35">
      <c r="A12" s="5" t="s">
        <v>1749</v>
      </c>
      <c r="B12">
        <v>392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989D-7B4B-4973-8EEB-1DCCC4AB9923}">
  <dimension ref="A3:B12"/>
  <sheetViews>
    <sheetView workbookViewId="0">
      <selection activeCell="A2" sqref="A2:I17"/>
    </sheetView>
  </sheetViews>
  <sheetFormatPr defaultRowHeight="14.5" x14ac:dyDescent="0.35"/>
  <cols>
    <col min="1" max="1" width="12.36328125" bestFit="1" customWidth="1"/>
    <col min="2" max="2" width="20.7265625" bestFit="1" customWidth="1"/>
    <col min="4" max="4" width="21.08984375" bestFit="1" customWidth="1"/>
  </cols>
  <sheetData>
    <row r="3" spans="1:2" x14ac:dyDescent="0.35">
      <c r="A3" s="4" t="s">
        <v>1748</v>
      </c>
      <c r="B3" t="s">
        <v>1747</v>
      </c>
    </row>
    <row r="4" spans="1:2" x14ac:dyDescent="0.35">
      <c r="A4" s="5">
        <v>0</v>
      </c>
      <c r="B4">
        <v>2</v>
      </c>
    </row>
    <row r="5" spans="1:2" x14ac:dyDescent="0.35">
      <c r="A5" s="5">
        <v>5</v>
      </c>
      <c r="B5">
        <v>5</v>
      </c>
    </row>
    <row r="6" spans="1:2" x14ac:dyDescent="0.35">
      <c r="A6" s="5">
        <v>10</v>
      </c>
      <c r="B6">
        <v>1</v>
      </c>
    </row>
    <row r="7" spans="1:2" x14ac:dyDescent="0.35">
      <c r="A7" s="5">
        <v>15</v>
      </c>
      <c r="B7">
        <v>6</v>
      </c>
    </row>
    <row r="8" spans="1:2" x14ac:dyDescent="0.35">
      <c r="A8" s="5">
        <v>20</v>
      </c>
      <c r="B8">
        <v>113</v>
      </c>
    </row>
    <row r="9" spans="1:2" x14ac:dyDescent="0.35">
      <c r="A9" s="5">
        <v>25</v>
      </c>
      <c r="B9">
        <v>246</v>
      </c>
    </row>
    <row r="10" spans="1:2" x14ac:dyDescent="0.35">
      <c r="A10" s="5">
        <v>30</v>
      </c>
      <c r="B10">
        <v>7</v>
      </c>
    </row>
    <row r="11" spans="1:2" x14ac:dyDescent="0.35">
      <c r="A11" s="5">
        <v>35</v>
      </c>
      <c r="B11">
        <v>6</v>
      </c>
    </row>
    <row r="12" spans="1:2" x14ac:dyDescent="0.35">
      <c r="A12" s="5" t="s">
        <v>1749</v>
      </c>
      <c r="B12">
        <v>386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B10D-2063-42DD-A32F-8BAA8EC21356}">
  <dimension ref="A3:G21"/>
  <sheetViews>
    <sheetView topLeftCell="A17" workbookViewId="0">
      <selection activeCell="A3" sqref="A3:XFD21"/>
    </sheetView>
  </sheetViews>
  <sheetFormatPr defaultRowHeight="14.5" x14ac:dyDescent="0.35"/>
  <cols>
    <col min="1" max="1" width="22.81640625" bestFit="1" customWidth="1"/>
    <col min="2" max="2" width="33.6328125" bestFit="1" customWidth="1"/>
    <col min="3" max="3" width="33" bestFit="1" customWidth="1"/>
    <col min="4" max="4" width="25.1796875" bestFit="1" customWidth="1"/>
    <col min="5" max="5" width="29.08984375" bestFit="1" customWidth="1"/>
    <col min="6" max="6" width="26.453125" bestFit="1" customWidth="1"/>
    <col min="7" max="8" width="29.81640625" bestFit="1" customWidth="1"/>
  </cols>
  <sheetData>
    <row r="3" spans="1:7" x14ac:dyDescent="0.35">
      <c r="A3" t="s">
        <v>1771</v>
      </c>
      <c r="B3" t="s">
        <v>1772</v>
      </c>
      <c r="C3" t="s">
        <v>1773</v>
      </c>
      <c r="D3" t="s">
        <v>1774</v>
      </c>
      <c r="E3" t="s">
        <v>1775</v>
      </c>
      <c r="F3" t="s">
        <v>1776</v>
      </c>
      <c r="G3" t="s">
        <v>1777</v>
      </c>
    </row>
    <row r="4" spans="1:7" x14ac:dyDescent="0.35">
      <c r="A4">
        <v>0</v>
      </c>
      <c r="B4">
        <v>10</v>
      </c>
      <c r="C4">
        <v>73</v>
      </c>
      <c r="D4">
        <v>57</v>
      </c>
      <c r="E4">
        <v>930</v>
      </c>
      <c r="F4">
        <v>17</v>
      </c>
      <c r="G4">
        <v>0</v>
      </c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E76D-3A4A-4115-B81D-D77581789BB6}">
  <dimension ref="A3:B11"/>
  <sheetViews>
    <sheetView workbookViewId="0">
      <selection activeCell="G20" sqref="G20"/>
    </sheetView>
  </sheetViews>
  <sheetFormatPr defaultRowHeight="14.5" x14ac:dyDescent="0.35"/>
  <cols>
    <col min="1" max="1" width="22.54296875" bestFit="1" customWidth="1"/>
    <col min="2" max="2" width="20.7265625" bestFit="1" customWidth="1"/>
  </cols>
  <sheetData>
    <row r="3" spans="1:2" x14ac:dyDescent="0.35">
      <c r="A3" s="4" t="s">
        <v>1748</v>
      </c>
      <c r="B3" t="s">
        <v>1747</v>
      </c>
    </row>
    <row r="4" spans="1:2" x14ac:dyDescent="0.35">
      <c r="A4" s="5" t="s">
        <v>109</v>
      </c>
      <c r="B4">
        <v>1</v>
      </c>
    </row>
    <row r="5" spans="1:2" x14ac:dyDescent="0.35">
      <c r="A5" s="5" t="s">
        <v>89</v>
      </c>
      <c r="B5">
        <v>29</v>
      </c>
    </row>
    <row r="6" spans="1:2" x14ac:dyDescent="0.35">
      <c r="A6" s="5" t="s">
        <v>57</v>
      </c>
      <c r="B6">
        <v>24</v>
      </c>
    </row>
    <row r="7" spans="1:2" x14ac:dyDescent="0.35">
      <c r="A7" s="5" t="s">
        <v>43</v>
      </c>
      <c r="B7">
        <v>319</v>
      </c>
    </row>
    <row r="8" spans="1:2" x14ac:dyDescent="0.35">
      <c r="A8" s="5" t="s">
        <v>204</v>
      </c>
      <c r="B8">
        <v>4</v>
      </c>
    </row>
    <row r="9" spans="1:2" x14ac:dyDescent="0.35">
      <c r="A9" s="5" t="s">
        <v>375</v>
      </c>
      <c r="B9">
        <v>2</v>
      </c>
    </row>
    <row r="10" spans="1:2" x14ac:dyDescent="0.35">
      <c r="A10" s="5" t="s">
        <v>63</v>
      </c>
      <c r="B10">
        <v>7</v>
      </c>
    </row>
    <row r="11" spans="1:2" x14ac:dyDescent="0.35">
      <c r="A11" s="5" t="s">
        <v>1749</v>
      </c>
      <c r="B11">
        <v>386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Dashboard</vt:lpstr>
      <vt:lpstr>Sheet2</vt:lpstr>
      <vt:lpstr>Somerville Crashes data</vt:lpstr>
      <vt:lpstr>Sheet3</vt:lpstr>
      <vt:lpstr>Sheet4</vt:lpstr>
      <vt:lpstr>Sheet5</vt:lpstr>
      <vt:lpstr>Sheet1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Ghorpade</dc:creator>
  <cp:lastModifiedBy>HP</cp:lastModifiedBy>
  <dcterms:created xsi:type="dcterms:W3CDTF">2024-10-17T13:45:01Z</dcterms:created>
  <dcterms:modified xsi:type="dcterms:W3CDTF">2024-10-18T07:45:47Z</dcterms:modified>
</cp:coreProperties>
</file>