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2"/>
  <workbookPr codeName="ThisWorkbook" defaultThemeVersion="124226"/>
  <xr:revisionPtr revIDLastSave="0" documentId="8_{2A916459-84BE-4372-B90C-996379667553}" xr6:coauthVersionLast="47" xr6:coauthVersionMax="47" xr10:uidLastSave="{00000000-0000-0000-0000-000000000000}"/>
  <bookViews>
    <workbookView xWindow="0" yWindow="60" windowWidth="19140" windowHeight="7590" tabRatio="907" firstSheet="3" activeTab="3" xr2:uid="{00000000-000D-0000-FFFF-FFFF00000000}"/>
  </bookViews>
  <sheets>
    <sheet name="Notes" sheetId="2" r:id="rId1"/>
    <sheet name="ChartTub" sheetId="20" r:id="rId2"/>
    <sheet name="ChartTub (pic)" sheetId="21" state="hidden" r:id="rId3"/>
    <sheet name="Histogram Charts" sheetId="22" r:id="rId4"/>
    <sheet name="HistogramDataTub" sheetId="17" state="hidden" r:id="rId5"/>
    <sheet name="RawDataTub" sheetId="12" r:id="rId6"/>
    <sheet name="Graph and other linked notes" sheetId="11" state="hidden" r:id="rId7"/>
    <sheet name="HistogramBox" sheetId="19" state="hidden" r:id="rId8"/>
    <sheet name="RawDataBox" sheetId="18" state="hidden" r:id="rId9"/>
  </sheets>
  <definedNames>
    <definedName name="_xlnm._FilterDatabase" localSheetId="8" hidden="1">RawDataBox!$A$1:$G$245</definedName>
    <definedName name="_xlnm._FilterDatabase" localSheetId="5" hidden="1">RawDataTub!$A$1:$J$245</definedName>
    <definedName name="Bounty" localSheetId="7">HistogramBox!$C$2:$C$23</definedName>
    <definedName name="Bounty">HistogramDataTub!$C$2:$C$37</definedName>
    <definedName name="Choc_Count" localSheetId="7">HistogramBox!$B$2:$B$23</definedName>
    <definedName name="Choc_Count">HistogramDataTub!$B$2:$B$37</definedName>
    <definedName name="ChocChoice">'Histogram Charts'!$C$2</definedName>
    <definedName name="Date_data_supplied" localSheetId="7">HistogramBox!$A$2:$A$23</definedName>
    <definedName name="Date_data_supplied">HistogramDataTub!$A$2:$A$37</definedName>
    <definedName name="Galaxy" localSheetId="7">HistogramBox!$F$2:$F$23</definedName>
    <definedName name="Galaxy">HistogramDataTub!$F$2:$F$37</definedName>
    <definedName name="Galaxy_Caramel" localSheetId="7">HistogramBox!$I$2:$I$23</definedName>
    <definedName name="Galaxy_Caramel">HistogramDataTub!$I$2:$I$37</definedName>
    <definedName name="Malteasers" localSheetId="7">HistogramBox!$J$2:$J$23</definedName>
    <definedName name="Malteasers">HistogramDataTub!$J$2:$J$37</definedName>
    <definedName name="Mars" localSheetId="7">HistogramBox!$D$2:$D$23</definedName>
    <definedName name="Mars">HistogramDataTub!$D$2:$D$37</definedName>
    <definedName name="Milky_Way" localSheetId="7">HistogramBox!$G$2:$G$23</definedName>
    <definedName name="Milky_Way">HistogramDataTub!$G$2:$G$37</definedName>
    <definedName name="Snickers" localSheetId="7">HistogramBox!$E$2:$E$23</definedName>
    <definedName name="Snickers">HistogramDataTub!$E$2:$E$37</definedName>
    <definedName name="Total" localSheetId="7">HistogramBox!$K$2:$K$23</definedName>
    <definedName name="Total">HistogramDataTub!$K$2:$K$37</definedName>
    <definedName name="Twix" localSheetId="7">HistogramBox!$H$2:$H$23</definedName>
    <definedName name="Twix">HistogramDataTub!$H$2:$H$37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B14" i="11"/>
  <c r="B11" i="11"/>
  <c r="B12" i="11"/>
  <c r="K2" i="12"/>
  <c r="K3" i="12"/>
  <c r="K4" i="12"/>
  <c r="K5" i="12"/>
  <c r="K6" i="12"/>
  <c r="K7" i="12"/>
  <c r="K8" i="12"/>
  <c r="K9" i="12"/>
  <c r="K10" i="12"/>
  <c r="K11" i="12"/>
  <c r="H12" i="12"/>
  <c r="K12" i="12"/>
  <c r="K13" i="12"/>
  <c r="K14" i="12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2" i="17"/>
  <c r="N1" i="17"/>
  <c r="B3" i="11"/>
  <c r="D37" i="17"/>
  <c r="E37" i="17"/>
  <c r="F37" i="17"/>
  <c r="C37" i="17"/>
  <c r="F41" i="17"/>
  <c r="G37" i="17"/>
  <c r="H37" i="17"/>
  <c r="I37" i="17"/>
  <c r="J37" i="17"/>
  <c r="C41" i="17"/>
  <c r="D2" i="19"/>
  <c r="E2" i="19"/>
  <c r="F2" i="19"/>
  <c r="G2" i="19"/>
  <c r="H2" i="19"/>
  <c r="I2" i="19"/>
  <c r="J2" i="19"/>
  <c r="D3" i="19"/>
  <c r="E3" i="19"/>
  <c r="F3" i="19"/>
  <c r="G3" i="19"/>
  <c r="H3" i="19"/>
  <c r="I3" i="19"/>
  <c r="J3" i="19"/>
  <c r="D4" i="19"/>
  <c r="E4" i="19"/>
  <c r="F4" i="19"/>
  <c r="G4" i="19"/>
  <c r="H4" i="19"/>
  <c r="I4" i="19"/>
  <c r="J4" i="19"/>
  <c r="D5" i="19"/>
  <c r="E5" i="19"/>
  <c r="F5" i="19"/>
  <c r="G5" i="19"/>
  <c r="H5" i="19"/>
  <c r="I5" i="19"/>
  <c r="J5" i="19"/>
  <c r="D6" i="19"/>
  <c r="E6" i="19"/>
  <c r="F6" i="19"/>
  <c r="G6" i="19"/>
  <c r="H6" i="19"/>
  <c r="I6" i="19"/>
  <c r="J6" i="19"/>
  <c r="D7" i="19"/>
  <c r="E7" i="19"/>
  <c r="F7" i="19"/>
  <c r="G7" i="19"/>
  <c r="H7" i="19"/>
  <c r="I7" i="19"/>
  <c r="J7" i="19"/>
  <c r="D8" i="19"/>
  <c r="E8" i="19"/>
  <c r="F8" i="19"/>
  <c r="G8" i="19"/>
  <c r="H8" i="19"/>
  <c r="I8" i="19"/>
  <c r="J8" i="19"/>
  <c r="D9" i="19"/>
  <c r="E9" i="19"/>
  <c r="F9" i="19"/>
  <c r="G9" i="19"/>
  <c r="H9" i="19"/>
  <c r="I9" i="19"/>
  <c r="J9" i="19"/>
  <c r="D10" i="19"/>
  <c r="E10" i="19"/>
  <c r="F10" i="19"/>
  <c r="G10" i="19"/>
  <c r="H10" i="19"/>
  <c r="I10" i="19"/>
  <c r="J10" i="19"/>
  <c r="D11" i="19"/>
  <c r="E11" i="19"/>
  <c r="F11" i="19"/>
  <c r="G11" i="19"/>
  <c r="H11" i="19"/>
  <c r="I11" i="19"/>
  <c r="J11" i="19"/>
  <c r="D12" i="19"/>
  <c r="E12" i="19"/>
  <c r="F12" i="19"/>
  <c r="G12" i="19"/>
  <c r="H12" i="19"/>
  <c r="I12" i="19"/>
  <c r="J12" i="19"/>
  <c r="D13" i="19"/>
  <c r="E13" i="19"/>
  <c r="F13" i="19"/>
  <c r="G13" i="19"/>
  <c r="H13" i="19"/>
  <c r="I13" i="19"/>
  <c r="J13" i="19"/>
  <c r="D14" i="19"/>
  <c r="E14" i="19"/>
  <c r="F14" i="19"/>
  <c r="G14" i="19"/>
  <c r="H14" i="19"/>
  <c r="I14" i="19"/>
  <c r="J14" i="19"/>
  <c r="D15" i="19"/>
  <c r="E15" i="19"/>
  <c r="F15" i="19"/>
  <c r="G15" i="19"/>
  <c r="H15" i="19"/>
  <c r="I15" i="19"/>
  <c r="J15" i="19"/>
  <c r="D16" i="19"/>
  <c r="E16" i="19"/>
  <c r="F16" i="19"/>
  <c r="G16" i="19"/>
  <c r="H16" i="19"/>
  <c r="I16" i="19"/>
  <c r="J16" i="19"/>
  <c r="D17" i="19"/>
  <c r="E17" i="19"/>
  <c r="F17" i="19"/>
  <c r="G17" i="19"/>
  <c r="H17" i="19"/>
  <c r="I17" i="19"/>
  <c r="J17" i="19"/>
  <c r="D18" i="19"/>
  <c r="E18" i="19"/>
  <c r="F18" i="19"/>
  <c r="G18" i="19"/>
  <c r="H18" i="19"/>
  <c r="I18" i="19"/>
  <c r="J18" i="19"/>
  <c r="D19" i="19"/>
  <c r="E19" i="19"/>
  <c r="F19" i="19"/>
  <c r="G19" i="19"/>
  <c r="H19" i="19"/>
  <c r="I19" i="19"/>
  <c r="J19" i="19"/>
  <c r="D20" i="19"/>
  <c r="E20" i="19"/>
  <c r="F20" i="19"/>
  <c r="G20" i="19"/>
  <c r="H20" i="19"/>
  <c r="I20" i="19"/>
  <c r="J20" i="19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C3" i="19"/>
  <c r="C4" i="19"/>
  <c r="C5" i="19"/>
  <c r="K5" i="19"/>
  <c r="C6" i="19"/>
  <c r="K6" i="19"/>
  <c r="C7" i="19"/>
  <c r="C8" i="19"/>
  <c r="C9" i="19"/>
  <c r="K9" i="19"/>
  <c r="C10" i="19"/>
  <c r="K10" i="19"/>
  <c r="C11" i="19"/>
  <c r="C12" i="19"/>
  <c r="C13" i="19"/>
  <c r="K13" i="19"/>
  <c r="C14" i="19"/>
  <c r="K14" i="19"/>
  <c r="C15" i="19"/>
  <c r="C16" i="19"/>
  <c r="C17" i="19"/>
  <c r="K17" i="19"/>
  <c r="C18" i="19"/>
  <c r="K18" i="19"/>
  <c r="C19" i="19"/>
  <c r="C20" i="19"/>
  <c r="C21" i="19"/>
  <c r="K21" i="19"/>
  <c r="C22" i="19"/>
  <c r="K22" i="19"/>
  <c r="C23" i="19"/>
  <c r="C2" i="19"/>
  <c r="K2" i="19"/>
  <c r="K23" i="19"/>
  <c r="K20" i="19"/>
  <c r="K19" i="19"/>
  <c r="K16" i="19"/>
  <c r="K15" i="19"/>
  <c r="K12" i="19"/>
  <c r="K11" i="19"/>
  <c r="K8" i="19"/>
  <c r="K7" i="19"/>
  <c r="K4" i="19"/>
  <c r="K3" i="19"/>
  <c r="K2" i="18"/>
  <c r="G41" i="17"/>
  <c r="I4" i="17"/>
  <c r="I8" i="17"/>
  <c r="I12" i="17"/>
  <c r="I16" i="17"/>
  <c r="I20" i="17"/>
  <c r="I3" i="17"/>
  <c r="I7" i="17"/>
  <c r="I11" i="17"/>
  <c r="I15" i="17"/>
  <c r="I19" i="17"/>
  <c r="I2" i="17"/>
  <c r="I6" i="17"/>
  <c r="I10" i="17"/>
  <c r="I14" i="17"/>
  <c r="I18" i="17"/>
  <c r="I22" i="17"/>
  <c r="I5" i="17"/>
  <c r="I9" i="17"/>
  <c r="I13" i="17"/>
  <c r="I17" i="17"/>
  <c r="I21" i="17"/>
  <c r="H11" i="17"/>
  <c r="H14" i="17"/>
  <c r="H5" i="17"/>
  <c r="H21" i="17"/>
  <c r="H16" i="17"/>
  <c r="H15" i="17"/>
  <c r="H2" i="17"/>
  <c r="H18" i="17"/>
  <c r="H9" i="17"/>
  <c r="H4" i="17"/>
  <c r="H20" i="17"/>
  <c r="H3" i="17"/>
  <c r="H19" i="17"/>
  <c r="H6" i="17"/>
  <c r="H22" i="17"/>
  <c r="H13" i="17"/>
  <c r="H8" i="17"/>
  <c r="H7" i="17"/>
  <c r="H10" i="17"/>
  <c r="H17" i="17"/>
  <c r="H12" i="17"/>
  <c r="F13" i="17"/>
  <c r="F8" i="17"/>
  <c r="F3" i="17"/>
  <c r="F19" i="17"/>
  <c r="F6" i="17"/>
  <c r="F22" i="17"/>
  <c r="F17" i="17"/>
  <c r="F12" i="17"/>
  <c r="F7" i="17"/>
  <c r="F10" i="17"/>
  <c r="F5" i="17"/>
  <c r="F21" i="17"/>
  <c r="F16" i="17"/>
  <c r="F11" i="17"/>
  <c r="F14" i="17"/>
  <c r="F9" i="17"/>
  <c r="F4" i="17"/>
  <c r="F20" i="17"/>
  <c r="F15" i="17"/>
  <c r="F2" i="17"/>
  <c r="F18" i="17"/>
  <c r="G6" i="17"/>
  <c r="G22" i="17"/>
  <c r="G17" i="17"/>
  <c r="G12" i="17"/>
  <c r="G7" i="17"/>
  <c r="G10" i="17"/>
  <c r="G5" i="17"/>
  <c r="G21" i="17"/>
  <c r="G16" i="17"/>
  <c r="G11" i="17"/>
  <c r="G14" i="17"/>
  <c r="G9" i="17"/>
  <c r="G4" i="17"/>
  <c r="G20" i="17"/>
  <c r="G15" i="17"/>
  <c r="G2" i="17"/>
  <c r="G18" i="17"/>
  <c r="G13" i="17"/>
  <c r="G8" i="17"/>
  <c r="G3" i="17"/>
  <c r="G19" i="17"/>
  <c r="C4" i="17"/>
  <c r="C20" i="17"/>
  <c r="C13" i="17"/>
  <c r="C10" i="17"/>
  <c r="C15" i="17"/>
  <c r="C8" i="17"/>
  <c r="C2" i="17"/>
  <c r="C17" i="17"/>
  <c r="C14" i="17"/>
  <c r="C3" i="17"/>
  <c r="C19" i="17"/>
  <c r="C12" i="17"/>
  <c r="C5" i="17"/>
  <c r="C21" i="17"/>
  <c r="C18" i="17"/>
  <c r="C7" i="17"/>
  <c r="C16" i="17"/>
  <c r="C9" i="17"/>
  <c r="C6" i="17"/>
  <c r="C22" i="17"/>
  <c r="C11" i="17"/>
  <c r="D15" i="17"/>
  <c r="D6" i="17"/>
  <c r="D22" i="17"/>
  <c r="D17" i="17"/>
  <c r="D20" i="17"/>
  <c r="D3" i="17"/>
  <c r="D19" i="17"/>
  <c r="D10" i="17"/>
  <c r="D5" i="17"/>
  <c r="D21" i="17"/>
  <c r="D16" i="17"/>
  <c r="D9" i="17"/>
  <c r="D7" i="17"/>
  <c r="D14" i="17"/>
  <c r="D4" i="17"/>
  <c r="D11" i="17"/>
  <c r="D2" i="17"/>
  <c r="D18" i="17"/>
  <c r="D13" i="17"/>
  <c r="D8" i="17"/>
  <c r="D12" i="17"/>
  <c r="J12" i="17"/>
  <c r="J16" i="17"/>
  <c r="J4" i="17"/>
  <c r="J15" i="17"/>
  <c r="J3" i="17"/>
  <c r="J7" i="17"/>
  <c r="J11" i="17"/>
  <c r="J20" i="17"/>
  <c r="J22" i="17"/>
  <c r="J19" i="17"/>
  <c r="J14" i="17"/>
  <c r="J5" i="17"/>
  <c r="J2" i="17"/>
  <c r="J6" i="17"/>
  <c r="J13" i="17"/>
  <c r="J10" i="17"/>
  <c r="J21" i="17"/>
  <c r="J18" i="17"/>
  <c r="J9" i="17"/>
  <c r="J8" i="17"/>
  <c r="J17" i="17"/>
  <c r="E4" i="17"/>
  <c r="N4" i="17" s="1"/>
  <c r="E9" i="17"/>
  <c r="N9" i="17" s="1"/>
  <c r="E18" i="17"/>
  <c r="N18" i="17" s="1"/>
  <c r="E19" i="17"/>
  <c r="N19" i="17" s="1"/>
  <c r="E16" i="17"/>
  <c r="N16" i="17" s="1"/>
  <c r="E5" i="17"/>
  <c r="N5" i="17" s="1"/>
  <c r="E20" i="17"/>
  <c r="N20" i="17" s="1"/>
  <c r="E8" i="17"/>
  <c r="N8" i="17" s="1"/>
  <c r="E13" i="17"/>
  <c r="N13" i="17" s="1"/>
  <c r="E6" i="17"/>
  <c r="N6" i="17" s="1"/>
  <c r="E7" i="17"/>
  <c r="N7" i="17" s="1"/>
  <c r="E21" i="17"/>
  <c r="N21" i="17" s="1"/>
  <c r="E11" i="17"/>
  <c r="N11" i="17" s="1"/>
  <c r="E15" i="17"/>
  <c r="N15" i="17" s="1"/>
  <c r="E12" i="17"/>
  <c r="N12" i="17" s="1"/>
  <c r="E22" i="17"/>
  <c r="N22" i="17" s="1"/>
  <c r="K37" i="17"/>
  <c r="E14" i="17"/>
  <c r="N14" i="17" s="1"/>
  <c r="E2" i="17"/>
  <c r="N2" i="17" s="1"/>
  <c r="E3" i="17"/>
  <c r="N3" i="17" s="1"/>
  <c r="E17" i="17"/>
  <c r="N17" i="17" s="1"/>
  <c r="E10" i="17"/>
  <c r="N10" i="17" s="1"/>
  <c r="B7" i="11"/>
  <c r="H41" i="17"/>
  <c r="I41" i="17"/>
  <c r="J41" i="17"/>
  <c r="D41" i="17"/>
  <c r="E41" i="17"/>
  <c r="H42" i="17"/>
  <c r="H43" i="17"/>
  <c r="H44" i="17"/>
  <c r="F42" i="17"/>
  <c r="F43" i="17"/>
  <c r="G42" i="17"/>
  <c r="G43" i="17"/>
  <c r="G45" i="17"/>
  <c r="I42" i="17"/>
  <c r="I43" i="17"/>
  <c r="I45" i="17"/>
  <c r="C42" i="17"/>
  <c r="C43" i="17"/>
  <c r="C44" i="17"/>
  <c r="D42" i="17"/>
  <c r="D43" i="17"/>
  <c r="D44" i="17"/>
  <c r="J42" i="17"/>
  <c r="J43" i="17"/>
  <c r="J44" i="17"/>
  <c r="E42" i="17"/>
  <c r="E43" i="17"/>
  <c r="E45" i="17"/>
  <c r="I44" i="17"/>
  <c r="F45" i="17"/>
  <c r="F44" i="17"/>
  <c r="D45" i="17"/>
  <c r="H45" i="17"/>
  <c r="J45" i="17"/>
  <c r="G44" i="17"/>
  <c r="C45" i="17"/>
  <c r="E4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4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This has a formula in it that adjusts the value if the value occurs more than once as it is not possible to do the ranking and use index/match properly if there is a repeated value. 
The formula add 0.001 to the value to make it a little large so it can be properly ranked. But the true average value is used in the row below where it looks up the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for Ravi to change to alter the graph titles and notes.</t>
        </r>
      </text>
    </comment>
  </commentList>
</comments>
</file>

<file path=xl/sharedStrings.xml><?xml version="1.0" encoding="utf-8"?>
<sst xmlns="http://schemas.openxmlformats.org/spreadsheetml/2006/main" count="82" uniqueCount="46">
  <si>
    <t>Shortened hyperlink to this spreadsheet on Dropbox:</t>
  </si>
  <si>
    <t>Pick choc</t>
  </si>
  <si>
    <t>Snickers</t>
  </si>
  <si>
    <t>Date data supplied</t>
  </si>
  <si>
    <t>Choc Count</t>
  </si>
  <si>
    <t>Bounty</t>
  </si>
  <si>
    <t>Mars</t>
  </si>
  <si>
    <t>Galaxy</t>
  </si>
  <si>
    <t>Milky Way</t>
  </si>
  <si>
    <t>Twix</t>
  </si>
  <si>
    <t>Galaxy Caramel</t>
  </si>
  <si>
    <t>Teasers</t>
  </si>
  <si>
    <t>Total chocs in tub</t>
  </si>
  <si>
    <t>Average</t>
  </si>
  <si>
    <t>Rank</t>
  </si>
  <si>
    <t>Adj Ave</t>
  </si>
  <si>
    <t>Rank Adj Ave</t>
  </si>
  <si>
    <t>Position</t>
  </si>
  <si>
    <t>Label</t>
  </si>
  <si>
    <t>Person Supplying Data</t>
  </si>
  <si>
    <t>Total</t>
  </si>
  <si>
    <t>Victoria Wadely</t>
  </si>
  <si>
    <t>Ravi</t>
  </si>
  <si>
    <t>@elsdraeger</t>
  </si>
  <si>
    <t>@John_Matthews</t>
  </si>
  <si>
    <t>@Rillaith</t>
  </si>
  <si>
    <t>Sharon Chesworth</t>
  </si>
  <si>
    <t>@DanJHayes</t>
  </si>
  <si>
    <t xml:space="preserve">Ravi </t>
  </si>
  <si>
    <t xml:space="preserve">Natasha </t>
  </si>
  <si>
    <t>@DannyKeele</t>
  </si>
  <si>
    <t>@traineegeek</t>
  </si>
  <si>
    <t>@ohno_reilly</t>
  </si>
  <si>
    <t>Graph titles and notes</t>
  </si>
  <si>
    <t>Number of samples, n</t>
  </si>
  <si>
    <t>Average number of chocs in a tub</t>
  </si>
  <si>
    <t>Title of Bar Chart</t>
  </si>
  <si>
    <t>Average distribution of chocs in a Celebrations tub</t>
  </si>
  <si>
    <t>Subtitle</t>
  </si>
  <si>
    <t xml:space="preserve">Total no tubs sampled = </t>
  </si>
  <si>
    <t>Next sub title</t>
  </si>
  <si>
    <t xml:space="preserve">total no chocs per tub = </t>
  </si>
  <si>
    <t>Full concatenated title</t>
  </si>
  <si>
    <t>Name of selected choc</t>
  </si>
  <si>
    <t>Histogram title</t>
  </si>
  <si>
    <t>Malteasers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</si>
</sst>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dd/mm/yyyy;@"/>
    <numFmt numFmtId="166" formatCode="_-* #,##0_-;\-* #,##0_-;_-* &quot;-&quot;??_-;_-@_-"/>
    <numFmt numFmtId="167" formatCode="_-* #,##0.0_-;\-* #,##0.0_-;_-* &quot;-&quot;??_-;_-@_-"/>
    <numFmt numFmtId="168" formatCode="_-* #,##0.0000_-;\-* #,##0.0000_-;_-* &quot;-&quot;??_-;_-@_-"/>
    <numFmt numFmtId="169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1"/>
    <xf numFmtId="0" fontId="5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166" fontId="0" fillId="0" borderId="0" xfId="2" applyNumberFormat="1" applyFont="1" applyAlignment="1">
      <alignment horizontal="right" vertical="top" wrapText="1"/>
    </xf>
    <xf numFmtId="166" fontId="0" fillId="0" borderId="0" xfId="2" applyNumberFormat="1" applyFont="1" applyAlignment="1">
      <alignment horizontal="left" vertical="top"/>
    </xf>
    <xf numFmtId="166" fontId="0" fillId="0" borderId="0" xfId="2" applyNumberFormat="1" applyFont="1" applyAlignment="1">
      <alignment horizontal="right" vertical="top"/>
    </xf>
    <xf numFmtId="165" fontId="0" fillId="0" borderId="0" xfId="0" applyNumberFormat="1" applyAlignment="1">
      <alignment horizontal="left" vertical="top" wrapText="1"/>
    </xf>
    <xf numFmtId="166" fontId="2" fillId="0" borderId="0" xfId="2" applyNumberFormat="1" applyFont="1" applyAlignment="1">
      <alignment horizontal="right" vertical="top" wrapText="1"/>
    </xf>
    <xf numFmtId="166" fontId="2" fillId="0" borderId="0" xfId="2" applyNumberFormat="1" applyFont="1" applyAlignment="1">
      <alignment horizontal="left" vertical="top"/>
    </xf>
    <xf numFmtId="0" fontId="0" fillId="0" borderId="0" xfId="0" quotePrefix="1" applyAlignment="1">
      <alignment horizontal="right" vertical="top" wrapText="1"/>
    </xf>
    <xf numFmtId="0" fontId="0" fillId="0" borderId="0" xfId="0" applyAlignment="1">
      <alignment horizontal="right"/>
    </xf>
    <xf numFmtId="165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6" fontId="0" fillId="0" borderId="1" xfId="2" applyNumberFormat="1" applyFont="1" applyFill="1" applyBorder="1" applyAlignment="1">
      <alignment horizontal="right" vertical="top" wrapText="1"/>
    </xf>
    <xf numFmtId="166" fontId="0" fillId="0" borderId="1" xfId="2" applyNumberFormat="1" applyFont="1" applyFill="1" applyBorder="1" applyAlignment="1">
      <alignment horizontal="left" vertical="top"/>
    </xf>
    <xf numFmtId="165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66" fontId="3" fillId="0" borderId="0" xfId="2" applyNumberFormat="1" applyFont="1" applyBorder="1" applyAlignment="1">
      <alignment horizontal="right" wrapText="1"/>
    </xf>
    <xf numFmtId="165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right" wrapText="1"/>
    </xf>
    <xf numFmtId="166" fontId="9" fillId="0" borderId="0" xfId="2" applyNumberFormat="1" applyFont="1" applyAlignment="1">
      <alignment horizontal="right" wrapText="1"/>
    </xf>
    <xf numFmtId="166" fontId="9" fillId="0" borderId="0" xfId="2" quotePrefix="1" applyNumberFormat="1" applyFont="1" applyAlignment="1">
      <alignment horizontal="right" wrapText="1"/>
    </xf>
    <xf numFmtId="0" fontId="10" fillId="0" borderId="0" xfId="0" applyFont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167" fontId="2" fillId="0" borderId="0" xfId="2" applyNumberFormat="1" applyFont="1" applyAlignment="1">
      <alignment horizontal="right" vertical="top" wrapText="1"/>
    </xf>
    <xf numFmtId="165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6" fontId="3" fillId="0" borderId="0" xfId="2" applyNumberFormat="1" applyFont="1" applyBorder="1" applyAlignment="1">
      <alignment horizontal="right" vertical="center" wrapText="1"/>
    </xf>
    <xf numFmtId="0" fontId="0" fillId="0" borderId="0" xfId="0" quotePrefix="1" applyAlignment="1">
      <alignment horizontal="right"/>
    </xf>
    <xf numFmtId="168" fontId="2" fillId="0" borderId="0" xfId="2" applyNumberFormat="1" applyFont="1" applyAlignment="1">
      <alignment horizontal="right" vertical="top" wrapText="1"/>
    </xf>
    <xf numFmtId="166" fontId="0" fillId="0" borderId="0" xfId="0" applyNumberFormat="1" applyAlignment="1">
      <alignment horizontal="right"/>
    </xf>
    <xf numFmtId="0" fontId="0" fillId="0" borderId="0" xfId="0" quotePrefix="1" applyAlignment="1">
      <alignment horizontal="left"/>
    </xf>
    <xf numFmtId="169" fontId="0" fillId="0" borderId="0" xfId="0" applyNumberFormat="1"/>
    <xf numFmtId="0" fontId="13" fillId="0" borderId="0" xfId="0" applyFont="1" applyProtection="1">
      <protection locked="0"/>
    </xf>
    <xf numFmtId="0" fontId="14" fillId="0" borderId="0" xfId="0" applyFont="1"/>
    <xf numFmtId="166" fontId="1" fillId="0" borderId="0" xfId="2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5">
    <cellStyle name="Lien hypertexte" xfId="1" builtinId="8"/>
    <cellStyle name="Milliers" xfId="2" builtinId="3"/>
    <cellStyle name="Normal" xfId="0" builtinId="0"/>
    <cellStyle name="Normal 2" xfId="3" xr:uid="{00000000-0005-0000-0000-000003000000}"/>
    <cellStyle name="Percent 2" xfId="4" xr:uid="{00000000-0005-0000-0000-000004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/yyyy;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/yyyy;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righ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05056"/>
      <color rgb="FF9748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image" Target="../media/image3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'Graph and other linked notes'!$B$7</c:f>
          <c:strCache>
            <c:ptCount val="1"/>
            <c:pt idx="0">
              <c:v>Average distribution of chocs in a Celebrations tub
Total no tubs sampled = 13 and total no chocs per tub = 81.1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63776184735233"/>
          <c:y val="0.18113363105915559"/>
          <c:w val="0.80845897194176042"/>
          <c:h val="0.7958124756382891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HistogramDataTub!$C$44:$J$44</c:f>
              <c:strCache>
                <c:ptCount val="8"/>
                <c:pt idx="0">
                  <c:v> Mars </c:v>
                </c:pt>
                <c:pt idx="1">
                  <c:v> Bounty </c:v>
                </c:pt>
                <c:pt idx="2">
                  <c:v> Milky Way </c:v>
                </c:pt>
                <c:pt idx="3">
                  <c:v> Snickers </c:v>
                </c:pt>
                <c:pt idx="4">
                  <c:v> Teasers </c:v>
                </c:pt>
                <c:pt idx="5">
                  <c:v> Twix </c:v>
                </c:pt>
                <c:pt idx="6">
                  <c:v> Galaxy </c:v>
                </c:pt>
                <c:pt idx="7">
                  <c:v> Galaxy Caramel </c:v>
                </c:pt>
              </c:strCache>
            </c:strRef>
          </c:cat>
          <c:val>
            <c:numRef>
              <c:f>HistogramDataTub!$C$45:$J$45</c:f>
              <c:numCache>
                <c:formatCode>_-* #,##0.0_-;\-* #,##0.0_-;_-* "-"??_-;_-@_-</c:formatCode>
                <c:ptCount val="8"/>
                <c:pt idx="0">
                  <c:v>14.692307692307692</c:v>
                </c:pt>
                <c:pt idx="1">
                  <c:v>12.23076923076923</c:v>
                </c:pt>
                <c:pt idx="2">
                  <c:v>12.076923076923077</c:v>
                </c:pt>
                <c:pt idx="3">
                  <c:v>11.923076923076923</c:v>
                </c:pt>
                <c:pt idx="4">
                  <c:v>11.307692307692308</c:v>
                </c:pt>
                <c:pt idx="5">
                  <c:v>6.7692307692307692</c:v>
                </c:pt>
                <c:pt idx="6">
                  <c:v>6.0769230769230766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5-9140-AD97-1D1F401C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axId val="107978752"/>
        <c:axId val="107980288"/>
      </c:barChart>
      <c:catAx>
        <c:axId val="1079787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07980288"/>
        <c:crosses val="autoZero"/>
        <c:auto val="1"/>
        <c:lblAlgn val="ctr"/>
        <c:lblOffset val="100"/>
        <c:noMultiLvlLbl val="0"/>
      </c:catAx>
      <c:valAx>
        <c:axId val="107980288"/>
        <c:scaling>
          <c:orientation val="minMax"/>
        </c:scaling>
        <c:delete val="0"/>
        <c:axPos val="t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15875">
              <a:solidFill>
                <a:schemeClr val="bg1">
                  <a:lumMod val="75000"/>
                </a:schemeClr>
              </a:solidFill>
              <a:prstDash val="sysDot"/>
            </a:ln>
          </c:spPr>
        </c:min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7978752"/>
        <c:crosses val="autoZero"/>
        <c:crossBetween val="between"/>
        <c:majorUnit val="1"/>
        <c:minorUnit val="1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'Graph and other linked notes'!$B$7</c:f>
          <c:strCache>
            <c:ptCount val="1"/>
            <c:pt idx="0">
              <c:v>Average distribution of chocs in a Celebrations tub
Total no tubs sampled = 13 and total no chocs per tub = 81.1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8396437647693"/>
          <c:y val="0.16017554623865088"/>
          <c:w val="0.88310041087751578"/>
          <c:h val="0.81677056045879393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Scale"/>
            <c:pictureStackUnit val="1"/>
          </c:pictureOptions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E24-4E71-9611-A9BFCEE6089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E24-4E71-9611-A9BFCEE6089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E24-4E71-9611-A9BFCEE6089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E24-4E71-9611-A9BFCEE6089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E24-4E71-9611-A9BFCEE6089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E24-4E71-9611-A9BFCEE6089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E24-4E71-9611-A9BFCEE608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HistogramDataTub!$C$44:$J$44</c:f>
              <c:strCache>
                <c:ptCount val="8"/>
                <c:pt idx="0">
                  <c:v> Mars </c:v>
                </c:pt>
                <c:pt idx="1">
                  <c:v> Bounty </c:v>
                </c:pt>
                <c:pt idx="2">
                  <c:v> Milky Way </c:v>
                </c:pt>
                <c:pt idx="3">
                  <c:v> Snickers </c:v>
                </c:pt>
                <c:pt idx="4">
                  <c:v> Teasers </c:v>
                </c:pt>
                <c:pt idx="5">
                  <c:v> Twix </c:v>
                </c:pt>
                <c:pt idx="6">
                  <c:v> Galaxy </c:v>
                </c:pt>
                <c:pt idx="7">
                  <c:v> Galaxy Caramel </c:v>
                </c:pt>
              </c:strCache>
            </c:strRef>
          </c:cat>
          <c:val>
            <c:numRef>
              <c:f>HistogramDataTub!$C$45:$J$45</c:f>
              <c:numCache>
                <c:formatCode>_-* #,##0.0_-;\-* #,##0.0_-;_-* "-"??_-;_-@_-</c:formatCode>
                <c:ptCount val="8"/>
                <c:pt idx="0">
                  <c:v>14.692307692307692</c:v>
                </c:pt>
                <c:pt idx="1">
                  <c:v>12.23076923076923</c:v>
                </c:pt>
                <c:pt idx="2">
                  <c:v>12.076923076923077</c:v>
                </c:pt>
                <c:pt idx="3">
                  <c:v>11.923076923076923</c:v>
                </c:pt>
                <c:pt idx="4">
                  <c:v>11.307692307692308</c:v>
                </c:pt>
                <c:pt idx="5">
                  <c:v>6.7692307692307692</c:v>
                </c:pt>
                <c:pt idx="6">
                  <c:v>6.0769230769230766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2-0947-BDE2-1492FF5C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"/>
        <c:axId val="131508096"/>
        <c:axId val="131509632"/>
      </c:barChart>
      <c:catAx>
        <c:axId val="1315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509632"/>
        <c:crosses val="autoZero"/>
        <c:auto val="1"/>
        <c:lblAlgn val="ctr"/>
        <c:lblOffset val="100"/>
        <c:noMultiLvlLbl val="0"/>
      </c:catAx>
      <c:valAx>
        <c:axId val="131509632"/>
        <c:scaling>
          <c:orientation val="minMax"/>
        </c:scaling>
        <c:delete val="0"/>
        <c:axPos val="t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15875">
              <a:solidFill>
                <a:schemeClr val="bg1">
                  <a:lumMod val="75000"/>
                </a:schemeClr>
              </a:solidFill>
              <a:prstDash val="sysDot"/>
            </a:ln>
          </c:spPr>
        </c:min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50809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'Graph and other linked notes'!$B$12</c:f>
          <c:strCache>
            <c:ptCount val="1"/>
            <c:pt idx="0">
              <c:v>Histogram of Snickers distribution in sample of 13 Celebrations tubs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6701549995866"/>
          <c:y val="0.19846226695889818"/>
          <c:w val="0.85253006734718251"/>
          <c:h val="0.64258002543496495"/>
        </c:manualLayout>
      </c:layout>
      <c:areaChart>
        <c:grouping val="standard"/>
        <c:varyColors val="0"/>
        <c:ser>
          <c:idx val="0"/>
          <c:order val="0"/>
          <c:tx>
            <c:strRef>
              <c:f>HistogramDataTub!$N$1</c:f>
              <c:strCache>
                <c:ptCount val="1"/>
                <c:pt idx="0">
                  <c:v> Snickers </c:v>
                </c:pt>
              </c:strCache>
            </c:strRef>
          </c:tx>
          <c:spPr>
            <a:noFill/>
            <a:ln w="31750">
              <a:solidFill>
                <a:schemeClr val="tx1"/>
              </a:solidFill>
            </a:ln>
            <a:effectLst/>
          </c:spPr>
          <c:cat>
            <c:numRef>
              <c:f>HistogramDataTub!$M$2:$M$22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HistogramDataTub!$N$2:$N$22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150-ABA6-6FF25BAD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3456"/>
        <c:axId val="131205376"/>
      </c:areaChart>
      <c:catAx>
        <c:axId val="131203456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this type of choc in a tub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05376"/>
        <c:crosses val="autoZero"/>
        <c:auto val="1"/>
        <c:lblAlgn val="ctr"/>
        <c:lblOffset val="100"/>
        <c:tickLblSkip val="1"/>
        <c:noMultiLvlLbl val="0"/>
      </c:catAx>
      <c:valAx>
        <c:axId val="131205376"/>
        <c:scaling>
          <c:orientation val="minMax"/>
          <c:max val="1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Frequency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03456"/>
        <c:crosses val="autoZero"/>
        <c:crossBetween val="midCat"/>
        <c:majorUnit val="2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'Graph and other linked notes'!$B$14</c:f>
          <c:strCache>
            <c:ptCount val="1"/>
            <c:pt idx="0">
              <c:v>Histogram of all chocs distribution in sample of 13 Celebrations tubs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HistogramDataTub!$C$1</c:f>
              <c:strCache>
                <c:ptCount val="1"/>
                <c:pt idx="0">
                  <c:v> Bounty </c:v>
                </c:pt>
              </c:strCache>
            </c:strRef>
          </c:tx>
          <c:spPr>
            <a:noFill/>
            <a:ln w="31750">
              <a:solidFill>
                <a:schemeClr val="tx1"/>
              </a:solidFill>
            </a:ln>
            <a:effectLst/>
          </c:spPr>
          <c:val>
            <c:numRef>
              <c:f>HistogramDataTub!$C$2:$C$22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3-4E60-B2F9-82AC3A7FF877}"/>
            </c:ext>
          </c:extLst>
        </c:ser>
        <c:ser>
          <c:idx val="2"/>
          <c:order val="1"/>
          <c:tx>
            <c:strRef>
              <c:f>HistogramDataTub!$D$1</c:f>
              <c:strCache>
                <c:ptCount val="1"/>
                <c:pt idx="0">
                  <c:v> Mars </c:v>
                </c:pt>
              </c:strCache>
            </c:strRef>
          </c:tx>
          <c:spPr>
            <a:noFill/>
            <a:ln w="31750">
              <a:solidFill>
                <a:schemeClr val="tx2">
                  <a:lumMod val="60000"/>
                  <a:lumOff val="40000"/>
                </a:schemeClr>
              </a:solidFill>
            </a:ln>
          </c:spPr>
          <c:val>
            <c:numRef>
              <c:f>HistogramDataTub!$D$2:$D$22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3-4E60-B2F9-82AC3A7FF877}"/>
            </c:ext>
          </c:extLst>
        </c:ser>
        <c:ser>
          <c:idx val="3"/>
          <c:order val="2"/>
          <c:tx>
            <c:strRef>
              <c:f>HistogramDataTub!$E$1</c:f>
              <c:strCache>
                <c:ptCount val="1"/>
                <c:pt idx="0">
                  <c:v> Snickers </c:v>
                </c:pt>
              </c:strCache>
            </c:strRef>
          </c:tx>
          <c:spPr>
            <a:noFill/>
            <a:ln w="38100">
              <a:solidFill>
                <a:schemeClr val="tx1"/>
              </a:solidFill>
              <a:prstDash val="sysDot"/>
            </a:ln>
          </c:spPr>
          <c:val>
            <c:numRef>
              <c:f>HistogramDataTub!$E$2:$E$22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3-4E60-B2F9-82AC3A7FF877}"/>
            </c:ext>
          </c:extLst>
        </c:ser>
        <c:ser>
          <c:idx val="4"/>
          <c:order val="3"/>
          <c:tx>
            <c:strRef>
              <c:f>HistogramDataTub!$F$1</c:f>
              <c:strCache>
                <c:ptCount val="1"/>
                <c:pt idx="0">
                  <c:v> Galaxy </c:v>
                </c:pt>
              </c:strCache>
            </c:strRef>
          </c:tx>
          <c:spPr>
            <a:noFill/>
            <a:ln w="38100">
              <a:solidFill>
                <a:srgbClr val="605056"/>
              </a:solidFill>
              <a:prstDash val="sysDot"/>
            </a:ln>
          </c:spPr>
          <c:val>
            <c:numRef>
              <c:f>HistogramDataTub!$F$2:$F$22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3-4E60-B2F9-82AC3A7FF877}"/>
            </c:ext>
          </c:extLst>
        </c:ser>
        <c:ser>
          <c:idx val="5"/>
          <c:order val="4"/>
          <c:tx>
            <c:strRef>
              <c:f>HistogramDataTub!$G$1</c:f>
              <c:strCache>
                <c:ptCount val="1"/>
                <c:pt idx="0">
                  <c:v> Milky Way </c:v>
                </c:pt>
              </c:strCache>
            </c:strRef>
          </c:tx>
          <c:spPr>
            <a:noFill/>
            <a:ln w="38100" cmpd="sng">
              <a:solidFill>
                <a:srgbClr val="974807"/>
              </a:solidFill>
              <a:prstDash val="sysDot"/>
            </a:ln>
          </c:spPr>
          <c:val>
            <c:numRef>
              <c:f>HistogramDataTub!$G$2:$G$22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3-4E60-B2F9-82AC3A7FF877}"/>
            </c:ext>
          </c:extLst>
        </c:ser>
        <c:ser>
          <c:idx val="6"/>
          <c:order val="5"/>
          <c:tx>
            <c:strRef>
              <c:f>HistogramDataTub!$H$1</c:f>
              <c:strCache>
                <c:ptCount val="1"/>
                <c:pt idx="0">
                  <c:v> Twix </c:v>
                </c:pt>
              </c:strCache>
            </c:strRef>
          </c:tx>
          <c:spPr>
            <a:noFill/>
            <a:ln w="31750">
              <a:solidFill>
                <a:schemeClr val="accent1">
                  <a:lumMod val="60000"/>
                  <a:lumOff val="40000"/>
                </a:schemeClr>
              </a:solidFill>
            </a:ln>
          </c:spPr>
          <c:val>
            <c:numRef>
              <c:f>HistogramDataTub!$H$2:$H$22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D3-4E60-B2F9-82AC3A7FF877}"/>
            </c:ext>
          </c:extLst>
        </c:ser>
        <c:ser>
          <c:idx val="7"/>
          <c:order val="6"/>
          <c:tx>
            <c:strRef>
              <c:f>HistogramDataTub!$I$1</c:f>
              <c:strCache>
                <c:ptCount val="1"/>
                <c:pt idx="0">
                  <c:v> Galaxy Caramel </c:v>
                </c:pt>
              </c:strCache>
            </c:strRef>
          </c:tx>
          <c:spPr>
            <a:noFill/>
            <a:ln w="38100">
              <a:solidFill>
                <a:schemeClr val="accent6">
                  <a:lumMod val="60000"/>
                  <a:lumOff val="40000"/>
                </a:schemeClr>
              </a:solidFill>
            </a:ln>
          </c:spPr>
          <c:val>
            <c:numRef>
              <c:f>HistogramDataTub!$I$2:$I$22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D3-4E60-B2F9-82AC3A7FF877}"/>
            </c:ext>
          </c:extLst>
        </c:ser>
        <c:ser>
          <c:idx val="8"/>
          <c:order val="7"/>
          <c:tx>
            <c:strRef>
              <c:f>HistogramDataTub!$J$1</c:f>
              <c:strCache>
                <c:ptCount val="1"/>
                <c:pt idx="0">
                  <c:v> Teasers </c:v>
                </c:pt>
              </c:strCache>
            </c:strRef>
          </c:tx>
          <c:spPr>
            <a:noFill/>
            <a:ln w="38100">
              <a:solidFill>
                <a:srgbClr val="00B050"/>
              </a:solidFill>
            </a:ln>
          </c:spPr>
          <c:val>
            <c:numRef>
              <c:f>HistogramDataTub!$J$2:$J$22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D3-4E60-B2F9-82AC3A7F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1728"/>
        <c:axId val="131273088"/>
      </c:areaChart>
      <c:catAx>
        <c:axId val="131561728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this type of choc in a tub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3088"/>
        <c:crosses val="autoZero"/>
        <c:auto val="1"/>
        <c:lblAlgn val="ctr"/>
        <c:lblOffset val="100"/>
        <c:tickLblSkip val="1"/>
        <c:noMultiLvlLbl val="0"/>
      </c:catAx>
      <c:valAx>
        <c:axId val="131273088"/>
        <c:scaling>
          <c:orientation val="minMax"/>
          <c:max val="1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Frequency 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31561728"/>
        <c:crosses val="autoZero"/>
        <c:crossBetween val="midCat"/>
        <c:majorUnit val="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theme="7" tint="0.59999389629810485"/>
  </sheetPr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>
    <tabColor theme="7" tint="0.59999389629810485"/>
  </sheetPr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196849</xdr:colOff>
      <xdr:row>14</xdr:row>
      <xdr:rowOff>133041</xdr:rowOff>
    </xdr:from>
    <xdr:to>
      <xdr:col>2</xdr:col>
      <xdr:colOff>92372</xdr:colOff>
      <xdr:row>15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49" y="2711141"/>
          <a:ext cx="1114723" cy="222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0.82834</cdr:x>
      <cdr:y>0.90574</cdr:y>
    </cdr:from>
    <cdr:to>
      <cdr:x>0.96929</cdr:x>
      <cdr:y>0.9514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618D5DE-70CF-8C41-9FB2-98D0BB1C07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698014" y="5502729"/>
          <a:ext cx="1309862" cy="27741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0.82834</cdr:x>
      <cdr:y>0.90574</cdr:y>
    </cdr:from>
    <cdr:to>
      <cdr:x>0.96929</cdr:x>
      <cdr:y>0.9514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09BD7AA-B333-994A-ADC1-0332E60DA4E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698014" y="5502729"/>
          <a:ext cx="1309862" cy="27741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107950</xdr:rowOff>
    </xdr:from>
    <xdr:to>
      <xdr:col>7</xdr:col>
      <xdr:colOff>304800</xdr:colOff>
      <xdr:row>22</xdr:row>
      <xdr:rowOff>120650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2</xdr:row>
      <xdr:rowOff>114300</xdr:rowOff>
    </xdr:from>
    <xdr:to>
      <xdr:col>16</xdr:col>
      <xdr:colOff>660400</xdr:colOff>
      <xdr:row>22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ForTub" displayName="DataForTub" ref="A1:K14" totalsRowShown="0" headerRowDxfId="27" dataDxfId="26" tableBorderDxfId="25">
  <autoFilter ref="A1:K14" xr:uid="{00000000-0009-0000-0100-000001000000}"/>
  <tableColumns count="11">
    <tableColumn id="1" xr3:uid="{00000000-0010-0000-0000-000001000000}" name="Date data supplied" dataDxfId="24"/>
    <tableColumn id="2" xr3:uid="{00000000-0010-0000-0000-000002000000}" name="Person Supplying Data" dataDxfId="23"/>
    <tableColumn id="4" xr3:uid="{00000000-0010-0000-0000-000004000000}" name="Mars" dataDxfId="22">
      <calculatedColumnFormula>G1-1</calculatedColumnFormula>
    </tableColumn>
    <tableColumn id="3" xr3:uid="{00000000-0010-0000-0000-000003000000}" name="Bounty" dataDxfId="21">
      <calculatedColumnFormula>+G1+1</calculatedColumnFormula>
    </tableColumn>
    <tableColumn id="7" xr3:uid="{00000000-0010-0000-0000-000007000000}" name="Milky Way" dataDxfId="20">
      <calculatedColumnFormula>I1-1</calculatedColumnFormula>
    </tableColumn>
    <tableColumn id="10" xr3:uid="{00000000-0010-0000-0000-00000A000000}" name="Teasers" dataDxfId="19">
      <calculatedColumnFormula>C2</calculatedColumnFormula>
    </tableColumn>
    <tableColumn id="5" xr3:uid="{00000000-0010-0000-0000-000005000000}" name="Snickers" dataDxfId="18">
      <calculatedColumnFormula>C1+1</calculatedColumnFormula>
    </tableColumn>
    <tableColumn id="6" xr3:uid="{00000000-0010-0000-0000-000006000000}" name="Galaxy" dataDxfId="17">
      <calculatedColumnFormula>I1</calculatedColumnFormula>
    </tableColumn>
    <tableColumn id="8" xr3:uid="{00000000-0010-0000-0000-000008000000}" name="Twix" dataDxfId="16">
      <calculatedColumnFormula>E1+1</calculatedColumnFormula>
    </tableColumn>
    <tableColumn id="9" xr3:uid="{00000000-0010-0000-0000-000009000000}" name="Galaxy Caramel" dataDxfId="15">
      <calculatedColumnFormula>H1-1</calculatedColumnFormula>
    </tableColumn>
    <tableColumn id="11" xr3:uid="{00000000-0010-0000-0000-00000B000000}" name="Total" dataDxfId="14">
      <calculatedColumnFormula>SUM(C2:J2)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ForBox" displayName="DataForBox" ref="A1:K2" totalsRowShown="0" headerRowDxfId="13" dataDxfId="12" tableBorderDxfId="11">
  <autoFilter ref="A1:K2" xr:uid="{00000000-0009-0000-0100-000002000000}"/>
  <tableColumns count="11">
    <tableColumn id="1" xr3:uid="{00000000-0010-0000-0100-000001000000}" name="Date data supplied" dataDxfId="10"/>
    <tableColumn id="2" xr3:uid="{00000000-0010-0000-0100-000002000000}" name="Person Supplying Data" dataDxfId="9"/>
    <tableColumn id="3" xr3:uid="{00000000-0010-0000-0100-000003000000}" name="Bounty" dataDxfId="8"/>
    <tableColumn id="4" xr3:uid="{00000000-0010-0000-0100-000004000000}" name="Mars" dataDxfId="7"/>
    <tableColumn id="5" xr3:uid="{00000000-0010-0000-0100-000005000000}" name="Snickers" dataDxfId="6"/>
    <tableColumn id="6" xr3:uid="{00000000-0010-0000-0100-000006000000}" name="Galaxy" dataDxfId="5"/>
    <tableColumn id="7" xr3:uid="{00000000-0010-0000-0100-000007000000}" name="Milky Way" dataDxfId="4"/>
    <tableColumn id="8" xr3:uid="{00000000-0010-0000-0100-000008000000}" name="Twix" dataDxfId="3"/>
    <tableColumn id="9" xr3:uid="{00000000-0010-0000-0100-000009000000}" name="Galaxy Caramel" dataDxfId="2"/>
    <tableColumn id="10" xr3:uid="{00000000-0010-0000-0100-00000A000000}" name="Malteasers" dataDxfId="1"/>
    <tableColumn id="11" xr3:uid="{00000000-0010-0000-0100-00000B000000}" name="Total" dataDxfId="0">
      <calculatedColumnFormula>SUM(C2:J2)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J3:J13"/>
  <sheetViews>
    <sheetView showGridLines="0" workbookViewId="0">
      <selection activeCell="K10" sqref="K10"/>
    </sheetView>
  </sheetViews>
  <sheetFormatPr defaultRowHeight="14.45"/>
  <sheetData>
    <row r="3" spans="10:10">
      <c r="J3" t="s">
        <v>0</v>
      </c>
    </row>
    <row r="4" spans="10:10">
      <c r="J4" s="1"/>
    </row>
    <row r="7" spans="10:10">
      <c r="J7" s="1"/>
    </row>
    <row r="13" spans="10:10">
      <c r="J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 tint="0.59999389629810485"/>
  </sheetPr>
  <dimension ref="A2:C2"/>
  <sheetViews>
    <sheetView showGridLines="0" tabSelected="1" topLeftCell="B1" workbookViewId="0">
      <selection activeCell="C2" sqref="C2"/>
    </sheetView>
  </sheetViews>
  <sheetFormatPr defaultRowHeight="14.45"/>
  <cols>
    <col min="2" max="2" width="9.140625" customWidth="1"/>
    <col min="3" max="3" width="19.85546875" customWidth="1"/>
    <col min="17" max="17" width="10.85546875" customWidth="1"/>
  </cols>
  <sheetData>
    <row r="2" spans="1:3" s="38" customFormat="1" ht="18.600000000000001">
      <c r="A2" s="2" t="s">
        <v>1</v>
      </c>
      <c r="C2" s="37" t="s">
        <v>2</v>
      </c>
    </row>
  </sheetData>
  <sheetProtection sheet="1" objects="1" scenarios="1" selectLockedCell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HistogramDataTub!$C$1:$J$1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1:N45"/>
  <sheetViews>
    <sheetView workbookViewId="0">
      <pane ySplit="1" topLeftCell="A2" activePane="bottomLeft" state="frozen"/>
      <selection pane="bottomLeft" activeCell="M1" sqref="M1:N22"/>
    </sheetView>
  </sheetViews>
  <sheetFormatPr defaultRowHeight="14.45"/>
  <cols>
    <col min="1" max="1" width="10.7109375" customWidth="1"/>
    <col min="2" max="2" width="10" style="14" customWidth="1"/>
    <col min="3" max="11" width="10" customWidth="1"/>
  </cols>
  <sheetData>
    <row r="1" spans="1:14" s="26" customFormat="1" ht="23.45" customHeight="1">
      <c r="A1" s="22" t="s">
        <v>3</v>
      </c>
      <c r="B1" s="23" t="s">
        <v>4</v>
      </c>
      <c r="C1" s="24" t="s">
        <v>5</v>
      </c>
      <c r="D1" s="24" t="s">
        <v>6</v>
      </c>
      <c r="E1" s="24" t="s">
        <v>2</v>
      </c>
      <c r="F1" s="24" t="s">
        <v>7</v>
      </c>
      <c r="G1" s="24" t="s">
        <v>8</v>
      </c>
      <c r="H1" s="24" t="s">
        <v>9</v>
      </c>
      <c r="I1" s="25" t="s">
        <v>10</v>
      </c>
      <c r="J1" s="24" t="s">
        <v>11</v>
      </c>
      <c r="K1" s="25" t="s">
        <v>12</v>
      </c>
      <c r="M1" s="23" t="s">
        <v>4</v>
      </c>
      <c r="N1" s="24" t="str">
        <f t="shared" ref="N1:N22" si="0">INDEX(C1:J1,1,MATCH(ChocChoice,$C$1:$M$1,))</f>
        <v>Snickers</v>
      </c>
    </row>
    <row r="2" spans="1:14" s="3" customFormat="1" ht="15.6" customHeight="1">
      <c r="A2" s="10"/>
      <c r="B2" s="13">
        <v>0</v>
      </c>
      <c r="C2" s="11">
        <f>COUNTIF(DataForTub[Bounty],Choc_Count)</f>
        <v>0</v>
      </c>
      <c r="D2" s="11">
        <f>COUNTIF(DataForTub[Mars],Choc_Count)</f>
        <v>0</v>
      </c>
      <c r="E2" s="11">
        <f>COUNTIF(DataForTub[Snickers],Choc_Count)</f>
        <v>0</v>
      </c>
      <c r="F2" s="11">
        <f>COUNTIF(DataForTub[Galaxy],Choc_Count)</f>
        <v>0</v>
      </c>
      <c r="G2" s="11">
        <f>COUNTIF(DataForTub[Milky Way],Choc_Count)</f>
        <v>0</v>
      </c>
      <c r="H2" s="11">
        <f>COUNTIF(DataForTub[Twix],Choc_Count)</f>
        <v>0</v>
      </c>
      <c r="I2" s="11">
        <f>COUNTIF(DataForTub[Galaxy Caramel],Choc_Count)</f>
        <v>0</v>
      </c>
      <c r="J2" s="11">
        <f>COUNTIF(DataForTub[Teasers],Choc_Count)</f>
        <v>0</v>
      </c>
      <c r="K2" s="11">
        <f>COUNTIF(DataForTub[Total],Choc_Count)</f>
        <v>0</v>
      </c>
      <c r="M2" s="13">
        <v>0</v>
      </c>
      <c r="N2" s="13">
        <f t="shared" si="0"/>
        <v>0</v>
      </c>
    </row>
    <row r="3" spans="1:14">
      <c r="B3" s="13">
        <v>1</v>
      </c>
      <c r="C3" s="11">
        <f>COUNTIF(DataForTub[Bounty],Choc_Count)</f>
        <v>0</v>
      </c>
      <c r="D3" s="11">
        <f>COUNTIF(DataForTub[Mars],Choc_Count)</f>
        <v>0</v>
      </c>
      <c r="E3" s="11">
        <f>COUNTIF(DataForTub[Snickers],Choc_Count)</f>
        <v>0</v>
      </c>
      <c r="F3" s="11">
        <f>COUNTIF(DataForTub[Galaxy],Choc_Count)</f>
        <v>0</v>
      </c>
      <c r="G3" s="11">
        <f>COUNTIF(DataForTub[Milky Way],Choc_Count)</f>
        <v>0</v>
      </c>
      <c r="H3" s="11">
        <f>COUNTIF(DataForTub[Twix],Choc_Count)</f>
        <v>0</v>
      </c>
      <c r="I3" s="11">
        <f>COUNTIF(DataForTub[Galaxy Caramel],Choc_Count)</f>
        <v>0</v>
      </c>
      <c r="J3" s="11">
        <f>COUNTIF(DataForTub[Teasers],Choc_Count)</f>
        <v>0</v>
      </c>
      <c r="K3" s="11">
        <f>COUNTIF(DataForTub[Total],Choc_Count)</f>
        <v>0</v>
      </c>
      <c r="M3" s="13">
        <v>1</v>
      </c>
      <c r="N3" s="13">
        <f t="shared" si="0"/>
        <v>0</v>
      </c>
    </row>
    <row r="4" spans="1:14">
      <c r="B4" s="14">
        <v>2</v>
      </c>
      <c r="C4" s="11">
        <f>COUNTIF(DataForTub[Bounty],Choc_Count)</f>
        <v>0</v>
      </c>
      <c r="D4" s="11">
        <f>COUNTIF(DataForTub[Mars],Choc_Count)</f>
        <v>0</v>
      </c>
      <c r="E4" s="11">
        <f>COUNTIF(DataForTub[Snickers],Choc_Count)</f>
        <v>0</v>
      </c>
      <c r="F4" s="11">
        <f>COUNTIF(DataForTub[Galaxy],Choc_Count)</f>
        <v>0</v>
      </c>
      <c r="G4" s="11">
        <f>COUNTIF(DataForTub[Milky Way],Choc_Count)</f>
        <v>0</v>
      </c>
      <c r="H4" s="11">
        <f>COUNTIF(DataForTub[Twix],Choc_Count)</f>
        <v>0</v>
      </c>
      <c r="I4" s="11">
        <f>COUNTIF(DataForTub[Galaxy Caramel],Choc_Count)</f>
        <v>0</v>
      </c>
      <c r="J4" s="11">
        <f>COUNTIF(DataForTub[Teasers],Choc_Count)</f>
        <v>0</v>
      </c>
      <c r="K4" s="11">
        <f>COUNTIF(DataForTub[Total],Choc_Count)</f>
        <v>0</v>
      </c>
      <c r="M4" s="14">
        <v>2</v>
      </c>
      <c r="N4" s="13">
        <f t="shared" si="0"/>
        <v>0</v>
      </c>
    </row>
    <row r="5" spans="1:14">
      <c r="B5" s="14">
        <v>3</v>
      </c>
      <c r="C5" s="11">
        <f>COUNTIF(DataForTub[Bounty],Choc_Count)</f>
        <v>0</v>
      </c>
      <c r="D5" s="11">
        <f>COUNTIF(DataForTub[Mars],Choc_Count)</f>
        <v>0</v>
      </c>
      <c r="E5" s="11">
        <f>COUNTIF(DataForTub[Snickers],Choc_Count)</f>
        <v>0</v>
      </c>
      <c r="F5" s="11">
        <f>COUNTIF(DataForTub[Galaxy],Choc_Count)</f>
        <v>0</v>
      </c>
      <c r="G5" s="11">
        <f>COUNTIF(DataForTub[Milky Way],Choc_Count)</f>
        <v>0</v>
      </c>
      <c r="H5" s="11">
        <f>COUNTIF(DataForTub[Twix],Choc_Count)</f>
        <v>0</v>
      </c>
      <c r="I5" s="11">
        <f>COUNTIF(DataForTub[Galaxy Caramel],Choc_Count)</f>
        <v>0</v>
      </c>
      <c r="J5" s="11">
        <f>COUNTIF(DataForTub[Teasers],Choc_Count)</f>
        <v>0</v>
      </c>
      <c r="K5" s="11">
        <f>COUNTIF(DataForTub[Total],Choc_Count)</f>
        <v>0</v>
      </c>
      <c r="M5" s="14">
        <v>3</v>
      </c>
      <c r="N5" s="13">
        <f t="shared" si="0"/>
        <v>0</v>
      </c>
    </row>
    <row r="6" spans="1:14">
      <c r="B6" s="14">
        <v>4</v>
      </c>
      <c r="C6" s="11">
        <f>COUNTIF(DataForTub[Bounty],Choc_Count)</f>
        <v>0</v>
      </c>
      <c r="D6" s="11">
        <f>COUNTIF(DataForTub[Mars],Choc_Count)</f>
        <v>0</v>
      </c>
      <c r="E6" s="11">
        <f>COUNTIF(DataForTub[Snickers],Choc_Count)</f>
        <v>0</v>
      </c>
      <c r="F6" s="11">
        <f>COUNTIF(DataForTub[Galaxy],Choc_Count)</f>
        <v>1</v>
      </c>
      <c r="G6" s="11">
        <f>COUNTIF(DataForTub[Milky Way],Choc_Count)</f>
        <v>0</v>
      </c>
      <c r="H6" s="11">
        <f>COUNTIF(DataForTub[Twix],Choc_Count)</f>
        <v>0</v>
      </c>
      <c r="I6" s="11">
        <f>COUNTIF(DataForTub[Galaxy Caramel],Choc_Count)</f>
        <v>0</v>
      </c>
      <c r="J6" s="11">
        <f>COUNTIF(DataForTub[Teasers],Choc_Count)</f>
        <v>0</v>
      </c>
      <c r="K6" s="11">
        <f>COUNTIF(DataForTub[Total],Choc_Count)</f>
        <v>0</v>
      </c>
      <c r="M6" s="14">
        <v>4</v>
      </c>
      <c r="N6" s="13">
        <f t="shared" si="0"/>
        <v>0</v>
      </c>
    </row>
    <row r="7" spans="1:14">
      <c r="B7" s="14">
        <v>5</v>
      </c>
      <c r="C7" s="11">
        <f>COUNTIF(DataForTub[Bounty],Choc_Count)</f>
        <v>0</v>
      </c>
      <c r="D7" s="11">
        <f>COUNTIF(DataForTub[Mars],Choc_Count)</f>
        <v>0</v>
      </c>
      <c r="E7" s="11">
        <f>COUNTIF(DataForTub[Snickers],Choc_Count)</f>
        <v>0</v>
      </c>
      <c r="F7" s="11">
        <f>COUNTIF(DataForTub[Galaxy],Choc_Count)</f>
        <v>0</v>
      </c>
      <c r="G7" s="11">
        <f>COUNTIF(DataForTub[Milky Way],Choc_Count)</f>
        <v>0</v>
      </c>
      <c r="H7" s="11">
        <f>COUNTIF(DataForTub[Twix],Choc_Count)</f>
        <v>0</v>
      </c>
      <c r="I7" s="11">
        <f>COUNTIF(DataForTub[Galaxy Caramel],Choc_Count)</f>
        <v>2</v>
      </c>
      <c r="J7" s="11">
        <f>COUNTIF(DataForTub[Teasers],Choc_Count)</f>
        <v>0</v>
      </c>
      <c r="K7" s="11">
        <f>COUNTIF(DataForTub[Total],Choc_Count)</f>
        <v>0</v>
      </c>
      <c r="M7" s="14">
        <v>5</v>
      </c>
      <c r="N7" s="13">
        <f t="shared" si="0"/>
        <v>0</v>
      </c>
    </row>
    <row r="8" spans="1:14">
      <c r="B8" s="13">
        <v>6</v>
      </c>
      <c r="C8" s="11">
        <f>COUNTIF(DataForTub[Bounty],Choc_Count)</f>
        <v>0</v>
      </c>
      <c r="D8" s="11">
        <f>COUNTIF(DataForTub[Mars],Choc_Count)</f>
        <v>0</v>
      </c>
      <c r="E8" s="11">
        <f>COUNTIF(DataForTub[Snickers],Choc_Count)</f>
        <v>0</v>
      </c>
      <c r="F8" s="11">
        <f>COUNTIF(DataForTub[Galaxy],Choc_Count)</f>
        <v>9</v>
      </c>
      <c r="G8" s="11">
        <f>COUNTIF(DataForTub[Milky Way],Choc_Count)</f>
        <v>0</v>
      </c>
      <c r="H8" s="11">
        <f>COUNTIF(DataForTub[Twix],Choc_Count)</f>
        <v>3</v>
      </c>
      <c r="I8" s="11">
        <f>COUNTIF(DataForTub[Galaxy Caramel],Choc_Count)</f>
        <v>9</v>
      </c>
      <c r="J8" s="11">
        <f>COUNTIF(DataForTub[Teasers],Choc_Count)</f>
        <v>0</v>
      </c>
      <c r="K8" s="11">
        <f>COUNTIF(DataForTub[Total],Choc_Count)</f>
        <v>0</v>
      </c>
      <c r="M8" s="13">
        <v>6</v>
      </c>
      <c r="N8" s="13">
        <f t="shared" si="0"/>
        <v>0</v>
      </c>
    </row>
    <row r="9" spans="1:14">
      <c r="B9" s="14">
        <v>7</v>
      </c>
      <c r="C9" s="11">
        <f>COUNTIF(DataForTub[Bounty],Choc_Count)</f>
        <v>0</v>
      </c>
      <c r="D9" s="11">
        <f>COUNTIF(DataForTub[Mars],Choc_Count)</f>
        <v>0</v>
      </c>
      <c r="E9" s="11">
        <f>COUNTIF(DataForTub[Snickers],Choc_Count)</f>
        <v>0</v>
      </c>
      <c r="F9" s="11">
        <f>COUNTIF(DataForTub[Galaxy],Choc_Count)</f>
        <v>3</v>
      </c>
      <c r="G9" s="11">
        <f>COUNTIF(DataForTub[Milky Way],Choc_Count)</f>
        <v>0</v>
      </c>
      <c r="H9" s="11">
        <f>COUNTIF(DataForTub[Twix],Choc_Count)</f>
        <v>10</v>
      </c>
      <c r="I9" s="11">
        <f>COUNTIF(DataForTub[Galaxy Caramel],Choc_Count)</f>
        <v>2</v>
      </c>
      <c r="J9" s="11">
        <f>COUNTIF(DataForTub[Teasers],Choc_Count)</f>
        <v>0</v>
      </c>
      <c r="K9" s="11">
        <f>COUNTIF(DataForTub[Total],Choc_Count)</f>
        <v>0</v>
      </c>
      <c r="M9" s="14">
        <v>7</v>
      </c>
      <c r="N9" s="13">
        <f t="shared" si="0"/>
        <v>0</v>
      </c>
    </row>
    <row r="10" spans="1:14">
      <c r="B10" s="14">
        <v>8</v>
      </c>
      <c r="C10" s="11">
        <f>COUNTIF(DataForTub[Bounty],Choc_Count)</f>
        <v>0</v>
      </c>
      <c r="D10" s="11">
        <f>COUNTIF(DataForTub[Mars],Choc_Count)</f>
        <v>0</v>
      </c>
      <c r="E10" s="11">
        <f>COUNTIF(DataForTub[Snickers],Choc_Count)</f>
        <v>0</v>
      </c>
      <c r="F10" s="11">
        <f>COUNTIF(DataForTub[Galaxy],Choc_Count)</f>
        <v>0</v>
      </c>
      <c r="G10" s="11">
        <f>COUNTIF(DataForTub[Milky Way],Choc_Count)</f>
        <v>0</v>
      </c>
      <c r="H10" s="11">
        <f>COUNTIF(DataForTub[Twix],Choc_Count)</f>
        <v>0</v>
      </c>
      <c r="I10" s="11">
        <f>COUNTIF(DataForTub[Galaxy Caramel],Choc_Count)</f>
        <v>0</v>
      </c>
      <c r="J10" s="11">
        <f>COUNTIF(DataForTub[Teasers],Choc_Count)</f>
        <v>0</v>
      </c>
      <c r="K10" s="11">
        <f>COUNTIF(DataForTub[Total],Choc_Count)</f>
        <v>0</v>
      </c>
      <c r="M10" s="14">
        <v>8</v>
      </c>
      <c r="N10" s="13">
        <f t="shared" si="0"/>
        <v>0</v>
      </c>
    </row>
    <row r="11" spans="1:14">
      <c r="B11" s="14">
        <v>9</v>
      </c>
      <c r="C11" s="11">
        <f>COUNTIF(DataForTub[Bounty],Choc_Count)</f>
        <v>0</v>
      </c>
      <c r="D11" s="11">
        <f>COUNTIF(DataForTub[Mars],Choc_Count)</f>
        <v>0</v>
      </c>
      <c r="E11" s="11">
        <f>COUNTIF(DataForTub[Snickers],Choc_Count)</f>
        <v>0</v>
      </c>
      <c r="F11" s="11">
        <f>COUNTIF(DataForTub[Galaxy],Choc_Count)</f>
        <v>0</v>
      </c>
      <c r="G11" s="11">
        <f>COUNTIF(DataForTub[Milky Way],Choc_Count)</f>
        <v>0</v>
      </c>
      <c r="H11" s="11">
        <f>COUNTIF(DataForTub[Twix],Choc_Count)</f>
        <v>0</v>
      </c>
      <c r="I11" s="11">
        <f>COUNTIF(DataForTub[Galaxy Caramel],Choc_Count)</f>
        <v>0</v>
      </c>
      <c r="J11" s="11">
        <f>COUNTIF(DataForTub[Teasers],Choc_Count)</f>
        <v>1</v>
      </c>
      <c r="K11" s="11">
        <f>COUNTIF(DataForTub[Total],Choc_Count)</f>
        <v>0</v>
      </c>
      <c r="M11" s="14">
        <v>9</v>
      </c>
      <c r="N11" s="13">
        <f t="shared" si="0"/>
        <v>0</v>
      </c>
    </row>
    <row r="12" spans="1:14">
      <c r="B12" s="14">
        <v>10</v>
      </c>
      <c r="C12" s="11">
        <f>COUNTIF(DataForTub[Bounty],Choc_Count)</f>
        <v>0</v>
      </c>
      <c r="D12" s="11">
        <f>COUNTIF(DataForTub[Mars],Choc_Count)</f>
        <v>0</v>
      </c>
      <c r="E12" s="11">
        <f>COUNTIF(DataForTub[Snickers],Choc_Count)</f>
        <v>2</v>
      </c>
      <c r="F12" s="11">
        <f>COUNTIF(DataForTub[Galaxy],Choc_Count)</f>
        <v>0</v>
      </c>
      <c r="G12" s="11">
        <f>COUNTIF(DataForTub[Milky Way],Choc_Count)</f>
        <v>0</v>
      </c>
      <c r="H12" s="11">
        <f>COUNTIF(DataForTub[Twix],Choc_Count)</f>
        <v>0</v>
      </c>
      <c r="I12" s="11">
        <f>COUNTIF(DataForTub[Galaxy Caramel],Choc_Count)</f>
        <v>0</v>
      </c>
      <c r="J12" s="11">
        <f>COUNTIF(DataForTub[Teasers],Choc_Count)</f>
        <v>3</v>
      </c>
      <c r="K12" s="11">
        <f>COUNTIF(DataForTub[Total],Choc_Count)</f>
        <v>0</v>
      </c>
      <c r="M12" s="14">
        <v>10</v>
      </c>
      <c r="N12" s="13">
        <f t="shared" si="0"/>
        <v>2</v>
      </c>
    </row>
    <row r="13" spans="1:14">
      <c r="B13" s="13">
        <v>11</v>
      </c>
      <c r="C13" s="11">
        <f>COUNTIF(DataForTub[Bounty],Choc_Count)</f>
        <v>1</v>
      </c>
      <c r="D13" s="11">
        <f>COUNTIF(DataForTub[Mars],Choc_Count)</f>
        <v>0</v>
      </c>
      <c r="E13" s="11">
        <f>COUNTIF(DataForTub[Snickers],Choc_Count)</f>
        <v>1</v>
      </c>
      <c r="F13" s="11">
        <f>COUNTIF(DataForTub[Galaxy],Choc_Count)</f>
        <v>0</v>
      </c>
      <c r="G13" s="11">
        <f>COUNTIF(DataForTub[Milky Way],Choc_Count)</f>
        <v>2</v>
      </c>
      <c r="H13" s="11">
        <f>COUNTIF(DataForTub[Twix],Choc_Count)</f>
        <v>0</v>
      </c>
      <c r="I13" s="11">
        <f>COUNTIF(DataForTub[Galaxy Caramel],Choc_Count)</f>
        <v>0</v>
      </c>
      <c r="J13" s="11">
        <f>COUNTIF(DataForTub[Teasers],Choc_Count)</f>
        <v>0</v>
      </c>
      <c r="K13" s="11">
        <f>COUNTIF(DataForTub[Total],Choc_Count)</f>
        <v>0</v>
      </c>
      <c r="M13" s="13">
        <v>11</v>
      </c>
      <c r="N13" s="13">
        <f t="shared" si="0"/>
        <v>1</v>
      </c>
    </row>
    <row r="14" spans="1:14">
      <c r="B14" s="14">
        <v>12</v>
      </c>
      <c r="C14" s="11">
        <f>COUNTIF(DataForTub[Bounty],Choc_Count)</f>
        <v>8</v>
      </c>
      <c r="D14" s="11">
        <f>COUNTIF(DataForTub[Mars],Choc_Count)</f>
        <v>0</v>
      </c>
      <c r="E14" s="11">
        <f>COUNTIF(DataForTub[Snickers],Choc_Count)</f>
        <v>7</v>
      </c>
      <c r="F14" s="11">
        <f>COUNTIF(DataForTub[Galaxy],Choc_Count)</f>
        <v>0</v>
      </c>
      <c r="G14" s="11">
        <f>COUNTIF(DataForTub[Milky Way],Choc_Count)</f>
        <v>8</v>
      </c>
      <c r="H14" s="11">
        <f>COUNTIF(DataForTub[Twix],Choc_Count)</f>
        <v>0</v>
      </c>
      <c r="I14" s="11">
        <f>COUNTIF(DataForTub[Galaxy Caramel],Choc_Count)</f>
        <v>0</v>
      </c>
      <c r="J14" s="11">
        <f>COUNTIF(DataForTub[Teasers],Choc_Count)</f>
        <v>9</v>
      </c>
      <c r="K14" s="11">
        <f>COUNTIF(DataForTub[Total],Choc_Count)</f>
        <v>0</v>
      </c>
      <c r="M14" s="14">
        <v>12</v>
      </c>
      <c r="N14" s="13">
        <f t="shared" si="0"/>
        <v>7</v>
      </c>
    </row>
    <row r="15" spans="1:14">
      <c r="B15" s="14">
        <v>13</v>
      </c>
      <c r="C15" s="11">
        <f>COUNTIF(DataForTub[Bounty],Choc_Count)</f>
        <v>4</v>
      </c>
      <c r="D15" s="11">
        <f>COUNTIF(DataForTub[Mars],Choc_Count)</f>
        <v>1</v>
      </c>
      <c r="E15" s="11">
        <f>COUNTIF(DataForTub[Snickers],Choc_Count)</f>
        <v>2</v>
      </c>
      <c r="F15" s="11">
        <f>COUNTIF(DataForTub[Galaxy],Choc_Count)</f>
        <v>0</v>
      </c>
      <c r="G15" s="11">
        <f>COUNTIF(DataForTub[Milky Way],Choc_Count)</f>
        <v>3</v>
      </c>
      <c r="H15" s="11">
        <f>COUNTIF(DataForTub[Twix],Choc_Count)</f>
        <v>0</v>
      </c>
      <c r="I15" s="11">
        <f>COUNTIF(DataForTub[Galaxy Caramel],Choc_Count)</f>
        <v>0</v>
      </c>
      <c r="J15" s="11">
        <f>COUNTIF(DataForTub[Teasers],Choc_Count)</f>
        <v>0</v>
      </c>
      <c r="K15" s="11">
        <f>COUNTIF(DataForTub[Total],Choc_Count)</f>
        <v>0</v>
      </c>
      <c r="M15" s="14">
        <v>13</v>
      </c>
      <c r="N15" s="13">
        <f t="shared" si="0"/>
        <v>2</v>
      </c>
    </row>
    <row r="16" spans="1:14">
      <c r="B16" s="14">
        <v>14</v>
      </c>
      <c r="C16" s="11">
        <f>COUNTIF(DataForTub[Bounty],Choc_Count)</f>
        <v>0</v>
      </c>
      <c r="D16" s="11">
        <f>COUNTIF(DataForTub[Mars],Choc_Count)</f>
        <v>2</v>
      </c>
      <c r="E16" s="11">
        <f>COUNTIF(DataForTub[Snickers],Choc_Count)</f>
        <v>1</v>
      </c>
      <c r="F16" s="11">
        <f>COUNTIF(DataForTub[Galaxy],Choc_Count)</f>
        <v>0</v>
      </c>
      <c r="G16" s="11">
        <f>COUNTIF(DataForTub[Milky Way],Choc_Count)</f>
        <v>0</v>
      </c>
      <c r="H16" s="11">
        <f>COUNTIF(DataForTub[Twix],Choc_Count)</f>
        <v>0</v>
      </c>
      <c r="I16" s="11">
        <f>COUNTIF(DataForTub[Galaxy Caramel],Choc_Count)</f>
        <v>0</v>
      </c>
      <c r="J16" s="11">
        <f>COUNTIF(DataForTub[Teasers],Choc_Count)</f>
        <v>0</v>
      </c>
      <c r="K16" s="11">
        <f>COUNTIF(DataForTub[Total],Choc_Count)</f>
        <v>0</v>
      </c>
      <c r="M16" s="14">
        <v>14</v>
      </c>
      <c r="N16" s="13">
        <f t="shared" si="0"/>
        <v>1</v>
      </c>
    </row>
    <row r="17" spans="2:14">
      <c r="B17" s="14">
        <v>15</v>
      </c>
      <c r="C17" s="11">
        <f>COUNTIF(DataForTub[Bounty],Choc_Count)</f>
        <v>0</v>
      </c>
      <c r="D17" s="11">
        <f>COUNTIF(DataForTub[Mars],Choc_Count)</f>
        <v>10</v>
      </c>
      <c r="E17" s="11">
        <f>COUNTIF(DataForTub[Snickers],Choc_Count)</f>
        <v>0</v>
      </c>
      <c r="F17" s="11">
        <f>COUNTIF(DataForTub[Galaxy],Choc_Count)</f>
        <v>0</v>
      </c>
      <c r="G17" s="11">
        <f>COUNTIF(DataForTub[Milky Way],Choc_Count)</f>
        <v>0</v>
      </c>
      <c r="H17" s="11">
        <f>COUNTIF(DataForTub[Twix],Choc_Count)</f>
        <v>0</v>
      </c>
      <c r="I17" s="11">
        <f>COUNTIF(DataForTub[Galaxy Caramel],Choc_Count)</f>
        <v>0</v>
      </c>
      <c r="J17" s="11">
        <f>COUNTIF(DataForTub[Teasers],Choc_Count)</f>
        <v>0</v>
      </c>
      <c r="K17" s="11">
        <f>COUNTIF(DataForTub[Total],Choc_Count)</f>
        <v>0</v>
      </c>
      <c r="M17" s="14">
        <v>15</v>
      </c>
      <c r="N17" s="13">
        <f t="shared" si="0"/>
        <v>0</v>
      </c>
    </row>
    <row r="18" spans="2:14">
      <c r="B18" s="13">
        <v>16</v>
      </c>
      <c r="C18" s="11">
        <f>COUNTIF(DataForTub[Bounty],Choc_Count)</f>
        <v>0</v>
      </c>
      <c r="D18" s="11">
        <f>COUNTIF(DataForTub[Mars],Choc_Count)</f>
        <v>0</v>
      </c>
      <c r="E18" s="11">
        <f>COUNTIF(DataForTub[Snickers],Choc_Count)</f>
        <v>0</v>
      </c>
      <c r="F18" s="11">
        <f>COUNTIF(DataForTub[Galaxy],Choc_Count)</f>
        <v>0</v>
      </c>
      <c r="G18" s="11">
        <f>COUNTIF(DataForTub[Milky Way],Choc_Count)</f>
        <v>0</v>
      </c>
      <c r="H18" s="11">
        <f>COUNTIF(DataForTub[Twix],Choc_Count)</f>
        <v>0</v>
      </c>
      <c r="I18" s="11">
        <f>COUNTIF(DataForTub[Galaxy Caramel],Choc_Count)</f>
        <v>0</v>
      </c>
      <c r="J18" s="11">
        <f>COUNTIF(DataForTub[Teasers],Choc_Count)</f>
        <v>0</v>
      </c>
      <c r="K18" s="11">
        <f>COUNTIF(DataForTub[Total],Choc_Count)</f>
        <v>0</v>
      </c>
      <c r="M18" s="13">
        <v>16</v>
      </c>
      <c r="N18" s="13">
        <f t="shared" si="0"/>
        <v>0</v>
      </c>
    </row>
    <row r="19" spans="2:14">
      <c r="B19" s="14">
        <v>17</v>
      </c>
      <c r="C19" s="11">
        <f>COUNTIF(DataForTub[Bounty],Choc_Count)</f>
        <v>0</v>
      </c>
      <c r="D19" s="11">
        <f>COUNTIF(DataForTub[Mars],Choc_Count)</f>
        <v>0</v>
      </c>
      <c r="E19" s="11">
        <f>COUNTIF(DataForTub[Snickers],Choc_Count)</f>
        <v>0</v>
      </c>
      <c r="F19" s="11">
        <f>COUNTIF(DataForTub[Galaxy],Choc_Count)</f>
        <v>0</v>
      </c>
      <c r="G19" s="11">
        <f>COUNTIF(DataForTub[Milky Way],Choc_Count)</f>
        <v>0</v>
      </c>
      <c r="H19" s="11">
        <f>COUNTIF(DataForTub[Twix],Choc_Count)</f>
        <v>0</v>
      </c>
      <c r="I19" s="11">
        <f>COUNTIF(DataForTub[Galaxy Caramel],Choc_Count)</f>
        <v>0</v>
      </c>
      <c r="J19" s="11">
        <f>COUNTIF(DataForTub[Teasers],Choc_Count)</f>
        <v>0</v>
      </c>
      <c r="K19" s="11">
        <f>COUNTIF(DataForTub[Total],Choc_Count)</f>
        <v>0</v>
      </c>
      <c r="M19" s="14">
        <v>17</v>
      </c>
      <c r="N19" s="13">
        <f t="shared" si="0"/>
        <v>0</v>
      </c>
    </row>
    <row r="20" spans="2:14">
      <c r="B20" s="14">
        <v>18</v>
      </c>
      <c r="C20" s="11">
        <f>COUNTIF(DataForTub[Bounty],Choc_Count)</f>
        <v>0</v>
      </c>
      <c r="D20" s="11">
        <f>COUNTIF(DataForTub[Mars],Choc_Count)</f>
        <v>0</v>
      </c>
      <c r="E20" s="11">
        <f>COUNTIF(DataForTub[Snickers],Choc_Count)</f>
        <v>0</v>
      </c>
      <c r="F20" s="11">
        <f>COUNTIF(DataForTub[Galaxy],Choc_Count)</f>
        <v>0</v>
      </c>
      <c r="G20" s="11">
        <f>COUNTIF(DataForTub[Milky Way],Choc_Count)</f>
        <v>0</v>
      </c>
      <c r="H20" s="11">
        <f>COUNTIF(DataForTub[Twix],Choc_Count)</f>
        <v>0</v>
      </c>
      <c r="I20" s="11">
        <f>COUNTIF(DataForTub[Galaxy Caramel],Choc_Count)</f>
        <v>0</v>
      </c>
      <c r="J20" s="11">
        <f>COUNTIF(DataForTub[Teasers],Choc_Count)</f>
        <v>0</v>
      </c>
      <c r="K20" s="11">
        <f>COUNTIF(DataForTub[Total],Choc_Count)</f>
        <v>0</v>
      </c>
      <c r="M20" s="14">
        <v>18</v>
      </c>
      <c r="N20" s="13">
        <f t="shared" si="0"/>
        <v>0</v>
      </c>
    </row>
    <row r="21" spans="2:14">
      <c r="B21" s="14">
        <v>19</v>
      </c>
      <c r="C21" s="11">
        <f>COUNTIF(DataForTub[Bounty],Choc_Count)</f>
        <v>0</v>
      </c>
      <c r="D21" s="11">
        <f>COUNTIF(DataForTub[Mars],Choc_Count)</f>
        <v>0</v>
      </c>
      <c r="E21" s="11">
        <f>COUNTIF(DataForTub[Snickers],Choc_Count)</f>
        <v>0</v>
      </c>
      <c r="F21" s="11">
        <f>COUNTIF(DataForTub[Galaxy],Choc_Count)</f>
        <v>0</v>
      </c>
      <c r="G21" s="11">
        <f>COUNTIF(DataForTub[Milky Way],Choc_Count)</f>
        <v>0</v>
      </c>
      <c r="H21" s="11">
        <f>COUNTIF(DataForTub[Twix],Choc_Count)</f>
        <v>0</v>
      </c>
      <c r="I21" s="11">
        <f>COUNTIF(DataForTub[Galaxy Caramel],Choc_Count)</f>
        <v>0</v>
      </c>
      <c r="J21" s="11">
        <f>COUNTIF(DataForTub[Teasers],Choc_Count)</f>
        <v>0</v>
      </c>
      <c r="K21" s="11">
        <f>COUNTIF(DataForTub[Total],Choc_Count)</f>
        <v>0</v>
      </c>
      <c r="M21" s="14">
        <v>19</v>
      </c>
      <c r="N21" s="13">
        <f t="shared" si="0"/>
        <v>0</v>
      </c>
    </row>
    <row r="22" spans="2:14">
      <c r="B22" s="14">
        <v>20</v>
      </c>
      <c r="C22" s="11">
        <f>COUNTIF(DataForTub[Bounty],Choc_Count)</f>
        <v>0</v>
      </c>
      <c r="D22" s="11">
        <f>COUNTIF(DataForTub[Mars],Choc_Count)</f>
        <v>0</v>
      </c>
      <c r="E22" s="11">
        <f>COUNTIF(DataForTub[Snickers],Choc_Count)</f>
        <v>0</v>
      </c>
      <c r="F22" s="11">
        <f>COUNTIF(DataForTub[Galaxy],Choc_Count)</f>
        <v>0</v>
      </c>
      <c r="G22" s="11">
        <f>COUNTIF(DataForTub[Milky Way],Choc_Count)</f>
        <v>0</v>
      </c>
      <c r="H22" s="11">
        <f>COUNTIF(DataForTub[Twix],Choc_Count)</f>
        <v>0</v>
      </c>
      <c r="I22" s="11">
        <f>COUNTIF(DataForTub[Galaxy Caramel],Choc_Count)</f>
        <v>0</v>
      </c>
      <c r="J22" s="11">
        <f>COUNTIF(DataForTub[Teasers],Choc_Count)</f>
        <v>0</v>
      </c>
      <c r="K22" s="11">
        <f>COUNTIF(DataForTub[Total],Choc_Count)</f>
        <v>0</v>
      </c>
      <c r="M22" s="14">
        <v>20</v>
      </c>
      <c r="N22" s="13">
        <f t="shared" si="0"/>
        <v>0</v>
      </c>
    </row>
    <row r="23" spans="2:14">
      <c r="B23" s="14">
        <v>72</v>
      </c>
      <c r="C23" s="11"/>
      <c r="D23" s="11"/>
      <c r="E23" s="11"/>
      <c r="F23" s="11"/>
      <c r="G23" s="11"/>
      <c r="H23" s="11"/>
      <c r="I23" s="11"/>
      <c r="J23" s="11"/>
      <c r="K23" s="11">
        <f>COUNTIF(DataForTub[Total],Choc_Count)</f>
        <v>1</v>
      </c>
      <c r="M23" s="14"/>
      <c r="N23" s="13"/>
    </row>
    <row r="24" spans="2:14">
      <c r="B24" s="14">
        <v>73</v>
      </c>
      <c r="C24" s="11"/>
      <c r="D24" s="11"/>
      <c r="E24" s="11"/>
      <c r="F24" s="11"/>
      <c r="G24" s="11"/>
      <c r="H24" s="11"/>
      <c r="I24" s="11"/>
      <c r="J24" s="11"/>
      <c r="K24" s="11">
        <f>COUNTIF(DataForTub[Total],Choc_Count)</f>
        <v>0</v>
      </c>
      <c r="M24" s="14"/>
      <c r="N24" s="13"/>
    </row>
    <row r="25" spans="2:14">
      <c r="B25" s="14">
        <v>74</v>
      </c>
      <c r="C25" s="11"/>
      <c r="D25" s="11"/>
      <c r="E25" s="11"/>
      <c r="F25" s="11"/>
      <c r="G25" s="11"/>
      <c r="H25" s="11"/>
      <c r="I25" s="11"/>
      <c r="J25" s="11"/>
      <c r="K25" s="11">
        <f>COUNTIF(DataForTub[Total],Choc_Count)</f>
        <v>0</v>
      </c>
      <c r="M25" s="14"/>
      <c r="N25" s="13"/>
    </row>
    <row r="26" spans="2:14">
      <c r="B26" s="14">
        <v>75</v>
      </c>
      <c r="C26" s="11"/>
      <c r="D26" s="11"/>
      <c r="E26" s="11"/>
      <c r="F26" s="11"/>
      <c r="G26" s="11"/>
      <c r="H26" s="11"/>
      <c r="I26" s="11"/>
      <c r="J26" s="11"/>
      <c r="K26" s="11">
        <f>COUNTIF(DataForTub[Total],Choc_Count)</f>
        <v>0</v>
      </c>
      <c r="M26" s="14"/>
      <c r="N26" s="13"/>
    </row>
    <row r="27" spans="2:14">
      <c r="B27" s="14">
        <v>76</v>
      </c>
      <c r="C27" s="11"/>
      <c r="D27" s="11"/>
      <c r="E27" s="11"/>
      <c r="F27" s="11"/>
      <c r="G27" s="11"/>
      <c r="H27" s="11"/>
      <c r="I27" s="11"/>
      <c r="J27" s="11"/>
      <c r="K27" s="11">
        <f>COUNTIF(DataForTub[Total],Choc_Count)</f>
        <v>0</v>
      </c>
      <c r="M27" s="14"/>
      <c r="N27" s="13"/>
    </row>
    <row r="28" spans="2:14">
      <c r="B28" s="14">
        <v>77</v>
      </c>
      <c r="C28" s="11"/>
      <c r="D28" s="11"/>
      <c r="E28" s="11"/>
      <c r="F28" s="11"/>
      <c r="G28" s="11"/>
      <c r="H28" s="11"/>
      <c r="I28" s="11"/>
      <c r="J28" s="11"/>
      <c r="K28" s="11">
        <f>COUNTIF(DataForTub[Total],Choc_Count)</f>
        <v>0</v>
      </c>
      <c r="M28" s="14"/>
      <c r="N28" s="13"/>
    </row>
    <row r="29" spans="2:14">
      <c r="B29" s="14">
        <v>78</v>
      </c>
      <c r="C29" s="11"/>
      <c r="D29" s="11"/>
      <c r="E29" s="11"/>
      <c r="F29" s="11"/>
      <c r="G29" s="11"/>
      <c r="H29" s="11"/>
      <c r="I29" s="11"/>
      <c r="J29" s="11"/>
      <c r="K29" s="11">
        <f>COUNTIF(DataForTub[Total],Choc_Count)</f>
        <v>0</v>
      </c>
      <c r="M29" s="14"/>
      <c r="N29" s="13"/>
    </row>
    <row r="30" spans="2:14">
      <c r="B30" s="14">
        <v>79</v>
      </c>
      <c r="C30" s="11"/>
      <c r="D30" s="11"/>
      <c r="E30" s="11"/>
      <c r="F30" s="11"/>
      <c r="G30" s="11"/>
      <c r="H30" s="11"/>
      <c r="I30" s="11"/>
      <c r="J30" s="11"/>
      <c r="K30" s="11">
        <f>COUNTIF(DataForTub[Total],Choc_Count)</f>
        <v>2</v>
      </c>
      <c r="M30" s="14"/>
      <c r="N30" s="13"/>
    </row>
    <row r="31" spans="2:14">
      <c r="B31" s="14">
        <v>80</v>
      </c>
      <c r="C31" s="11"/>
      <c r="D31" s="11"/>
      <c r="E31" s="11"/>
      <c r="F31" s="11"/>
      <c r="G31" s="11"/>
      <c r="H31" s="11"/>
      <c r="I31" s="11"/>
      <c r="J31" s="11"/>
      <c r="K31" s="11">
        <f>COUNTIF(DataForTub[Total],Choc_Count)</f>
        <v>1</v>
      </c>
      <c r="M31" s="14"/>
      <c r="N31" s="13"/>
    </row>
    <row r="32" spans="2:14">
      <c r="B32" s="14">
        <v>81</v>
      </c>
      <c r="C32" s="11"/>
      <c r="D32" s="11"/>
      <c r="E32" s="11"/>
      <c r="F32" s="11"/>
      <c r="G32" s="11"/>
      <c r="H32" s="11"/>
      <c r="I32" s="11"/>
      <c r="J32" s="11"/>
      <c r="K32" s="11">
        <f>COUNTIF(DataForTub[Total],Choc_Count)</f>
        <v>2</v>
      </c>
      <c r="M32" s="14"/>
      <c r="N32" s="13"/>
    </row>
    <row r="33" spans="2:14">
      <c r="B33" s="14">
        <v>82</v>
      </c>
      <c r="C33" s="11"/>
      <c r="D33" s="11"/>
      <c r="E33" s="11"/>
      <c r="F33" s="11"/>
      <c r="G33" s="11"/>
      <c r="H33" s="11"/>
      <c r="I33" s="11"/>
      <c r="J33" s="11"/>
      <c r="K33" s="11">
        <f>COUNTIF(DataForTub[Total],Choc_Count)</f>
        <v>3</v>
      </c>
      <c r="M33" s="14"/>
      <c r="N33" s="13"/>
    </row>
    <row r="34" spans="2:14">
      <c r="B34" s="14">
        <v>83</v>
      </c>
      <c r="C34" s="11"/>
      <c r="D34" s="11"/>
      <c r="E34" s="11"/>
      <c r="F34" s="11"/>
      <c r="G34" s="11"/>
      <c r="H34" s="11"/>
      <c r="I34" s="11"/>
      <c r="J34" s="11"/>
      <c r="K34" s="11">
        <f>COUNTIF(DataForTub[Total],Choc_Count)</f>
        <v>1</v>
      </c>
      <c r="M34" s="14"/>
      <c r="N34" s="13"/>
    </row>
    <row r="35" spans="2:14">
      <c r="B35" s="14">
        <v>84</v>
      </c>
      <c r="C35" s="11"/>
      <c r="D35" s="11"/>
      <c r="E35" s="11"/>
      <c r="F35" s="11"/>
      <c r="G35" s="11"/>
      <c r="H35" s="11"/>
      <c r="I35" s="11"/>
      <c r="J35" s="11"/>
      <c r="K35" s="11">
        <f>COUNTIF(DataForTub[Total],Choc_Count)</f>
        <v>2</v>
      </c>
      <c r="M35" s="14"/>
      <c r="N35" s="13"/>
    </row>
    <row r="36" spans="2:14">
      <c r="B36" s="14">
        <v>85</v>
      </c>
      <c r="C36" s="11"/>
      <c r="D36" s="11"/>
      <c r="E36" s="11"/>
      <c r="F36" s="11"/>
      <c r="G36" s="11"/>
      <c r="H36" s="11"/>
      <c r="I36" s="11"/>
      <c r="J36" s="11"/>
      <c r="K36" s="11">
        <f>COUNTIF(DataForTub[Total],Choc_Count)</f>
        <v>1</v>
      </c>
      <c r="M36" s="14"/>
      <c r="N36" s="13"/>
    </row>
    <row r="37" spans="2:14">
      <c r="B37" s="13" t="s">
        <v>13</v>
      </c>
      <c r="C37" s="28">
        <f>AVERAGE(DataForTub[Bounty])</f>
        <v>12.23076923076923</v>
      </c>
      <c r="D37" s="28">
        <f>AVERAGE(DataForTub[Mars])</f>
        <v>14.692307692307692</v>
      </c>
      <c r="E37" s="28">
        <f>AVERAGE(DataForTub[Snickers])</f>
        <v>11.923076923076923</v>
      </c>
      <c r="F37" s="28">
        <f>AVERAGE(DataForTub[Galaxy])</f>
        <v>6.0769230769230766</v>
      </c>
      <c r="G37" s="28">
        <f>AVERAGE(DataForTub[Milky Way])</f>
        <v>12.076923076923077</v>
      </c>
      <c r="H37" s="28">
        <f>AVERAGE(DataForTub[Twix])</f>
        <v>6.7692307692307692</v>
      </c>
      <c r="I37" s="28">
        <f>AVERAGE(DataForTub[Galaxy Caramel])</f>
        <v>6</v>
      </c>
      <c r="J37" s="28">
        <f>AVERAGE(DataForTub[Teasers])</f>
        <v>11.307692307692308</v>
      </c>
      <c r="K37" s="11">
        <f t="shared" ref="K37" si="1">SUM(C37:J37)</f>
        <v>81.07692307692308</v>
      </c>
    </row>
    <row r="39" spans="2:14">
      <c r="B39" s="14" t="s">
        <v>14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</row>
    <row r="41" spans="2:14">
      <c r="B41" s="14" t="s">
        <v>15</v>
      </c>
      <c r="C41" s="33">
        <f>(COUNTIF($C$37:C37,C37)-1)*0.0001+C37</f>
        <v>12.23076923076923</v>
      </c>
      <c r="D41" s="33">
        <f>(COUNTIF($C$37:D37,D37)-1)*0.0001+D37</f>
        <v>14.692307692307692</v>
      </c>
      <c r="E41" s="33">
        <f>(COUNTIF($C$37:E37,E37)-1)*0.0001+E37</f>
        <v>11.923076923076923</v>
      </c>
      <c r="F41" s="33">
        <f>(COUNTIF($C$37:F37,F37)-1)*0.0001+F37</f>
        <v>6.0769230769230766</v>
      </c>
      <c r="G41" s="33">
        <f>(COUNTIF($C$37:G37,G37)-1)*0.0001+G37</f>
        <v>12.076923076923077</v>
      </c>
      <c r="H41" s="33">
        <f>(COUNTIF($C$37:H37,H37)-1)*0.0001+H37</f>
        <v>6.7692307692307692</v>
      </c>
      <c r="I41" s="33">
        <f>(COUNTIF($C$37:I37,I37)-1)*0.0001+I37</f>
        <v>6</v>
      </c>
      <c r="J41" s="33">
        <f>(COUNTIF($C$37:J37,J37)-1)*0.0001+J37</f>
        <v>11.307692307692308</v>
      </c>
    </row>
    <row r="42" spans="2:14">
      <c r="B42" s="32" t="s">
        <v>16</v>
      </c>
      <c r="C42" s="33">
        <f>LARGE($C$41:$J$41,C$39)</f>
        <v>14.692307692307692</v>
      </c>
      <c r="D42" s="33">
        <f t="shared" ref="D42:J42" si="2">LARGE($C$41:$J$41,D$39)</f>
        <v>12.23076923076923</v>
      </c>
      <c r="E42" s="33">
        <f t="shared" si="2"/>
        <v>12.076923076923077</v>
      </c>
      <c r="F42" s="33">
        <f t="shared" si="2"/>
        <v>11.923076923076923</v>
      </c>
      <c r="G42" s="33">
        <f t="shared" si="2"/>
        <v>11.307692307692308</v>
      </c>
      <c r="H42" s="33">
        <f t="shared" si="2"/>
        <v>6.7692307692307692</v>
      </c>
      <c r="I42" s="33">
        <f t="shared" si="2"/>
        <v>6.0769230769230766</v>
      </c>
      <c r="J42" s="33">
        <f t="shared" si="2"/>
        <v>6</v>
      </c>
    </row>
    <row r="43" spans="2:14">
      <c r="B43" s="32" t="s">
        <v>17</v>
      </c>
      <c r="C43">
        <f>MATCH(C42,$C$41:$J$41,0)</f>
        <v>2</v>
      </c>
      <c r="D43">
        <f t="shared" ref="D43:J43" si="3">MATCH(D42,$C$41:$J$41,0)</f>
        <v>1</v>
      </c>
      <c r="E43">
        <f t="shared" si="3"/>
        <v>5</v>
      </c>
      <c r="F43">
        <f t="shared" si="3"/>
        <v>3</v>
      </c>
      <c r="G43">
        <f t="shared" si="3"/>
        <v>8</v>
      </c>
      <c r="H43">
        <f t="shared" si="3"/>
        <v>6</v>
      </c>
      <c r="I43">
        <f t="shared" si="3"/>
        <v>4</v>
      </c>
      <c r="J43">
        <f t="shared" si="3"/>
        <v>7</v>
      </c>
    </row>
    <row r="44" spans="2:14">
      <c r="B44" s="14" t="s">
        <v>18</v>
      </c>
      <c r="C44" s="34" t="str">
        <f>INDEX($C$1:$J$1,C$43)</f>
        <v>Mars</v>
      </c>
      <c r="D44" s="34" t="str">
        <f t="shared" ref="D44:J44" si="4">INDEX($C$1:$J$1,D$43)</f>
        <v>Bounty</v>
      </c>
      <c r="E44" s="34" t="str">
        <f t="shared" si="4"/>
        <v>Milky Way</v>
      </c>
      <c r="F44" s="34" t="str">
        <f t="shared" si="4"/>
        <v>Snickers</v>
      </c>
      <c r="G44" s="34" t="str">
        <f t="shared" si="4"/>
        <v>Teasers</v>
      </c>
      <c r="H44" s="34" t="str">
        <f t="shared" si="4"/>
        <v>Twix</v>
      </c>
      <c r="I44" s="34" t="str">
        <f t="shared" si="4"/>
        <v>Galaxy</v>
      </c>
      <c r="J44" s="34" t="str">
        <f t="shared" si="4"/>
        <v>Galaxy Caramel</v>
      </c>
    </row>
    <row r="45" spans="2:14">
      <c r="B45" s="14" t="s">
        <v>13</v>
      </c>
      <c r="C45" s="28">
        <f>INDEX($C$37:$J$37,C$43)</f>
        <v>14.692307692307692</v>
      </c>
      <c r="D45" s="28">
        <f t="shared" ref="D45:J45" si="5">INDEX($C$37:$J$37,D$43)</f>
        <v>12.23076923076923</v>
      </c>
      <c r="E45" s="28">
        <f t="shared" si="5"/>
        <v>12.076923076923077</v>
      </c>
      <c r="F45" s="28">
        <f t="shared" si="5"/>
        <v>11.923076923076923</v>
      </c>
      <c r="G45" s="28">
        <f t="shared" si="5"/>
        <v>11.307692307692308</v>
      </c>
      <c r="H45" s="28">
        <f t="shared" si="5"/>
        <v>6.7692307692307692</v>
      </c>
      <c r="I45" s="28">
        <f t="shared" si="5"/>
        <v>6.0769230769230766</v>
      </c>
      <c r="J45" s="28">
        <f t="shared" si="5"/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A1:N246"/>
  <sheetViews>
    <sheetView workbookViewId="0">
      <pane ySplit="1" topLeftCell="A2" activePane="bottomLeft" state="frozen"/>
      <selection pane="bottomLeft" activeCell="K1" sqref="K1"/>
      <selection activeCell="B1" sqref="B1"/>
    </sheetView>
  </sheetViews>
  <sheetFormatPr defaultColWidth="8.7109375" defaultRowHeight="14.45"/>
  <cols>
    <col min="1" max="1" width="18.5703125" style="6" customWidth="1"/>
    <col min="2" max="2" width="21.5703125" style="3" customWidth="1"/>
    <col min="3" max="5" width="11.140625" style="9" customWidth="1"/>
    <col min="6" max="6" width="11.140625" style="8" customWidth="1"/>
    <col min="7" max="7" width="11.140625" customWidth="1"/>
    <col min="8" max="8" width="11.140625" style="9" customWidth="1"/>
    <col min="9" max="9" width="11.140625" customWidth="1"/>
    <col min="10" max="10" width="11.140625" style="9" customWidth="1"/>
    <col min="11" max="11" width="11.140625" customWidth="1"/>
    <col min="12" max="14" width="12.140625" style="8" customWidth="1"/>
    <col min="15" max="16384" width="8.7109375" style="3"/>
  </cols>
  <sheetData>
    <row r="1" spans="1:14" ht="36.950000000000003" customHeight="1">
      <c r="A1" s="29" t="s">
        <v>3</v>
      </c>
      <c r="B1" s="30" t="s">
        <v>19</v>
      </c>
      <c r="C1" s="31" t="s">
        <v>6</v>
      </c>
      <c r="D1" s="31" t="s">
        <v>5</v>
      </c>
      <c r="E1" s="31" t="s">
        <v>8</v>
      </c>
      <c r="F1" s="31" t="s">
        <v>11</v>
      </c>
      <c r="G1" s="31" t="s">
        <v>2</v>
      </c>
      <c r="H1" s="31" t="s">
        <v>7</v>
      </c>
      <c r="I1" s="31" t="s">
        <v>9</v>
      </c>
      <c r="J1" s="31" t="s">
        <v>10</v>
      </c>
      <c r="K1" s="31" t="s">
        <v>20</v>
      </c>
      <c r="L1" s="3"/>
      <c r="M1" s="3"/>
      <c r="N1" s="3"/>
    </row>
    <row r="2" spans="1:14" ht="15.6" customHeight="1">
      <c r="A2" s="15">
        <v>42359</v>
      </c>
      <c r="B2" s="16" t="s">
        <v>21</v>
      </c>
      <c r="C2" s="39">
        <v>15</v>
      </c>
      <c r="D2" s="39">
        <v>12</v>
      </c>
      <c r="E2" s="39">
        <v>12</v>
      </c>
      <c r="F2" s="39">
        <v>12</v>
      </c>
      <c r="G2" s="39">
        <v>12</v>
      </c>
      <c r="H2" s="39">
        <v>6</v>
      </c>
      <c r="I2" s="39">
        <v>7</v>
      </c>
      <c r="J2" s="39">
        <v>6</v>
      </c>
      <c r="K2" s="39">
        <f>SUM(C2:J2)</f>
        <v>82</v>
      </c>
      <c r="L2" s="3"/>
      <c r="M2" s="3"/>
      <c r="N2" s="3"/>
    </row>
    <row r="3" spans="1:14" ht="15.6" customHeight="1">
      <c r="A3" s="10">
        <v>42360</v>
      </c>
      <c r="B3" s="4" t="s">
        <v>22</v>
      </c>
      <c r="C3" s="39">
        <v>15</v>
      </c>
      <c r="D3" s="39">
        <v>12</v>
      </c>
      <c r="E3" s="39">
        <v>12</v>
      </c>
      <c r="F3" s="39">
        <v>12</v>
      </c>
      <c r="G3" s="39">
        <v>13</v>
      </c>
      <c r="H3" s="39">
        <v>6</v>
      </c>
      <c r="I3" s="39">
        <v>6</v>
      </c>
      <c r="J3" s="39">
        <v>6</v>
      </c>
      <c r="K3" s="39">
        <f t="shared" ref="K3:K6" si="0">SUM(C3:J3)</f>
        <v>82</v>
      </c>
      <c r="L3" s="3"/>
      <c r="M3" s="3"/>
      <c r="N3" s="3"/>
    </row>
    <row r="4" spans="1:14" ht="15.6" customHeight="1">
      <c r="A4" s="40">
        <v>42361</v>
      </c>
      <c r="B4" s="41" t="s">
        <v>23</v>
      </c>
      <c r="C4" s="39">
        <v>13</v>
      </c>
      <c r="D4" s="39">
        <v>12</v>
      </c>
      <c r="E4" s="39">
        <v>13</v>
      </c>
      <c r="F4" s="39">
        <v>12</v>
      </c>
      <c r="G4" s="39">
        <v>12</v>
      </c>
      <c r="H4" s="39">
        <v>6</v>
      </c>
      <c r="I4" s="39">
        <v>6</v>
      </c>
      <c r="J4" s="39">
        <v>7</v>
      </c>
      <c r="K4" s="39">
        <f t="shared" si="0"/>
        <v>81</v>
      </c>
      <c r="L4" s="3"/>
      <c r="M4" s="3"/>
      <c r="N4" s="3"/>
    </row>
    <row r="5" spans="1:14" ht="15.6" customHeight="1">
      <c r="A5" s="40">
        <v>42361</v>
      </c>
      <c r="B5" s="41" t="s">
        <v>24</v>
      </c>
      <c r="C5" s="39">
        <v>15</v>
      </c>
      <c r="D5" s="39">
        <v>12</v>
      </c>
      <c r="E5" s="39">
        <v>13</v>
      </c>
      <c r="F5" s="39">
        <v>12</v>
      </c>
      <c r="G5" s="39">
        <v>13</v>
      </c>
      <c r="H5" s="39">
        <v>6</v>
      </c>
      <c r="I5" s="39">
        <v>7</v>
      </c>
      <c r="J5" s="39">
        <v>6</v>
      </c>
      <c r="K5" s="39">
        <f t="shared" si="0"/>
        <v>84</v>
      </c>
      <c r="L5" s="3"/>
      <c r="M5" s="3"/>
      <c r="N5" s="3"/>
    </row>
    <row r="6" spans="1:14" ht="15.6" customHeight="1">
      <c r="A6" s="40">
        <v>42361</v>
      </c>
      <c r="B6" s="41" t="s">
        <v>25</v>
      </c>
      <c r="C6" s="39">
        <v>15</v>
      </c>
      <c r="D6" s="39">
        <v>13</v>
      </c>
      <c r="E6" s="39">
        <v>12</v>
      </c>
      <c r="F6" s="39">
        <v>10</v>
      </c>
      <c r="G6" s="39">
        <v>12</v>
      </c>
      <c r="H6" s="39">
        <v>6</v>
      </c>
      <c r="I6" s="39">
        <v>7</v>
      </c>
      <c r="J6" s="39">
        <v>6</v>
      </c>
      <c r="K6" s="39">
        <f t="shared" si="0"/>
        <v>81</v>
      </c>
      <c r="L6" s="3"/>
      <c r="M6" s="3"/>
      <c r="N6" s="3"/>
    </row>
    <row r="7" spans="1:14" ht="15.6" customHeight="1">
      <c r="A7" s="40">
        <v>42362</v>
      </c>
      <c r="B7" s="42" t="s">
        <v>26</v>
      </c>
      <c r="C7" s="39">
        <v>14</v>
      </c>
      <c r="D7" s="39">
        <v>12</v>
      </c>
      <c r="E7" s="39">
        <v>11</v>
      </c>
      <c r="F7" s="39">
        <v>9</v>
      </c>
      <c r="G7" s="39">
        <v>10</v>
      </c>
      <c r="H7" s="39">
        <v>4</v>
      </c>
      <c r="I7" s="39">
        <v>7</v>
      </c>
      <c r="J7" s="39">
        <v>5</v>
      </c>
      <c r="K7" s="39">
        <f t="shared" ref="K7:K13" si="1">SUM(C7:J7)</f>
        <v>72</v>
      </c>
      <c r="L7" s="12"/>
      <c r="M7" s="12"/>
      <c r="N7" s="12"/>
    </row>
    <row r="8" spans="1:14" ht="15.6" customHeight="1">
      <c r="A8" s="40">
        <v>42362</v>
      </c>
      <c r="B8" s="41" t="s">
        <v>27</v>
      </c>
      <c r="C8" s="39">
        <v>14</v>
      </c>
      <c r="D8" s="39">
        <v>12</v>
      </c>
      <c r="E8" s="39">
        <v>12</v>
      </c>
      <c r="F8" s="39">
        <v>12</v>
      </c>
      <c r="G8" s="39">
        <v>10</v>
      </c>
      <c r="H8" s="39">
        <v>6</v>
      </c>
      <c r="I8" s="39">
        <v>7</v>
      </c>
      <c r="J8" s="39">
        <v>6</v>
      </c>
      <c r="K8" s="39">
        <f t="shared" si="1"/>
        <v>79</v>
      </c>
      <c r="L8" s="12"/>
      <c r="M8" s="12"/>
      <c r="N8" s="12"/>
    </row>
    <row r="9" spans="1:14" ht="15.6" customHeight="1">
      <c r="A9" s="40">
        <v>42363</v>
      </c>
      <c r="B9" s="41" t="s">
        <v>23</v>
      </c>
      <c r="C9" s="39">
        <v>15</v>
      </c>
      <c r="D9" s="39">
        <v>13</v>
      </c>
      <c r="E9" s="39">
        <v>12</v>
      </c>
      <c r="F9" s="39">
        <v>12</v>
      </c>
      <c r="G9" s="39">
        <v>12</v>
      </c>
      <c r="H9" s="39">
        <v>7</v>
      </c>
      <c r="I9" s="39">
        <v>7</v>
      </c>
      <c r="J9" s="39">
        <v>7</v>
      </c>
      <c r="K9" s="39">
        <f t="shared" si="1"/>
        <v>85</v>
      </c>
      <c r="L9" s="12"/>
      <c r="M9" s="12"/>
      <c r="N9" s="12"/>
    </row>
    <row r="10" spans="1:14" ht="15.6" customHeight="1">
      <c r="A10" s="40">
        <v>42363</v>
      </c>
      <c r="B10" s="42" t="s">
        <v>28</v>
      </c>
      <c r="C10" s="39">
        <v>15</v>
      </c>
      <c r="D10" s="39">
        <v>13</v>
      </c>
      <c r="E10" s="39">
        <v>12</v>
      </c>
      <c r="F10" s="39">
        <v>12</v>
      </c>
      <c r="G10" s="39">
        <v>14</v>
      </c>
      <c r="H10" s="39">
        <v>6</v>
      </c>
      <c r="I10" s="39">
        <v>6</v>
      </c>
      <c r="J10" s="39">
        <v>6</v>
      </c>
      <c r="K10" s="39">
        <f t="shared" si="1"/>
        <v>84</v>
      </c>
      <c r="L10" s="12"/>
      <c r="M10" s="12"/>
      <c r="N10" s="12"/>
    </row>
    <row r="11" spans="1:14" ht="15.6" customHeight="1">
      <c r="A11" s="40">
        <v>42363</v>
      </c>
      <c r="B11" s="42" t="s">
        <v>29</v>
      </c>
      <c r="C11" s="39">
        <v>15</v>
      </c>
      <c r="D11" s="39">
        <v>12</v>
      </c>
      <c r="E11" s="39">
        <v>12</v>
      </c>
      <c r="F11" s="39">
        <v>10</v>
      </c>
      <c r="G11" s="39">
        <v>12</v>
      </c>
      <c r="H11" s="39">
        <v>6</v>
      </c>
      <c r="I11" s="39">
        <v>7</v>
      </c>
      <c r="J11" s="39">
        <v>6</v>
      </c>
      <c r="K11" s="39">
        <f t="shared" si="1"/>
        <v>80</v>
      </c>
      <c r="L11" s="12"/>
      <c r="M11" s="12"/>
      <c r="N11" s="12"/>
    </row>
    <row r="12" spans="1:14" ht="15.6" customHeight="1">
      <c r="A12" s="40">
        <v>42363</v>
      </c>
      <c r="B12" s="41" t="s">
        <v>30</v>
      </c>
      <c r="C12" s="39">
        <v>15</v>
      </c>
      <c r="D12" s="39">
        <v>13</v>
      </c>
      <c r="E12" s="39">
        <v>11</v>
      </c>
      <c r="F12" s="39">
        <v>10</v>
      </c>
      <c r="G12" s="39">
        <v>11</v>
      </c>
      <c r="H12" s="39">
        <f>I11</f>
        <v>7</v>
      </c>
      <c r="I12" s="39">
        <v>7</v>
      </c>
      <c r="J12" s="39">
        <v>5</v>
      </c>
      <c r="K12" s="39">
        <f t="shared" si="1"/>
        <v>79</v>
      </c>
      <c r="L12" s="12"/>
      <c r="M12" s="12"/>
      <c r="N12" s="12"/>
    </row>
    <row r="13" spans="1:14" ht="15.6" customHeight="1">
      <c r="A13" s="40">
        <v>42364</v>
      </c>
      <c r="B13" s="41" t="s">
        <v>31</v>
      </c>
      <c r="C13" s="39">
        <v>15</v>
      </c>
      <c r="D13" s="39">
        <v>12</v>
      </c>
      <c r="E13" s="39">
        <v>12</v>
      </c>
      <c r="F13" s="39">
        <v>12</v>
      </c>
      <c r="G13" s="39">
        <v>12</v>
      </c>
      <c r="H13" s="39">
        <v>6</v>
      </c>
      <c r="I13" s="39">
        <v>7</v>
      </c>
      <c r="J13" s="39">
        <v>6</v>
      </c>
      <c r="K13" s="39">
        <f t="shared" si="1"/>
        <v>82</v>
      </c>
      <c r="L13" s="12"/>
      <c r="M13" s="12"/>
      <c r="N13" s="12"/>
    </row>
    <row r="14" spans="1:14" ht="15.6" customHeight="1">
      <c r="A14" s="40">
        <v>42378</v>
      </c>
      <c r="B14" s="41" t="s">
        <v>32</v>
      </c>
      <c r="C14" s="39">
        <v>15</v>
      </c>
      <c r="D14" s="39">
        <v>11</v>
      </c>
      <c r="E14" s="39">
        <v>13</v>
      </c>
      <c r="F14" s="39">
        <v>12</v>
      </c>
      <c r="G14" s="39">
        <v>12</v>
      </c>
      <c r="H14" s="39">
        <v>7</v>
      </c>
      <c r="I14" s="39">
        <v>7</v>
      </c>
      <c r="J14" s="39">
        <v>6</v>
      </c>
      <c r="K14" s="39">
        <f>SUM(C14:J14)</f>
        <v>83</v>
      </c>
      <c r="L14" s="12"/>
      <c r="M14" s="12"/>
      <c r="N14" s="12"/>
    </row>
    <row r="15" spans="1:14" ht="15.6" customHeight="1">
      <c r="A15" s="10"/>
      <c r="B15" s="4"/>
      <c r="C15" s="11"/>
      <c r="D15" s="11"/>
      <c r="E15" s="11"/>
      <c r="F15" s="12"/>
      <c r="G15" s="3"/>
      <c r="H15" s="11"/>
      <c r="I15" s="3"/>
      <c r="J15" s="11"/>
      <c r="K15" s="3"/>
      <c r="L15" s="12"/>
      <c r="M15" s="12"/>
      <c r="N15" s="12"/>
    </row>
    <row r="16" spans="1:14" ht="15.6" customHeight="1">
      <c r="A16" s="10"/>
      <c r="B16" s="4"/>
      <c r="C16" s="11"/>
      <c r="D16" s="11"/>
      <c r="E16" s="11"/>
      <c r="F16" s="12"/>
      <c r="G16" s="3"/>
      <c r="H16" s="11"/>
      <c r="I16" s="3"/>
      <c r="J16" s="11"/>
      <c r="K16" s="3"/>
      <c r="L16" s="12"/>
      <c r="M16" s="12"/>
      <c r="N16" s="12"/>
    </row>
    <row r="17" spans="1:14" ht="15.6" customHeight="1">
      <c r="A17" s="10"/>
      <c r="B17" s="4"/>
      <c r="C17" s="11"/>
      <c r="D17" s="11"/>
      <c r="E17" s="11"/>
      <c r="F17" s="12"/>
      <c r="G17" s="3"/>
      <c r="H17" s="11"/>
      <c r="I17" s="3"/>
      <c r="J17" s="11"/>
      <c r="K17" s="3"/>
      <c r="L17" s="12"/>
      <c r="M17" s="12"/>
      <c r="N17" s="12"/>
    </row>
    <row r="18" spans="1:14" ht="15.6" customHeight="1">
      <c r="A18" s="10"/>
      <c r="B18" s="4"/>
      <c r="C18" s="11"/>
      <c r="D18" s="11"/>
      <c r="E18" s="11"/>
      <c r="F18" s="12"/>
      <c r="G18" s="3"/>
      <c r="H18" s="11"/>
      <c r="I18" s="3"/>
      <c r="J18" s="11"/>
      <c r="K18" s="3"/>
      <c r="L18" s="12"/>
      <c r="M18" s="12"/>
      <c r="N18" s="12"/>
    </row>
    <row r="19" spans="1:14" ht="15.6" customHeight="1">
      <c r="A19" s="10"/>
      <c r="B19" s="4"/>
      <c r="C19" s="11"/>
      <c r="D19" s="11"/>
      <c r="E19" s="11"/>
      <c r="F19" s="12"/>
      <c r="G19" s="3"/>
      <c r="H19" s="11"/>
      <c r="I19" s="3"/>
      <c r="J19" s="11"/>
      <c r="K19" s="3"/>
      <c r="L19" s="12"/>
      <c r="M19" s="12"/>
      <c r="N19" s="12"/>
    </row>
    <row r="20" spans="1:14" ht="15.6" customHeight="1">
      <c r="A20" s="10"/>
      <c r="B20" s="4"/>
      <c r="C20" s="11"/>
      <c r="D20" s="11"/>
      <c r="E20" s="11"/>
      <c r="F20" s="12"/>
      <c r="G20" s="3"/>
      <c r="H20" s="11"/>
      <c r="I20" s="3"/>
      <c r="J20" s="11"/>
      <c r="K20" s="3"/>
      <c r="L20" s="12"/>
      <c r="M20" s="12"/>
      <c r="N20" s="12"/>
    </row>
    <row r="21" spans="1:14" ht="15.6" customHeight="1">
      <c r="A21" s="10"/>
      <c r="B21" s="4"/>
      <c r="C21" s="11"/>
      <c r="D21" s="11"/>
      <c r="E21" s="11"/>
      <c r="F21" s="12"/>
      <c r="G21" s="3"/>
      <c r="H21" s="11"/>
      <c r="I21" s="3"/>
      <c r="J21" s="11"/>
      <c r="K21" s="3"/>
      <c r="L21" s="12"/>
      <c r="M21" s="12"/>
      <c r="N21" s="12"/>
    </row>
    <row r="22" spans="1:14" ht="15.6" customHeight="1">
      <c r="A22" s="10"/>
      <c r="B22" s="4"/>
      <c r="C22" s="11"/>
      <c r="D22" s="11"/>
      <c r="E22" s="11"/>
      <c r="F22" s="12"/>
      <c r="G22" s="3"/>
      <c r="H22" s="11"/>
      <c r="I22" s="3"/>
      <c r="J22" s="11"/>
      <c r="K22" s="3"/>
      <c r="L22" s="12"/>
      <c r="M22" s="12"/>
      <c r="N22" s="12"/>
    </row>
    <row r="23" spans="1:14" ht="15.6" customHeight="1">
      <c r="A23" s="10"/>
      <c r="B23" s="4"/>
      <c r="C23" s="11"/>
      <c r="D23" s="11"/>
      <c r="E23" s="11"/>
      <c r="F23" s="12"/>
      <c r="G23" s="3"/>
      <c r="H23" s="11"/>
      <c r="I23" s="3"/>
      <c r="J23" s="11"/>
      <c r="K23" s="3"/>
      <c r="L23" s="12"/>
      <c r="M23" s="12"/>
      <c r="N23" s="12"/>
    </row>
    <row r="24" spans="1:14" ht="15.6" customHeight="1">
      <c r="A24" s="10"/>
      <c r="B24" s="4"/>
      <c r="C24" s="11"/>
      <c r="D24" s="11"/>
      <c r="E24" s="11"/>
      <c r="F24" s="12"/>
      <c r="G24" s="3"/>
      <c r="H24" s="11"/>
      <c r="I24" s="3"/>
      <c r="J24" s="11"/>
      <c r="K24" s="3"/>
      <c r="L24" s="12"/>
      <c r="M24" s="12"/>
      <c r="N24" s="12"/>
    </row>
    <row r="25" spans="1:14" ht="15.6" customHeight="1">
      <c r="A25" s="10"/>
      <c r="B25" s="4"/>
      <c r="C25" s="11"/>
      <c r="D25" s="11"/>
      <c r="E25" s="11"/>
      <c r="F25" s="12"/>
      <c r="G25" s="3"/>
      <c r="H25" s="11"/>
      <c r="I25" s="3"/>
      <c r="J25" s="11"/>
      <c r="K25" s="3"/>
      <c r="L25" s="12"/>
      <c r="M25" s="12"/>
      <c r="N25" s="12"/>
    </row>
    <row r="26" spans="1:14" ht="15.6" customHeight="1">
      <c r="A26" s="10"/>
      <c r="B26" s="4"/>
      <c r="C26" s="11"/>
      <c r="D26" s="11"/>
      <c r="E26" s="11"/>
      <c r="F26" s="12"/>
      <c r="G26" s="3"/>
      <c r="H26" s="11"/>
      <c r="I26" s="3"/>
      <c r="J26" s="11"/>
      <c r="K26" s="3"/>
      <c r="L26" s="12"/>
      <c r="M26" s="12"/>
      <c r="N26" s="12"/>
    </row>
    <row r="27" spans="1:14" ht="15.6" customHeight="1">
      <c r="A27" s="10"/>
      <c r="B27" s="4"/>
      <c r="C27" s="11"/>
      <c r="D27" s="11"/>
      <c r="E27" s="11"/>
      <c r="F27" s="12"/>
      <c r="G27" s="3"/>
      <c r="H27" s="11"/>
      <c r="I27" s="3"/>
      <c r="J27" s="11"/>
      <c r="K27" s="3"/>
      <c r="L27" s="12"/>
      <c r="M27" s="12"/>
      <c r="N27" s="12"/>
    </row>
    <row r="28" spans="1:14" ht="15.6" customHeight="1">
      <c r="A28" s="10"/>
      <c r="B28" s="4"/>
      <c r="C28" s="11"/>
      <c r="D28" s="11"/>
      <c r="E28" s="11"/>
      <c r="F28" s="12"/>
      <c r="G28" s="3"/>
      <c r="H28" s="11"/>
      <c r="I28" s="3"/>
      <c r="J28" s="11"/>
      <c r="K28" s="3"/>
      <c r="L28" s="12"/>
      <c r="M28" s="12"/>
      <c r="N28" s="12"/>
    </row>
    <row r="29" spans="1:14" ht="15.6" customHeight="1">
      <c r="A29" s="10"/>
      <c r="B29" s="4"/>
      <c r="C29" s="11"/>
      <c r="D29" s="11"/>
      <c r="E29" s="11"/>
      <c r="F29" s="12"/>
      <c r="G29" s="3"/>
      <c r="H29" s="11"/>
      <c r="I29" s="3"/>
      <c r="J29" s="11"/>
      <c r="K29" s="3"/>
      <c r="L29" s="12"/>
      <c r="M29" s="12"/>
      <c r="N29" s="12"/>
    </row>
    <row r="30" spans="1:14" ht="15.6" customHeight="1">
      <c r="A30" s="10"/>
      <c r="B30" s="4"/>
      <c r="C30" s="11"/>
      <c r="D30" s="11"/>
      <c r="E30" s="11"/>
      <c r="F30" s="12"/>
      <c r="G30" s="3"/>
      <c r="H30" s="11"/>
      <c r="I30" s="3"/>
      <c r="J30" s="11"/>
      <c r="K30" s="3"/>
      <c r="L30" s="12"/>
      <c r="M30" s="12"/>
      <c r="N30" s="12"/>
    </row>
    <row r="31" spans="1:14" ht="15.6" customHeight="1">
      <c r="A31" s="10"/>
      <c r="B31" s="4"/>
      <c r="C31" s="11"/>
      <c r="D31" s="11"/>
      <c r="E31" s="11"/>
      <c r="F31" s="12"/>
      <c r="G31" s="3"/>
      <c r="H31" s="11"/>
      <c r="I31" s="3"/>
      <c r="J31" s="11"/>
      <c r="K31" s="3"/>
      <c r="L31" s="12"/>
      <c r="M31" s="12"/>
      <c r="N31" s="12"/>
    </row>
    <row r="32" spans="1:14" ht="15.6" customHeight="1">
      <c r="A32" s="10"/>
      <c r="B32" s="4"/>
      <c r="C32" s="11"/>
      <c r="D32" s="11"/>
      <c r="E32" s="11"/>
      <c r="F32" s="12"/>
      <c r="G32" s="3"/>
      <c r="H32" s="11"/>
      <c r="I32" s="3"/>
      <c r="J32" s="11"/>
      <c r="K32" s="3"/>
      <c r="L32" s="12"/>
      <c r="M32" s="12"/>
      <c r="N32" s="12"/>
    </row>
    <row r="33" spans="1:14" ht="15.6" customHeight="1">
      <c r="A33" s="10"/>
      <c r="B33" s="4"/>
      <c r="C33" s="11"/>
      <c r="D33" s="11"/>
      <c r="E33" s="11"/>
      <c r="F33" s="12"/>
      <c r="G33" s="3"/>
      <c r="H33" s="11"/>
      <c r="I33" s="3"/>
      <c r="J33" s="11"/>
      <c r="K33" s="3"/>
      <c r="L33" s="12"/>
      <c r="M33" s="12"/>
      <c r="N33" s="12"/>
    </row>
    <row r="34" spans="1:14" ht="15.6" customHeight="1">
      <c r="A34" s="10"/>
      <c r="B34" s="4"/>
      <c r="C34" s="11"/>
      <c r="D34" s="11"/>
      <c r="E34" s="11"/>
      <c r="F34" s="12"/>
      <c r="G34" s="3"/>
      <c r="H34" s="11"/>
      <c r="I34" s="3"/>
      <c r="J34" s="11"/>
      <c r="K34" s="3"/>
      <c r="L34" s="12"/>
      <c r="M34" s="12"/>
      <c r="N34" s="12"/>
    </row>
    <row r="35" spans="1:14" ht="15.6" customHeight="1">
      <c r="A35" s="10"/>
      <c r="B35" s="4"/>
      <c r="C35" s="11"/>
      <c r="D35" s="11"/>
      <c r="E35" s="11"/>
      <c r="F35" s="12"/>
      <c r="G35" s="3"/>
      <c r="H35" s="11"/>
      <c r="I35" s="3"/>
      <c r="J35" s="11"/>
      <c r="K35" s="3"/>
      <c r="L35" s="12"/>
      <c r="M35" s="12"/>
      <c r="N35" s="12"/>
    </row>
    <row r="36" spans="1:14" ht="15.6" customHeight="1">
      <c r="A36" s="10"/>
      <c r="B36" s="4"/>
      <c r="C36" s="11"/>
      <c r="D36" s="11"/>
      <c r="E36" s="11"/>
      <c r="F36" s="12"/>
      <c r="G36" s="3"/>
      <c r="H36" s="11"/>
      <c r="I36" s="3"/>
      <c r="J36" s="11"/>
      <c r="K36" s="3"/>
      <c r="L36" s="12"/>
      <c r="M36" s="12"/>
      <c r="N36" s="12"/>
    </row>
    <row r="37" spans="1:14" ht="15.6" customHeight="1">
      <c r="A37" s="10"/>
      <c r="B37" s="4"/>
      <c r="C37" s="11"/>
      <c r="D37" s="11"/>
      <c r="E37" s="11"/>
      <c r="F37" s="12"/>
      <c r="G37" s="3"/>
      <c r="H37" s="11"/>
      <c r="I37" s="3"/>
      <c r="J37" s="11"/>
      <c r="K37" s="3"/>
      <c r="L37" s="12"/>
      <c r="M37" s="12"/>
      <c r="N37" s="12"/>
    </row>
    <row r="38" spans="1:14" ht="15.6" customHeight="1">
      <c r="A38" s="10"/>
      <c r="B38" s="4"/>
      <c r="C38" s="11"/>
      <c r="D38" s="11"/>
      <c r="E38" s="11"/>
      <c r="F38" s="12"/>
      <c r="G38" s="3"/>
      <c r="H38" s="11"/>
      <c r="I38" s="3"/>
      <c r="J38" s="11"/>
      <c r="K38" s="3"/>
      <c r="L38" s="12"/>
      <c r="M38" s="12"/>
      <c r="N38" s="12"/>
    </row>
    <row r="39" spans="1:14" ht="15.6" customHeight="1">
      <c r="A39" s="10"/>
      <c r="B39" s="4"/>
      <c r="C39" s="11"/>
      <c r="D39" s="11"/>
      <c r="E39" s="11"/>
      <c r="F39" s="12"/>
      <c r="G39" s="3"/>
      <c r="H39" s="11"/>
      <c r="I39" s="3"/>
      <c r="J39" s="11"/>
      <c r="K39" s="3"/>
      <c r="L39" s="12"/>
      <c r="M39" s="12"/>
      <c r="N39" s="12"/>
    </row>
    <row r="40" spans="1:14" ht="15.6" customHeight="1">
      <c r="A40" s="10"/>
      <c r="B40" s="4"/>
      <c r="C40" s="11"/>
      <c r="D40" s="11"/>
      <c r="E40" s="11"/>
      <c r="F40" s="12"/>
      <c r="G40" s="3"/>
      <c r="H40" s="11"/>
      <c r="I40" s="3"/>
      <c r="J40" s="11"/>
      <c r="K40" s="3"/>
      <c r="L40" s="12"/>
      <c r="M40" s="12"/>
      <c r="N40" s="12"/>
    </row>
    <row r="41" spans="1:14" ht="15.6" customHeight="1">
      <c r="A41" s="10"/>
      <c r="B41" s="4"/>
      <c r="C41" s="11"/>
      <c r="D41" s="11"/>
      <c r="E41" s="11"/>
      <c r="F41" s="12"/>
      <c r="G41" s="3"/>
      <c r="H41" s="11"/>
      <c r="I41" s="3"/>
      <c r="J41" s="11"/>
      <c r="K41" s="3"/>
      <c r="L41" s="12"/>
      <c r="M41" s="12"/>
      <c r="N41" s="12"/>
    </row>
    <row r="42" spans="1:14" ht="15.6" customHeight="1">
      <c r="A42" s="10"/>
      <c r="B42" s="4"/>
      <c r="C42" s="11"/>
      <c r="D42" s="11"/>
      <c r="E42" s="11"/>
      <c r="F42" s="12"/>
      <c r="G42" s="3"/>
      <c r="H42" s="11"/>
      <c r="I42" s="3"/>
      <c r="J42" s="11"/>
      <c r="K42" s="3"/>
      <c r="L42" s="12"/>
      <c r="M42" s="12"/>
      <c r="N42" s="12"/>
    </row>
    <row r="43" spans="1:14" ht="15.6" customHeight="1">
      <c r="A43" s="10"/>
      <c r="B43" s="4"/>
      <c r="C43" s="11"/>
      <c r="D43" s="11"/>
      <c r="E43" s="11"/>
      <c r="F43" s="12"/>
      <c r="G43" s="3"/>
      <c r="H43" s="11"/>
      <c r="I43" s="3"/>
      <c r="J43" s="11"/>
      <c r="K43" s="3"/>
      <c r="L43" s="12"/>
      <c r="M43" s="12"/>
      <c r="N43" s="12"/>
    </row>
    <row r="44" spans="1:14" ht="15.6" customHeight="1">
      <c r="A44" s="10"/>
      <c r="B44" s="4"/>
      <c r="C44" s="11"/>
      <c r="D44" s="11"/>
      <c r="E44" s="11"/>
      <c r="F44" s="12"/>
      <c r="G44" s="3"/>
      <c r="H44" s="11"/>
      <c r="I44" s="3"/>
      <c r="J44" s="11"/>
      <c r="K44" s="3"/>
      <c r="L44" s="12"/>
      <c r="M44" s="12"/>
      <c r="N44" s="12"/>
    </row>
    <row r="45" spans="1:14" ht="15.6" customHeight="1">
      <c r="A45" s="10"/>
      <c r="B45" s="4"/>
      <c r="C45" s="11"/>
      <c r="D45" s="11"/>
      <c r="E45" s="11"/>
      <c r="F45" s="12"/>
      <c r="G45" s="3"/>
      <c r="H45" s="11"/>
      <c r="I45" s="3"/>
      <c r="J45" s="11"/>
      <c r="K45" s="3"/>
      <c r="L45" s="12"/>
      <c r="M45" s="12"/>
      <c r="N45" s="12"/>
    </row>
    <row r="46" spans="1:14" ht="15.6" customHeight="1">
      <c r="A46" s="10"/>
      <c r="B46" s="4"/>
      <c r="C46" s="11"/>
      <c r="D46" s="11"/>
      <c r="E46" s="11"/>
      <c r="F46" s="12"/>
      <c r="G46" s="3"/>
      <c r="H46" s="11"/>
      <c r="I46" s="3"/>
      <c r="J46" s="11"/>
      <c r="K46" s="3"/>
      <c r="L46" s="12"/>
      <c r="M46" s="12"/>
      <c r="N46" s="12"/>
    </row>
    <row r="47" spans="1:14" ht="15.6" customHeight="1">
      <c r="A47" s="10"/>
      <c r="B47" s="4"/>
      <c r="C47" s="11"/>
      <c r="D47" s="11"/>
      <c r="E47" s="11"/>
      <c r="F47" s="12"/>
      <c r="G47" s="3"/>
      <c r="H47" s="11"/>
      <c r="I47" s="3"/>
      <c r="J47" s="11"/>
      <c r="K47" s="3"/>
      <c r="L47" s="12"/>
      <c r="M47" s="12"/>
      <c r="N47" s="12"/>
    </row>
    <row r="48" spans="1:14" ht="15.6" customHeight="1">
      <c r="A48" s="10"/>
      <c r="B48" s="4"/>
      <c r="C48" s="11"/>
      <c r="D48" s="11"/>
      <c r="E48" s="11"/>
      <c r="F48" s="12"/>
      <c r="G48" s="3"/>
      <c r="H48" s="11"/>
      <c r="I48" s="3"/>
      <c r="J48" s="11"/>
      <c r="K48" s="3"/>
      <c r="L48" s="12"/>
      <c r="M48" s="12"/>
      <c r="N48" s="12"/>
    </row>
    <row r="49" spans="1:14" ht="15.6" customHeight="1">
      <c r="A49" s="10"/>
      <c r="B49" s="4"/>
      <c r="C49" s="11"/>
      <c r="D49" s="11"/>
      <c r="E49" s="11"/>
      <c r="F49" s="12"/>
      <c r="G49" s="3"/>
      <c r="H49" s="11"/>
      <c r="I49" s="3"/>
      <c r="J49" s="11"/>
      <c r="K49" s="3"/>
      <c r="L49" s="12"/>
      <c r="M49" s="12"/>
      <c r="N49" s="12"/>
    </row>
    <row r="50" spans="1:14" ht="15.6" customHeight="1">
      <c r="A50" s="10"/>
      <c r="B50" s="4"/>
      <c r="C50" s="11"/>
      <c r="D50" s="11"/>
      <c r="E50" s="11"/>
      <c r="F50" s="12"/>
      <c r="G50" s="3"/>
      <c r="H50" s="11"/>
      <c r="I50" s="3"/>
      <c r="J50" s="11"/>
      <c r="K50" s="3"/>
      <c r="L50" s="12"/>
      <c r="M50" s="12"/>
      <c r="N50" s="12"/>
    </row>
    <row r="51" spans="1:14" ht="15.6" customHeight="1">
      <c r="A51" s="10"/>
      <c r="B51" s="4"/>
      <c r="C51" s="11"/>
      <c r="D51" s="11"/>
      <c r="E51" s="11"/>
      <c r="F51" s="12"/>
      <c r="G51" s="3"/>
      <c r="H51" s="11"/>
      <c r="I51" s="3"/>
      <c r="J51" s="11"/>
      <c r="K51" s="3"/>
      <c r="L51" s="12"/>
      <c r="M51" s="12"/>
      <c r="N51" s="12"/>
    </row>
    <row r="52" spans="1:14" ht="15.6" customHeight="1">
      <c r="A52" s="10"/>
      <c r="B52" s="4"/>
      <c r="C52" s="11"/>
      <c r="D52" s="11"/>
      <c r="E52" s="11"/>
      <c r="F52" s="12"/>
      <c r="G52" s="3"/>
      <c r="H52" s="11"/>
      <c r="I52" s="3"/>
      <c r="J52" s="11"/>
      <c r="K52" s="3"/>
      <c r="L52" s="12"/>
      <c r="M52" s="12"/>
      <c r="N52" s="12"/>
    </row>
    <row r="53" spans="1:14" ht="15.6" customHeight="1">
      <c r="A53" s="10"/>
      <c r="B53" s="4"/>
      <c r="C53" s="11"/>
      <c r="D53" s="11"/>
      <c r="E53" s="11"/>
      <c r="F53" s="12"/>
      <c r="G53" s="3"/>
      <c r="H53" s="11"/>
      <c r="I53" s="3"/>
      <c r="J53" s="11"/>
      <c r="K53" s="3"/>
      <c r="L53" s="12"/>
      <c r="M53" s="12"/>
      <c r="N53" s="12"/>
    </row>
    <row r="54" spans="1:14" ht="15.6" customHeight="1">
      <c r="A54" s="10"/>
      <c r="B54" s="4"/>
      <c r="C54" s="11"/>
      <c r="D54" s="11"/>
      <c r="E54" s="11"/>
      <c r="F54" s="12"/>
      <c r="G54" s="3"/>
      <c r="H54" s="11"/>
      <c r="I54" s="3"/>
      <c r="J54" s="11"/>
      <c r="K54" s="3"/>
      <c r="L54" s="12"/>
      <c r="M54" s="12"/>
      <c r="N54" s="12"/>
    </row>
    <row r="55" spans="1:14" ht="15.6" customHeight="1">
      <c r="A55" s="10"/>
      <c r="B55" s="4"/>
      <c r="C55" s="11"/>
      <c r="D55" s="11"/>
      <c r="E55" s="11"/>
      <c r="F55" s="12"/>
      <c r="G55" s="3"/>
      <c r="H55" s="11"/>
      <c r="I55" s="3"/>
      <c r="J55" s="11"/>
      <c r="K55" s="3"/>
      <c r="L55" s="12"/>
      <c r="M55" s="12"/>
      <c r="N55" s="12"/>
    </row>
    <row r="56" spans="1:14" ht="15.6" customHeight="1">
      <c r="A56" s="10"/>
      <c r="B56" s="4"/>
      <c r="C56" s="11"/>
      <c r="D56" s="11"/>
      <c r="E56" s="11"/>
      <c r="F56" s="12"/>
      <c r="G56" s="3"/>
      <c r="H56" s="11"/>
      <c r="I56" s="3"/>
      <c r="J56" s="11"/>
      <c r="K56" s="3"/>
      <c r="L56" s="12"/>
      <c r="M56" s="12"/>
      <c r="N56" s="12"/>
    </row>
    <row r="57" spans="1:14" ht="15.6" customHeight="1">
      <c r="A57" s="10"/>
      <c r="B57" s="4"/>
      <c r="C57" s="11"/>
      <c r="D57" s="11"/>
      <c r="E57" s="11"/>
      <c r="F57" s="12"/>
      <c r="G57" s="3"/>
      <c r="H57" s="11"/>
      <c r="I57" s="3"/>
      <c r="J57" s="11"/>
      <c r="K57" s="3"/>
      <c r="L57" s="12"/>
      <c r="M57" s="12"/>
      <c r="N57" s="12"/>
    </row>
    <row r="58" spans="1:14" ht="15.6" customHeight="1">
      <c r="A58" s="10"/>
      <c r="B58" s="4"/>
      <c r="C58" s="11"/>
      <c r="D58" s="11"/>
      <c r="E58" s="11"/>
      <c r="F58" s="12"/>
      <c r="G58" s="3"/>
      <c r="H58" s="11"/>
      <c r="I58" s="3"/>
      <c r="J58" s="11"/>
      <c r="K58" s="3"/>
      <c r="L58" s="12"/>
      <c r="M58" s="12"/>
      <c r="N58" s="12"/>
    </row>
    <row r="59" spans="1:14" ht="15.6" customHeight="1">
      <c r="A59" s="10"/>
      <c r="B59" s="4"/>
      <c r="C59" s="11"/>
      <c r="D59" s="11"/>
      <c r="E59" s="11"/>
      <c r="F59" s="12"/>
      <c r="G59" s="3"/>
      <c r="H59" s="11"/>
      <c r="I59" s="3"/>
      <c r="J59" s="11"/>
      <c r="K59" s="3"/>
      <c r="L59" s="12"/>
      <c r="M59" s="12"/>
      <c r="N59" s="12"/>
    </row>
    <row r="60" spans="1:14" ht="15.6" customHeight="1">
      <c r="A60" s="10"/>
      <c r="B60" s="4"/>
      <c r="C60" s="11"/>
      <c r="D60" s="11"/>
      <c r="E60" s="11"/>
      <c r="F60" s="12"/>
      <c r="G60" s="3"/>
      <c r="H60" s="11"/>
      <c r="I60" s="3"/>
      <c r="J60" s="11"/>
      <c r="K60" s="3"/>
      <c r="L60" s="12"/>
      <c r="M60" s="12"/>
      <c r="N60" s="12"/>
    </row>
    <row r="61" spans="1:14" ht="15.6" customHeight="1">
      <c r="A61" s="10"/>
      <c r="B61" s="4"/>
      <c r="C61" s="11"/>
      <c r="D61" s="11"/>
      <c r="E61" s="11"/>
      <c r="F61" s="12"/>
      <c r="G61" s="3"/>
      <c r="H61" s="11"/>
      <c r="I61" s="3"/>
      <c r="J61" s="11"/>
      <c r="K61" s="3"/>
      <c r="L61" s="12"/>
      <c r="M61" s="12"/>
      <c r="N61" s="12"/>
    </row>
    <row r="62" spans="1:14" ht="15.6" customHeight="1">
      <c r="A62" s="10"/>
      <c r="B62" s="4"/>
      <c r="C62" s="11"/>
      <c r="D62" s="11"/>
      <c r="E62" s="11"/>
      <c r="F62" s="12"/>
      <c r="G62" s="3"/>
      <c r="H62" s="11"/>
      <c r="I62" s="3"/>
      <c r="J62" s="11"/>
      <c r="K62" s="3"/>
      <c r="L62" s="12"/>
      <c r="M62" s="12"/>
      <c r="N62" s="12"/>
    </row>
    <row r="63" spans="1:14" ht="15.6" customHeight="1">
      <c r="A63" s="10"/>
      <c r="B63" s="4"/>
      <c r="C63" s="11"/>
      <c r="D63" s="11"/>
      <c r="E63" s="11"/>
      <c r="F63" s="12"/>
      <c r="G63" s="3"/>
      <c r="H63" s="11"/>
      <c r="I63" s="3"/>
      <c r="J63" s="11"/>
      <c r="K63" s="3"/>
      <c r="L63" s="12"/>
      <c r="M63" s="12"/>
      <c r="N63" s="12"/>
    </row>
    <row r="64" spans="1:14" ht="15.6" customHeight="1">
      <c r="A64" s="10"/>
      <c r="B64" s="4"/>
      <c r="C64" s="11"/>
      <c r="D64" s="11"/>
      <c r="E64" s="11"/>
      <c r="F64" s="12"/>
      <c r="G64" s="3"/>
      <c r="H64" s="11"/>
      <c r="I64" s="3"/>
      <c r="J64" s="11"/>
      <c r="K64" s="3"/>
      <c r="L64" s="12"/>
      <c r="M64" s="12"/>
      <c r="N64" s="12"/>
    </row>
    <row r="65" spans="1:14" ht="15.6" customHeight="1">
      <c r="A65" s="10"/>
      <c r="B65" s="4"/>
      <c r="C65" s="11"/>
      <c r="D65" s="11"/>
      <c r="E65" s="11"/>
      <c r="F65" s="12"/>
      <c r="G65" s="3"/>
      <c r="H65" s="11"/>
      <c r="I65" s="3"/>
      <c r="J65" s="11"/>
      <c r="K65" s="3"/>
      <c r="L65" s="12"/>
      <c r="M65" s="12"/>
      <c r="N65" s="12"/>
    </row>
    <row r="66" spans="1:14" ht="15.6" customHeight="1">
      <c r="A66" s="10"/>
      <c r="B66" s="4"/>
      <c r="C66" s="11"/>
      <c r="D66" s="11"/>
      <c r="E66" s="11"/>
      <c r="F66" s="12"/>
      <c r="G66" s="3"/>
      <c r="H66" s="11"/>
      <c r="I66" s="3"/>
      <c r="J66" s="11"/>
      <c r="K66" s="3"/>
      <c r="L66" s="12"/>
      <c r="M66" s="12"/>
      <c r="N66" s="12"/>
    </row>
    <row r="67" spans="1:14" ht="15.6" customHeight="1">
      <c r="A67" s="10"/>
      <c r="B67" s="4"/>
      <c r="C67" s="11"/>
      <c r="D67" s="11"/>
      <c r="E67" s="11"/>
      <c r="F67" s="12"/>
      <c r="G67" s="3"/>
      <c r="H67" s="11"/>
      <c r="I67" s="3"/>
      <c r="J67" s="11"/>
      <c r="K67" s="3"/>
      <c r="L67" s="12"/>
      <c r="M67" s="12"/>
      <c r="N67" s="12"/>
    </row>
    <row r="68" spans="1:14" ht="15.6" customHeight="1">
      <c r="A68" s="10"/>
      <c r="B68" s="4"/>
      <c r="C68" s="11"/>
      <c r="D68" s="11"/>
      <c r="E68" s="11"/>
      <c r="F68" s="12"/>
      <c r="G68" s="3"/>
      <c r="H68" s="11"/>
      <c r="I68" s="3"/>
      <c r="J68" s="11"/>
      <c r="K68" s="3"/>
      <c r="L68" s="12"/>
      <c r="M68" s="12"/>
      <c r="N68" s="12"/>
    </row>
    <row r="69" spans="1:14" ht="15.6" customHeight="1">
      <c r="A69" s="10"/>
      <c r="B69" s="4"/>
      <c r="C69" s="11"/>
      <c r="D69" s="11"/>
      <c r="E69" s="11"/>
      <c r="F69" s="12"/>
      <c r="G69" s="3"/>
      <c r="H69" s="11"/>
      <c r="I69" s="3"/>
      <c r="J69" s="11"/>
      <c r="K69" s="3"/>
      <c r="L69" s="12"/>
      <c r="M69" s="12"/>
      <c r="N69" s="12"/>
    </row>
    <row r="70" spans="1:14" ht="15.6" customHeight="1">
      <c r="A70" s="10"/>
      <c r="B70" s="4"/>
      <c r="C70" s="11"/>
      <c r="D70" s="11"/>
      <c r="E70" s="11"/>
      <c r="F70" s="12"/>
      <c r="G70" s="3"/>
      <c r="H70" s="11"/>
      <c r="I70" s="3"/>
      <c r="J70" s="11"/>
      <c r="K70" s="3"/>
      <c r="L70" s="12"/>
      <c r="M70" s="12"/>
      <c r="N70" s="12"/>
    </row>
    <row r="71" spans="1:14" ht="15.6" customHeight="1">
      <c r="A71" s="10"/>
      <c r="B71" s="4"/>
      <c r="C71" s="11"/>
      <c r="D71" s="11"/>
      <c r="E71" s="11"/>
      <c r="F71" s="12"/>
      <c r="G71" s="3"/>
      <c r="H71" s="11"/>
      <c r="I71" s="3"/>
      <c r="J71" s="11"/>
      <c r="K71" s="3"/>
      <c r="L71" s="12"/>
      <c r="M71" s="12"/>
      <c r="N71" s="12"/>
    </row>
    <row r="72" spans="1:14" ht="15.6" customHeight="1">
      <c r="A72" s="5"/>
      <c r="B72" s="4"/>
      <c r="C72" s="7"/>
      <c r="D72" s="7"/>
      <c r="E72" s="7"/>
      <c r="H72" s="7"/>
      <c r="J72" s="7"/>
    </row>
    <row r="73" spans="1:14" ht="15.6" customHeight="1">
      <c r="A73" s="5"/>
      <c r="B73" s="4"/>
      <c r="C73" s="7"/>
      <c r="D73" s="7"/>
      <c r="E73" s="7"/>
      <c r="H73" s="7"/>
      <c r="J73" s="7"/>
    </row>
    <row r="74" spans="1:14" ht="15.6" customHeight="1">
      <c r="A74" s="5"/>
      <c r="B74" s="4"/>
      <c r="C74" s="7"/>
      <c r="D74" s="7"/>
      <c r="E74" s="7"/>
      <c r="H74" s="7"/>
      <c r="J74" s="7"/>
    </row>
    <row r="75" spans="1:14" ht="15.6" customHeight="1">
      <c r="A75" s="5"/>
      <c r="B75" s="4"/>
      <c r="C75" s="7"/>
      <c r="D75" s="7"/>
      <c r="E75" s="7"/>
      <c r="H75" s="7"/>
      <c r="J75" s="7"/>
    </row>
    <row r="76" spans="1:14" ht="15.6" customHeight="1">
      <c r="A76" s="5"/>
      <c r="B76" s="4"/>
      <c r="C76" s="7"/>
      <c r="D76" s="7"/>
      <c r="E76" s="7"/>
      <c r="H76" s="7"/>
      <c r="J76" s="7"/>
    </row>
    <row r="77" spans="1:14" ht="15.6" customHeight="1">
      <c r="A77" s="5"/>
      <c r="B77" s="4"/>
      <c r="C77" s="7"/>
      <c r="D77" s="7"/>
      <c r="E77" s="7"/>
      <c r="H77" s="7"/>
      <c r="J77" s="7"/>
    </row>
    <row r="78" spans="1:14" ht="15.6" customHeight="1">
      <c r="A78" s="5"/>
      <c r="B78" s="4"/>
      <c r="C78" s="7"/>
      <c r="D78" s="7"/>
      <c r="E78" s="7"/>
      <c r="H78" s="7"/>
      <c r="J78" s="7"/>
    </row>
    <row r="79" spans="1:14" ht="15.6" customHeight="1">
      <c r="A79" s="5"/>
      <c r="B79" s="4"/>
      <c r="C79" s="7"/>
      <c r="D79" s="7"/>
      <c r="E79" s="7"/>
      <c r="H79" s="7"/>
      <c r="J79" s="7"/>
    </row>
    <row r="80" spans="1:14" ht="15.6" customHeight="1">
      <c r="A80" s="5"/>
      <c r="B80" s="4"/>
      <c r="C80" s="7"/>
      <c r="D80" s="7"/>
      <c r="E80" s="7"/>
      <c r="H80" s="7"/>
      <c r="J80" s="7"/>
    </row>
    <row r="81" spans="1:10" ht="15.6" customHeight="1">
      <c r="A81" s="5"/>
      <c r="B81" s="4"/>
      <c r="C81" s="7"/>
      <c r="D81" s="7"/>
      <c r="E81" s="7"/>
      <c r="H81" s="7"/>
      <c r="J81" s="7"/>
    </row>
    <row r="82" spans="1:10" ht="15.6" customHeight="1">
      <c r="A82" s="5"/>
      <c r="B82" s="4"/>
      <c r="C82" s="7"/>
      <c r="D82" s="7"/>
      <c r="E82" s="7"/>
      <c r="H82" s="7"/>
      <c r="J82" s="7"/>
    </row>
    <row r="83" spans="1:10" ht="15.6" customHeight="1">
      <c r="A83" s="5"/>
      <c r="B83" s="4"/>
      <c r="C83" s="7"/>
      <c r="D83" s="7"/>
      <c r="E83" s="7"/>
      <c r="H83" s="7"/>
      <c r="J83" s="7"/>
    </row>
    <row r="84" spans="1:10" ht="15.6" customHeight="1">
      <c r="A84" s="5"/>
      <c r="B84" s="4"/>
      <c r="C84" s="7"/>
      <c r="D84" s="7"/>
      <c r="E84" s="7"/>
      <c r="H84" s="7"/>
      <c r="J84" s="7"/>
    </row>
    <row r="85" spans="1:10" ht="15.6" customHeight="1">
      <c r="A85" s="5"/>
      <c r="B85" s="4"/>
      <c r="C85" s="7"/>
      <c r="D85" s="7"/>
      <c r="E85" s="7"/>
      <c r="H85" s="7"/>
      <c r="J85" s="7"/>
    </row>
    <row r="86" spans="1:10" ht="15.6" customHeight="1">
      <c r="A86" s="5"/>
      <c r="B86" s="4"/>
      <c r="C86" s="7"/>
      <c r="D86" s="7"/>
      <c r="E86" s="7"/>
      <c r="H86" s="7"/>
      <c r="J86" s="7"/>
    </row>
    <row r="87" spans="1:10" ht="15.6" customHeight="1">
      <c r="A87" s="5"/>
      <c r="B87" s="4"/>
      <c r="C87" s="7"/>
      <c r="D87" s="7"/>
      <c r="E87" s="7"/>
      <c r="H87" s="7"/>
      <c r="J87" s="7"/>
    </row>
    <row r="88" spans="1:10" ht="15.6" customHeight="1">
      <c r="A88" s="5"/>
      <c r="B88" s="4"/>
      <c r="C88" s="7"/>
      <c r="D88" s="7"/>
      <c r="E88" s="7"/>
      <c r="H88" s="7"/>
      <c r="J88" s="7"/>
    </row>
    <row r="89" spans="1:10" ht="15.6" customHeight="1">
      <c r="A89" s="5"/>
      <c r="B89" s="4"/>
      <c r="C89" s="7"/>
      <c r="D89" s="7"/>
      <c r="E89" s="7"/>
      <c r="H89" s="7"/>
      <c r="J89" s="7"/>
    </row>
    <row r="90" spans="1:10" ht="15.6" customHeight="1">
      <c r="A90" s="5"/>
      <c r="B90" s="4"/>
      <c r="C90" s="7"/>
      <c r="D90" s="7"/>
      <c r="E90" s="7"/>
      <c r="H90" s="7"/>
      <c r="J90" s="7"/>
    </row>
    <row r="91" spans="1:10" ht="15.6" customHeight="1">
      <c r="A91" s="5"/>
      <c r="B91" s="4"/>
      <c r="C91" s="7"/>
      <c r="D91" s="7"/>
      <c r="E91" s="7"/>
      <c r="H91" s="7"/>
      <c r="J91" s="7"/>
    </row>
    <row r="92" spans="1:10" ht="15.6" customHeight="1">
      <c r="A92" s="5"/>
      <c r="B92" s="4"/>
      <c r="C92" s="7"/>
      <c r="D92" s="7"/>
      <c r="E92" s="7"/>
      <c r="H92" s="7"/>
      <c r="J92" s="7"/>
    </row>
    <row r="93" spans="1:10" ht="15.6" customHeight="1">
      <c r="A93" s="5"/>
      <c r="B93" s="4"/>
      <c r="C93" s="7"/>
      <c r="D93" s="7"/>
      <c r="E93" s="7"/>
      <c r="H93" s="7"/>
      <c r="J93" s="7"/>
    </row>
    <row r="94" spans="1:10" ht="15.6" customHeight="1">
      <c r="A94" s="5"/>
      <c r="B94" s="4"/>
      <c r="C94" s="7"/>
      <c r="D94" s="7"/>
      <c r="E94" s="7"/>
      <c r="H94" s="7"/>
      <c r="J94" s="7"/>
    </row>
    <row r="95" spans="1:10" ht="15.6" customHeight="1">
      <c r="A95" s="5"/>
      <c r="B95" s="4"/>
      <c r="C95" s="7"/>
      <c r="D95" s="7"/>
      <c r="E95" s="7"/>
      <c r="H95" s="7"/>
      <c r="J95" s="7"/>
    </row>
    <row r="96" spans="1:10" ht="15.6" customHeight="1">
      <c r="A96" s="5"/>
      <c r="B96" s="4"/>
      <c r="C96" s="7"/>
      <c r="D96" s="7"/>
      <c r="E96" s="7"/>
      <c r="H96" s="7"/>
      <c r="J96" s="7"/>
    </row>
    <row r="97" spans="1:10" ht="15.6" customHeight="1">
      <c r="A97" s="5"/>
      <c r="B97" s="4"/>
      <c r="C97" s="7"/>
      <c r="D97" s="7"/>
      <c r="E97" s="7"/>
      <c r="H97" s="7"/>
      <c r="J97" s="7"/>
    </row>
    <row r="98" spans="1:10" ht="15.6" customHeight="1">
      <c r="A98" s="5"/>
      <c r="B98" s="4"/>
      <c r="C98" s="7"/>
      <c r="D98" s="7"/>
      <c r="E98" s="7"/>
      <c r="H98" s="7"/>
      <c r="J98" s="7"/>
    </row>
    <row r="99" spans="1:10" ht="15.6" customHeight="1">
      <c r="A99" s="5"/>
      <c r="B99" s="4"/>
      <c r="C99" s="7"/>
      <c r="D99" s="7"/>
      <c r="E99" s="7"/>
      <c r="H99" s="7"/>
      <c r="J99" s="7"/>
    </row>
    <row r="100" spans="1:10" ht="15.6" customHeight="1">
      <c r="A100" s="5"/>
      <c r="B100" s="4"/>
      <c r="C100" s="7"/>
      <c r="D100" s="7"/>
      <c r="E100" s="7"/>
      <c r="H100" s="7"/>
      <c r="J100" s="7"/>
    </row>
    <row r="101" spans="1:10" ht="15.6" customHeight="1">
      <c r="A101" s="5"/>
      <c r="B101" s="4"/>
      <c r="C101" s="7"/>
      <c r="D101" s="7"/>
      <c r="E101" s="7"/>
      <c r="H101" s="7"/>
      <c r="J101" s="7"/>
    </row>
    <row r="102" spans="1:10" ht="15.6" customHeight="1">
      <c r="A102" s="5"/>
      <c r="B102" s="4"/>
      <c r="C102" s="7"/>
      <c r="D102" s="7"/>
      <c r="E102" s="7"/>
      <c r="H102" s="7"/>
      <c r="J102" s="7"/>
    </row>
    <row r="103" spans="1:10" ht="15.6" customHeight="1">
      <c r="A103" s="5"/>
      <c r="B103" s="4"/>
      <c r="C103" s="7"/>
      <c r="D103" s="7"/>
      <c r="E103" s="7"/>
      <c r="H103" s="7"/>
      <c r="J103" s="7"/>
    </row>
    <row r="104" spans="1:10" ht="15.6" customHeight="1">
      <c r="A104" s="5"/>
      <c r="B104" s="4"/>
      <c r="C104" s="7"/>
      <c r="D104" s="7"/>
      <c r="E104" s="7"/>
      <c r="H104" s="7"/>
      <c r="J104" s="7"/>
    </row>
    <row r="105" spans="1:10" ht="15.6" customHeight="1">
      <c r="A105" s="5"/>
      <c r="B105" s="4"/>
      <c r="C105" s="7"/>
      <c r="D105" s="7"/>
      <c r="E105" s="7"/>
      <c r="H105" s="7"/>
      <c r="J105" s="7"/>
    </row>
    <row r="106" spans="1:10" ht="15.6" customHeight="1">
      <c r="A106" s="5"/>
      <c r="B106" s="4"/>
      <c r="C106" s="7"/>
      <c r="D106" s="7"/>
      <c r="E106" s="7"/>
      <c r="H106" s="7"/>
      <c r="J106" s="7"/>
    </row>
    <row r="107" spans="1:10" ht="15.6" customHeight="1">
      <c r="A107" s="5"/>
      <c r="B107" s="4"/>
      <c r="C107" s="7"/>
      <c r="D107" s="7"/>
      <c r="E107" s="7"/>
      <c r="H107" s="7"/>
      <c r="J107" s="7"/>
    </row>
    <row r="108" spans="1:10" ht="15.6" customHeight="1">
      <c r="A108" s="5"/>
      <c r="B108" s="4"/>
      <c r="C108" s="7"/>
      <c r="D108" s="7"/>
      <c r="E108" s="7"/>
      <c r="H108" s="7"/>
      <c r="J108" s="7"/>
    </row>
    <row r="109" spans="1:10" ht="15.6" customHeight="1">
      <c r="A109" s="5"/>
      <c r="B109" s="4"/>
      <c r="C109" s="7"/>
      <c r="D109" s="7"/>
      <c r="E109" s="7"/>
      <c r="H109" s="7"/>
      <c r="J109" s="7"/>
    </row>
    <row r="110" spans="1:10" ht="15.6" customHeight="1">
      <c r="A110" s="5"/>
      <c r="B110" s="4"/>
      <c r="C110" s="7"/>
      <c r="D110" s="7"/>
      <c r="E110" s="7"/>
      <c r="H110" s="7"/>
      <c r="J110" s="7"/>
    </row>
    <row r="111" spans="1:10" ht="15.6" customHeight="1">
      <c r="A111" s="5"/>
      <c r="B111" s="4"/>
      <c r="C111" s="7"/>
      <c r="D111" s="7"/>
      <c r="E111" s="7"/>
      <c r="H111" s="7"/>
      <c r="J111" s="7"/>
    </row>
    <row r="112" spans="1:10" ht="15.6" customHeight="1">
      <c r="A112" s="5"/>
      <c r="B112" s="4"/>
      <c r="C112" s="7"/>
      <c r="D112" s="7"/>
      <c r="E112" s="7"/>
      <c r="H112" s="7"/>
      <c r="J112" s="7"/>
    </row>
    <row r="113" spans="1:10" ht="15.6" customHeight="1">
      <c r="A113" s="5"/>
      <c r="B113" s="4"/>
      <c r="C113" s="7"/>
      <c r="D113" s="7"/>
      <c r="E113" s="7"/>
      <c r="H113" s="7"/>
      <c r="J113" s="7"/>
    </row>
    <row r="114" spans="1:10" ht="15.6" customHeight="1">
      <c r="A114" s="5"/>
      <c r="B114" s="4"/>
      <c r="C114" s="7"/>
      <c r="D114" s="7"/>
      <c r="E114" s="7"/>
      <c r="H114" s="7"/>
      <c r="J114" s="7"/>
    </row>
    <row r="115" spans="1:10" ht="15.6" customHeight="1">
      <c r="A115" s="5"/>
      <c r="B115" s="4"/>
      <c r="C115" s="7"/>
      <c r="D115" s="7"/>
      <c r="E115" s="7"/>
      <c r="H115" s="7"/>
      <c r="J115" s="7"/>
    </row>
    <row r="116" spans="1:10" ht="15.6" customHeight="1">
      <c r="A116" s="5"/>
      <c r="B116" s="4"/>
      <c r="C116" s="7"/>
      <c r="D116" s="7"/>
      <c r="E116" s="7"/>
      <c r="H116" s="7"/>
      <c r="J116" s="7"/>
    </row>
    <row r="117" spans="1:10" ht="15.6" customHeight="1">
      <c r="A117" s="5"/>
      <c r="B117" s="4"/>
      <c r="C117" s="7"/>
      <c r="D117" s="7"/>
      <c r="E117" s="7"/>
      <c r="H117" s="7"/>
      <c r="J117" s="7"/>
    </row>
    <row r="118" spans="1:10" ht="15.6" customHeight="1">
      <c r="A118" s="5"/>
      <c r="B118" s="4"/>
      <c r="C118" s="7"/>
      <c r="D118" s="7"/>
      <c r="E118" s="7"/>
      <c r="H118" s="7"/>
      <c r="J118" s="7"/>
    </row>
    <row r="119" spans="1:10" ht="15.6" customHeight="1">
      <c r="A119" s="5"/>
      <c r="B119" s="4"/>
      <c r="C119" s="7"/>
      <c r="D119" s="7"/>
      <c r="E119" s="7"/>
      <c r="H119" s="7"/>
      <c r="J119" s="7"/>
    </row>
    <row r="120" spans="1:10" ht="15.6" customHeight="1">
      <c r="A120" s="5"/>
      <c r="B120" s="4"/>
      <c r="C120" s="7"/>
      <c r="D120" s="7"/>
      <c r="E120" s="7"/>
      <c r="H120" s="7"/>
      <c r="J120" s="7"/>
    </row>
    <row r="121" spans="1:10" ht="15.6" customHeight="1">
      <c r="A121" s="5"/>
      <c r="B121" s="4"/>
      <c r="C121" s="7"/>
      <c r="D121" s="7"/>
      <c r="E121" s="7"/>
      <c r="H121" s="7"/>
      <c r="J121" s="7"/>
    </row>
    <row r="122" spans="1:10" ht="15.6" customHeight="1">
      <c r="A122" s="5"/>
      <c r="B122" s="4"/>
      <c r="C122" s="7"/>
      <c r="D122" s="7"/>
      <c r="E122" s="7"/>
      <c r="H122" s="7"/>
      <c r="J122" s="7"/>
    </row>
    <row r="123" spans="1:10" ht="15.6" customHeight="1">
      <c r="A123" s="5"/>
      <c r="B123" s="4"/>
      <c r="C123" s="7"/>
      <c r="D123" s="7"/>
      <c r="E123" s="7"/>
      <c r="H123" s="7"/>
      <c r="J123" s="7"/>
    </row>
    <row r="124" spans="1:10" ht="15.6" customHeight="1">
      <c r="A124" s="5"/>
      <c r="B124" s="4"/>
      <c r="C124" s="7"/>
      <c r="D124" s="7"/>
      <c r="E124" s="7"/>
      <c r="H124" s="7"/>
      <c r="J124" s="7"/>
    </row>
    <row r="125" spans="1:10" ht="15.6" customHeight="1">
      <c r="A125" s="5"/>
      <c r="B125" s="4"/>
      <c r="C125" s="7"/>
      <c r="D125" s="7"/>
      <c r="E125" s="7"/>
      <c r="H125" s="7"/>
      <c r="J125" s="7"/>
    </row>
    <row r="126" spans="1:10" ht="15.6" customHeight="1">
      <c r="A126" s="5"/>
      <c r="B126" s="4"/>
      <c r="C126" s="7"/>
      <c r="D126" s="7"/>
      <c r="E126" s="7"/>
      <c r="H126" s="7"/>
      <c r="J126" s="7"/>
    </row>
    <row r="127" spans="1:10" ht="15.6" customHeight="1">
      <c r="A127" s="5"/>
      <c r="B127" s="4"/>
      <c r="C127" s="7"/>
      <c r="D127" s="7"/>
      <c r="E127" s="7"/>
      <c r="H127" s="7"/>
      <c r="J127" s="7"/>
    </row>
    <row r="128" spans="1:10" ht="15.6" customHeight="1">
      <c r="A128" s="5"/>
      <c r="B128" s="4"/>
      <c r="C128" s="7"/>
      <c r="D128" s="7"/>
      <c r="E128" s="7"/>
      <c r="H128" s="7"/>
      <c r="J128" s="7"/>
    </row>
    <row r="129" spans="1:10" ht="15.6" customHeight="1">
      <c r="A129" s="5"/>
      <c r="B129" s="4"/>
      <c r="C129" s="7"/>
      <c r="D129" s="7"/>
      <c r="E129" s="7"/>
      <c r="H129" s="7"/>
      <c r="J129" s="7"/>
    </row>
    <row r="130" spans="1:10" ht="15.6" customHeight="1">
      <c r="A130" s="5"/>
      <c r="B130" s="4"/>
      <c r="C130" s="7"/>
      <c r="D130" s="7"/>
      <c r="E130" s="7"/>
      <c r="H130" s="7"/>
      <c r="J130" s="7"/>
    </row>
    <row r="131" spans="1:10" ht="15.6" customHeight="1">
      <c r="A131" s="5"/>
      <c r="B131" s="4"/>
      <c r="C131" s="7"/>
      <c r="D131" s="7"/>
      <c r="E131" s="7"/>
      <c r="H131" s="7"/>
      <c r="J131" s="7"/>
    </row>
    <row r="132" spans="1:10" ht="15.6" customHeight="1">
      <c r="A132" s="5"/>
      <c r="B132" s="4"/>
      <c r="C132" s="7"/>
      <c r="D132" s="7"/>
      <c r="E132" s="7"/>
      <c r="H132" s="7"/>
      <c r="J132" s="7"/>
    </row>
    <row r="133" spans="1:10" ht="15.6" customHeight="1">
      <c r="A133" s="5"/>
      <c r="B133" s="4"/>
      <c r="C133" s="7"/>
      <c r="D133" s="7"/>
      <c r="E133" s="7"/>
      <c r="H133" s="7"/>
      <c r="J133" s="7"/>
    </row>
    <row r="134" spans="1:10" ht="15.6" customHeight="1">
      <c r="A134" s="5"/>
      <c r="B134" s="4"/>
      <c r="C134" s="7"/>
      <c r="D134" s="7"/>
      <c r="E134" s="7"/>
      <c r="H134" s="7"/>
      <c r="J134" s="7"/>
    </row>
    <row r="135" spans="1:10" ht="15.6" customHeight="1">
      <c r="A135" s="5"/>
      <c r="B135" s="4"/>
      <c r="C135" s="7"/>
      <c r="D135" s="7"/>
      <c r="E135" s="7"/>
      <c r="H135" s="7"/>
      <c r="J135" s="7"/>
    </row>
    <row r="136" spans="1:10" ht="15.6" customHeight="1">
      <c r="A136" s="5"/>
      <c r="B136" s="4"/>
      <c r="C136" s="7"/>
      <c r="D136" s="7"/>
      <c r="E136" s="7"/>
      <c r="H136" s="7"/>
      <c r="J136" s="7"/>
    </row>
    <row r="137" spans="1:10" ht="15.6" customHeight="1">
      <c r="A137" s="5"/>
      <c r="B137" s="4"/>
      <c r="C137" s="7"/>
      <c r="D137" s="7"/>
      <c r="E137" s="7"/>
      <c r="H137" s="7"/>
      <c r="J137" s="7"/>
    </row>
    <row r="138" spans="1:10" ht="15.6" customHeight="1">
      <c r="A138" s="5"/>
      <c r="B138" s="4"/>
      <c r="C138" s="7"/>
      <c r="D138" s="7"/>
      <c r="E138" s="7"/>
      <c r="H138" s="7"/>
      <c r="J138" s="7"/>
    </row>
    <row r="139" spans="1:10" ht="15.6" customHeight="1">
      <c r="A139" s="5"/>
      <c r="B139" s="4"/>
      <c r="C139" s="7"/>
      <c r="D139" s="7"/>
      <c r="E139" s="7"/>
      <c r="H139" s="7"/>
      <c r="J139" s="7"/>
    </row>
    <row r="140" spans="1:10" ht="15.6" customHeight="1">
      <c r="A140" s="5"/>
      <c r="B140" s="4"/>
      <c r="C140" s="7"/>
      <c r="D140" s="7"/>
      <c r="E140" s="7"/>
      <c r="H140" s="7"/>
      <c r="J140" s="7"/>
    </row>
    <row r="141" spans="1:10" ht="15.6" customHeight="1">
      <c r="A141" s="5"/>
      <c r="B141" s="4"/>
      <c r="C141" s="7"/>
      <c r="D141" s="7"/>
      <c r="E141" s="7"/>
      <c r="H141" s="7"/>
      <c r="J141" s="7"/>
    </row>
    <row r="142" spans="1:10" ht="15.6" customHeight="1">
      <c r="A142" s="5"/>
      <c r="B142" s="4"/>
      <c r="C142" s="7"/>
      <c r="D142" s="7"/>
      <c r="E142" s="7"/>
      <c r="H142" s="7"/>
      <c r="J142" s="7"/>
    </row>
    <row r="143" spans="1:10" ht="15.6" customHeight="1">
      <c r="A143" s="5"/>
      <c r="B143" s="4"/>
      <c r="C143" s="7"/>
      <c r="D143" s="7"/>
      <c r="E143" s="7"/>
      <c r="H143" s="7"/>
      <c r="J143" s="7"/>
    </row>
    <row r="144" spans="1:10" ht="15.6" customHeight="1">
      <c r="A144" s="5"/>
      <c r="B144" s="4"/>
      <c r="C144" s="7"/>
      <c r="D144" s="7"/>
      <c r="E144" s="7"/>
      <c r="H144" s="7"/>
      <c r="J144" s="7"/>
    </row>
    <row r="145" spans="1:10" ht="15.6" customHeight="1">
      <c r="A145" s="5"/>
      <c r="B145" s="4"/>
      <c r="C145" s="7"/>
      <c r="D145" s="7"/>
      <c r="E145" s="7"/>
      <c r="H145" s="7"/>
      <c r="J145" s="7"/>
    </row>
    <row r="146" spans="1:10" ht="15.6" customHeight="1">
      <c r="A146" s="5"/>
      <c r="B146" s="4"/>
      <c r="C146" s="7"/>
      <c r="D146" s="7"/>
      <c r="E146" s="7"/>
      <c r="H146" s="7"/>
      <c r="J146" s="7"/>
    </row>
    <row r="147" spans="1:10" ht="15.6" customHeight="1">
      <c r="A147" s="5"/>
      <c r="B147" s="4"/>
      <c r="C147" s="7"/>
      <c r="D147" s="7"/>
      <c r="E147" s="7"/>
      <c r="H147" s="7"/>
      <c r="J147" s="7"/>
    </row>
    <row r="148" spans="1:10" ht="15.6" customHeight="1">
      <c r="A148" s="5"/>
      <c r="B148" s="4"/>
      <c r="C148" s="7"/>
      <c r="D148" s="7"/>
      <c r="E148" s="7"/>
      <c r="H148" s="7"/>
      <c r="J148" s="7"/>
    </row>
    <row r="149" spans="1:10" ht="15.6" customHeight="1">
      <c r="A149" s="5"/>
      <c r="B149" s="4"/>
      <c r="C149" s="7"/>
      <c r="D149" s="7"/>
      <c r="E149" s="7"/>
      <c r="H149" s="7"/>
      <c r="J149" s="7"/>
    </row>
    <row r="150" spans="1:10" ht="15.6" customHeight="1">
      <c r="A150" s="5"/>
      <c r="B150" s="4"/>
      <c r="C150" s="7"/>
      <c r="D150" s="7"/>
      <c r="E150" s="7"/>
      <c r="H150" s="7"/>
      <c r="J150" s="7"/>
    </row>
    <row r="151" spans="1:10" ht="15.6" customHeight="1">
      <c r="A151" s="5"/>
      <c r="B151" s="4"/>
      <c r="C151" s="7"/>
      <c r="D151" s="7"/>
      <c r="E151" s="7"/>
      <c r="H151" s="7"/>
      <c r="J151" s="7"/>
    </row>
    <row r="152" spans="1:10" ht="15.6" customHeight="1">
      <c r="A152" s="5"/>
      <c r="B152" s="4"/>
      <c r="C152" s="7"/>
      <c r="D152" s="7"/>
      <c r="E152" s="7"/>
      <c r="H152" s="7"/>
      <c r="J152" s="7"/>
    </row>
    <row r="153" spans="1:10" ht="15.6" customHeight="1">
      <c r="A153" s="5"/>
      <c r="B153" s="4"/>
      <c r="C153" s="7"/>
      <c r="D153" s="7"/>
      <c r="E153" s="7"/>
      <c r="H153" s="7"/>
      <c r="J153" s="7"/>
    </row>
    <row r="154" spans="1:10" ht="15.6" customHeight="1">
      <c r="A154" s="5"/>
      <c r="B154" s="4"/>
      <c r="C154" s="7"/>
      <c r="D154" s="7"/>
      <c r="E154" s="7"/>
      <c r="H154" s="7"/>
      <c r="J154" s="7"/>
    </row>
    <row r="155" spans="1:10" ht="15.6" customHeight="1">
      <c r="A155" s="5"/>
      <c r="B155" s="4"/>
      <c r="C155" s="7"/>
      <c r="D155" s="7"/>
      <c r="E155" s="7"/>
      <c r="H155" s="7"/>
      <c r="J155" s="7"/>
    </row>
    <row r="156" spans="1:10" ht="15.6" customHeight="1">
      <c r="A156" s="5"/>
      <c r="B156" s="4"/>
      <c r="C156" s="7"/>
      <c r="D156" s="7"/>
      <c r="E156" s="7"/>
      <c r="H156" s="7"/>
      <c r="J156" s="7"/>
    </row>
    <row r="157" spans="1:10" ht="15.6" customHeight="1">
      <c r="A157" s="5"/>
      <c r="B157" s="4"/>
      <c r="C157" s="7"/>
      <c r="D157" s="7"/>
      <c r="E157" s="7"/>
      <c r="H157" s="7"/>
      <c r="J157" s="7"/>
    </row>
    <row r="158" spans="1:10" ht="15.6" customHeight="1">
      <c r="A158" s="5"/>
      <c r="B158" s="4"/>
      <c r="C158" s="7"/>
      <c r="D158" s="7"/>
      <c r="E158" s="7"/>
      <c r="H158" s="7"/>
      <c r="J158" s="7"/>
    </row>
    <row r="159" spans="1:10" ht="15.6" customHeight="1">
      <c r="A159" s="5"/>
      <c r="B159" s="4"/>
      <c r="C159" s="7"/>
      <c r="D159" s="7"/>
      <c r="E159" s="7"/>
      <c r="H159" s="7"/>
      <c r="J159" s="7"/>
    </row>
    <row r="160" spans="1:10" ht="15.6" customHeight="1">
      <c r="A160" s="5"/>
      <c r="B160" s="4"/>
      <c r="C160" s="7"/>
      <c r="D160" s="7"/>
      <c r="E160" s="7"/>
      <c r="H160" s="7"/>
      <c r="J160" s="7"/>
    </row>
    <row r="161" spans="1:10" ht="15.6" customHeight="1">
      <c r="A161" s="5"/>
      <c r="B161" s="4"/>
      <c r="C161" s="7"/>
      <c r="D161" s="7"/>
      <c r="E161" s="7"/>
      <c r="H161" s="7"/>
      <c r="J161" s="7"/>
    </row>
    <row r="162" spans="1:10" ht="15.6" customHeight="1">
      <c r="A162" s="5"/>
      <c r="B162" s="4"/>
      <c r="C162" s="7"/>
      <c r="D162" s="7"/>
      <c r="E162" s="7"/>
      <c r="H162" s="7"/>
      <c r="J162" s="7"/>
    </row>
    <row r="163" spans="1:10" ht="15.6" customHeight="1">
      <c r="A163" s="5"/>
      <c r="B163" s="4"/>
      <c r="C163" s="7"/>
      <c r="D163" s="7"/>
      <c r="E163" s="7"/>
      <c r="H163" s="7"/>
      <c r="J163" s="7"/>
    </row>
    <row r="164" spans="1:10" ht="15.6" customHeight="1">
      <c r="A164" s="5"/>
      <c r="B164" s="4"/>
      <c r="C164" s="7"/>
      <c r="D164" s="7"/>
      <c r="E164" s="7"/>
      <c r="H164" s="7"/>
      <c r="J164" s="7"/>
    </row>
    <row r="165" spans="1:10" ht="15.6" customHeight="1">
      <c r="A165" s="5"/>
      <c r="B165" s="4"/>
      <c r="C165" s="7"/>
      <c r="D165" s="7"/>
      <c r="E165" s="7"/>
      <c r="H165" s="7"/>
      <c r="J165" s="7"/>
    </row>
    <row r="166" spans="1:10" ht="15.6" customHeight="1">
      <c r="A166" s="5"/>
      <c r="B166" s="4"/>
      <c r="C166" s="7"/>
      <c r="D166" s="7"/>
      <c r="E166" s="7"/>
      <c r="H166" s="7"/>
      <c r="J166" s="7"/>
    </row>
    <row r="167" spans="1:10" ht="15.6" customHeight="1">
      <c r="A167" s="5"/>
      <c r="B167" s="4"/>
      <c r="C167" s="7"/>
      <c r="D167" s="7"/>
      <c r="E167" s="7"/>
      <c r="H167" s="7"/>
      <c r="J167" s="7"/>
    </row>
    <row r="168" spans="1:10" ht="15.6" customHeight="1">
      <c r="A168" s="5"/>
      <c r="B168" s="4"/>
      <c r="C168" s="7"/>
      <c r="D168" s="7"/>
      <c r="E168" s="7"/>
      <c r="H168" s="7"/>
      <c r="J168" s="7"/>
    </row>
    <row r="169" spans="1:10" ht="15.6" customHeight="1">
      <c r="A169" s="5"/>
      <c r="B169" s="4"/>
      <c r="C169" s="7"/>
      <c r="D169" s="7"/>
      <c r="E169" s="7"/>
      <c r="H169" s="7"/>
      <c r="J169" s="7"/>
    </row>
    <row r="170" spans="1:10" ht="15.6" customHeight="1">
      <c r="A170" s="5"/>
      <c r="B170" s="4"/>
      <c r="C170" s="7"/>
      <c r="D170" s="7"/>
      <c r="E170" s="7"/>
      <c r="H170" s="7"/>
      <c r="J170" s="7"/>
    </row>
    <row r="171" spans="1:10" ht="15.6" customHeight="1">
      <c r="A171" s="5"/>
      <c r="B171" s="4"/>
      <c r="C171" s="7"/>
      <c r="D171" s="7"/>
      <c r="E171" s="7"/>
      <c r="H171" s="7"/>
      <c r="J171" s="7"/>
    </row>
    <row r="172" spans="1:10" ht="15.6" customHeight="1">
      <c r="A172" s="5"/>
      <c r="B172" s="4"/>
      <c r="C172" s="7"/>
      <c r="D172" s="7"/>
      <c r="E172" s="7"/>
      <c r="H172" s="7"/>
      <c r="J172" s="7"/>
    </row>
    <row r="173" spans="1:10" ht="15.6" customHeight="1">
      <c r="A173" s="5"/>
      <c r="B173" s="4"/>
      <c r="C173" s="7"/>
      <c r="D173" s="7"/>
      <c r="E173" s="7"/>
      <c r="H173" s="7"/>
      <c r="J173" s="7"/>
    </row>
    <row r="174" spans="1:10" ht="15.6" customHeight="1">
      <c r="A174" s="5"/>
      <c r="B174" s="4"/>
      <c r="C174" s="7"/>
      <c r="D174" s="7"/>
      <c r="E174" s="7"/>
      <c r="H174" s="7"/>
      <c r="J174" s="7"/>
    </row>
    <row r="175" spans="1:10" ht="15.6" customHeight="1">
      <c r="A175" s="5"/>
      <c r="B175" s="4"/>
      <c r="C175" s="7"/>
      <c r="D175" s="7"/>
      <c r="E175" s="7"/>
      <c r="H175" s="7"/>
      <c r="J175" s="7"/>
    </row>
    <row r="176" spans="1:10" ht="15.6" customHeight="1">
      <c r="A176" s="5"/>
      <c r="B176" s="4"/>
      <c r="C176" s="7"/>
      <c r="D176" s="7"/>
      <c r="E176" s="7"/>
      <c r="H176" s="7"/>
      <c r="J176" s="7"/>
    </row>
    <row r="177" spans="1:10" ht="15.6" customHeight="1">
      <c r="A177" s="5"/>
      <c r="B177" s="4"/>
      <c r="C177" s="7"/>
      <c r="D177" s="7"/>
      <c r="E177" s="7"/>
      <c r="H177" s="7"/>
      <c r="J177" s="7"/>
    </row>
    <row r="178" spans="1:10" ht="15.6" customHeight="1">
      <c r="A178" s="5"/>
      <c r="B178" s="4"/>
      <c r="C178" s="7"/>
      <c r="D178" s="7"/>
      <c r="E178" s="7"/>
      <c r="H178" s="7"/>
      <c r="J178" s="7"/>
    </row>
    <row r="179" spans="1:10" ht="15.6" customHeight="1">
      <c r="A179" s="5"/>
      <c r="B179" s="4"/>
      <c r="C179" s="7"/>
      <c r="D179" s="7"/>
      <c r="E179" s="7"/>
      <c r="H179" s="7"/>
      <c r="J179" s="7"/>
    </row>
    <row r="180" spans="1:10" ht="15.6" customHeight="1">
      <c r="A180" s="5"/>
      <c r="B180" s="4"/>
      <c r="C180" s="7"/>
      <c r="D180" s="7"/>
      <c r="E180" s="7"/>
      <c r="H180" s="7"/>
      <c r="J180" s="7"/>
    </row>
    <row r="181" spans="1:10" ht="15.6" customHeight="1">
      <c r="A181" s="5"/>
      <c r="B181" s="4"/>
      <c r="C181" s="7"/>
      <c r="D181" s="7"/>
      <c r="E181" s="7"/>
      <c r="H181" s="7"/>
      <c r="J181" s="7"/>
    </row>
    <row r="182" spans="1:10" ht="15.6" customHeight="1">
      <c r="A182" s="5"/>
      <c r="B182" s="4"/>
      <c r="C182" s="7"/>
      <c r="D182" s="7"/>
      <c r="E182" s="7"/>
      <c r="H182" s="7"/>
      <c r="J182" s="7"/>
    </row>
    <row r="183" spans="1:10" ht="15.6" customHeight="1">
      <c r="A183" s="5"/>
      <c r="B183" s="4"/>
      <c r="C183" s="7"/>
      <c r="D183" s="7"/>
      <c r="E183" s="7"/>
      <c r="H183" s="7"/>
      <c r="J183" s="7"/>
    </row>
    <row r="184" spans="1:10" ht="15.6" customHeight="1">
      <c r="A184" s="5"/>
      <c r="B184" s="4"/>
      <c r="C184" s="7"/>
      <c r="D184" s="7"/>
      <c r="E184" s="7"/>
      <c r="H184" s="7"/>
      <c r="J184" s="7"/>
    </row>
    <row r="185" spans="1:10" ht="15.6" customHeight="1">
      <c r="A185" s="5"/>
      <c r="B185" s="4"/>
      <c r="C185" s="7"/>
      <c r="D185" s="7"/>
      <c r="E185" s="7"/>
      <c r="H185" s="7"/>
      <c r="J185" s="7"/>
    </row>
    <row r="186" spans="1:10" ht="15.6" customHeight="1">
      <c r="A186" s="5"/>
      <c r="B186" s="4"/>
      <c r="C186" s="7"/>
      <c r="D186" s="7"/>
      <c r="E186" s="7"/>
      <c r="H186" s="7"/>
      <c r="J186" s="7"/>
    </row>
    <row r="187" spans="1:10" ht="15.6" customHeight="1">
      <c r="A187" s="5"/>
      <c r="B187" s="4"/>
      <c r="C187" s="7"/>
      <c r="D187" s="7"/>
      <c r="E187" s="7"/>
      <c r="H187" s="7"/>
      <c r="J187" s="7"/>
    </row>
    <row r="188" spans="1:10" ht="15.6" customHeight="1">
      <c r="A188" s="5"/>
      <c r="B188" s="4"/>
      <c r="C188" s="7"/>
      <c r="D188" s="7"/>
      <c r="E188" s="7"/>
      <c r="H188" s="7"/>
      <c r="J188" s="7"/>
    </row>
    <row r="189" spans="1:10" ht="15.6" customHeight="1">
      <c r="A189" s="5"/>
      <c r="B189" s="4"/>
      <c r="C189" s="7"/>
      <c r="D189" s="7"/>
      <c r="E189" s="7"/>
      <c r="H189" s="7"/>
      <c r="J189" s="7"/>
    </row>
    <row r="190" spans="1:10" ht="15.6" customHeight="1">
      <c r="A190" s="5"/>
      <c r="B190" s="4"/>
      <c r="C190" s="7"/>
      <c r="D190" s="7"/>
      <c r="E190" s="7"/>
      <c r="H190" s="7"/>
      <c r="J190" s="7"/>
    </row>
    <row r="191" spans="1:10" ht="15.6" customHeight="1">
      <c r="A191" s="5"/>
      <c r="B191" s="4"/>
      <c r="C191" s="7"/>
      <c r="D191" s="7"/>
      <c r="E191" s="7"/>
      <c r="H191" s="7"/>
      <c r="J191" s="7"/>
    </row>
    <row r="192" spans="1:10" ht="15.6" customHeight="1">
      <c r="A192" s="5"/>
      <c r="B192" s="4"/>
      <c r="C192" s="7"/>
      <c r="D192" s="7"/>
      <c r="E192" s="7"/>
      <c r="H192" s="7"/>
      <c r="J192" s="7"/>
    </row>
    <row r="193" spans="1:10" ht="15.6" customHeight="1">
      <c r="A193" s="5"/>
      <c r="B193" s="4"/>
      <c r="C193" s="7"/>
      <c r="D193" s="7"/>
      <c r="E193" s="7"/>
      <c r="H193" s="7"/>
      <c r="J193" s="7"/>
    </row>
    <row r="194" spans="1:10" ht="15.6" customHeight="1">
      <c r="A194" s="5"/>
      <c r="B194" s="4"/>
      <c r="C194" s="7"/>
      <c r="D194" s="7"/>
      <c r="E194" s="7"/>
      <c r="H194" s="7"/>
      <c r="J194" s="7"/>
    </row>
    <row r="195" spans="1:10" ht="15.6" customHeight="1">
      <c r="A195" s="5"/>
      <c r="B195" s="4"/>
      <c r="C195" s="7"/>
      <c r="D195" s="7"/>
      <c r="E195" s="7"/>
      <c r="H195" s="7"/>
      <c r="J195" s="7"/>
    </row>
    <row r="196" spans="1:10" ht="15.6" customHeight="1">
      <c r="A196" s="5"/>
      <c r="B196" s="4"/>
      <c r="C196" s="7"/>
      <c r="D196" s="7"/>
      <c r="E196" s="7"/>
      <c r="H196" s="7"/>
      <c r="J196" s="7"/>
    </row>
    <row r="197" spans="1:10" ht="15.6" customHeight="1">
      <c r="A197" s="5"/>
      <c r="B197" s="4"/>
      <c r="C197" s="7"/>
      <c r="D197" s="7"/>
      <c r="E197" s="7"/>
      <c r="H197" s="7"/>
      <c r="J197" s="7"/>
    </row>
    <row r="198" spans="1:10" ht="15.6" customHeight="1">
      <c r="A198" s="5"/>
      <c r="B198" s="4"/>
      <c r="C198" s="7"/>
      <c r="D198" s="7"/>
      <c r="E198" s="7"/>
      <c r="H198" s="7"/>
      <c r="J198" s="7"/>
    </row>
    <row r="199" spans="1:10" ht="15.6" customHeight="1">
      <c r="A199" s="5"/>
      <c r="B199" s="4"/>
      <c r="C199" s="7"/>
      <c r="D199" s="7"/>
      <c r="E199" s="7"/>
      <c r="H199" s="7"/>
      <c r="J199" s="7"/>
    </row>
    <row r="200" spans="1:10" ht="15.6" customHeight="1">
      <c r="A200" s="5"/>
      <c r="B200" s="4"/>
      <c r="C200" s="7"/>
      <c r="D200" s="7"/>
      <c r="E200" s="7"/>
      <c r="H200" s="7"/>
      <c r="J200" s="7"/>
    </row>
    <row r="201" spans="1:10" ht="15.6" customHeight="1">
      <c r="A201" s="5"/>
      <c r="B201" s="4"/>
      <c r="C201" s="7"/>
      <c r="D201" s="7"/>
      <c r="E201" s="7"/>
      <c r="H201" s="7"/>
      <c r="J201" s="7"/>
    </row>
    <row r="202" spans="1:10" ht="15.6" customHeight="1">
      <c r="A202" s="5"/>
      <c r="B202" s="4"/>
      <c r="C202" s="7"/>
      <c r="D202" s="7"/>
      <c r="E202" s="7"/>
      <c r="H202" s="7"/>
      <c r="J202" s="7"/>
    </row>
    <row r="203" spans="1:10" ht="15.6" customHeight="1">
      <c r="A203" s="5"/>
      <c r="B203" s="4"/>
      <c r="C203" s="7"/>
      <c r="D203" s="7"/>
      <c r="E203" s="7"/>
      <c r="H203" s="7"/>
      <c r="J203" s="7"/>
    </row>
    <row r="204" spans="1:10" ht="15.6" customHeight="1">
      <c r="A204" s="5"/>
      <c r="B204" s="4"/>
      <c r="C204" s="7"/>
      <c r="D204" s="7"/>
      <c r="E204" s="7"/>
      <c r="H204" s="7"/>
      <c r="J204" s="7"/>
    </row>
    <row r="205" spans="1:10" ht="15.6" customHeight="1">
      <c r="A205" s="5"/>
      <c r="B205" s="4"/>
      <c r="C205" s="7"/>
      <c r="D205" s="7"/>
      <c r="E205" s="7"/>
      <c r="H205" s="7"/>
      <c r="J205" s="7"/>
    </row>
    <row r="206" spans="1:10" ht="15.6" customHeight="1">
      <c r="A206" s="5"/>
      <c r="B206" s="4"/>
      <c r="C206" s="7"/>
      <c r="D206" s="7"/>
      <c r="E206" s="7"/>
      <c r="H206" s="7"/>
      <c r="J206" s="7"/>
    </row>
    <row r="207" spans="1:10" ht="15.6" customHeight="1">
      <c r="A207" s="5"/>
      <c r="B207" s="4"/>
      <c r="C207" s="7"/>
      <c r="D207" s="7"/>
      <c r="E207" s="7"/>
      <c r="H207" s="7"/>
      <c r="J207" s="7"/>
    </row>
    <row r="208" spans="1:10" ht="15.6" customHeight="1">
      <c r="A208" s="5"/>
      <c r="B208" s="4"/>
      <c r="C208" s="7"/>
      <c r="D208" s="7"/>
      <c r="E208" s="7"/>
      <c r="H208" s="7"/>
      <c r="J208" s="7"/>
    </row>
    <row r="209" spans="1:10" ht="15.6" customHeight="1">
      <c r="A209" s="5"/>
      <c r="B209" s="4"/>
      <c r="C209" s="7"/>
      <c r="D209" s="7"/>
      <c r="E209" s="7"/>
      <c r="H209" s="7"/>
      <c r="J209" s="7"/>
    </row>
    <row r="210" spans="1:10" ht="15.6" customHeight="1">
      <c r="A210" s="5"/>
      <c r="B210" s="4"/>
      <c r="C210" s="7"/>
      <c r="D210" s="7"/>
      <c r="E210" s="7"/>
      <c r="H210" s="7"/>
      <c r="J210" s="7"/>
    </row>
    <row r="211" spans="1:10" ht="15.6" customHeight="1">
      <c r="A211" s="5"/>
      <c r="B211" s="4"/>
      <c r="C211" s="7"/>
      <c r="D211" s="7"/>
      <c r="E211" s="7"/>
      <c r="H211" s="7"/>
      <c r="J211" s="7"/>
    </row>
    <row r="212" spans="1:10" ht="15.6" customHeight="1">
      <c r="A212" s="5"/>
      <c r="B212" s="4"/>
      <c r="C212" s="7"/>
      <c r="D212" s="7"/>
      <c r="E212" s="7"/>
      <c r="H212" s="7"/>
      <c r="J212" s="7"/>
    </row>
    <row r="213" spans="1:10" ht="15.6" customHeight="1">
      <c r="A213" s="5"/>
      <c r="B213" s="4"/>
      <c r="C213" s="7"/>
      <c r="D213" s="7"/>
      <c r="E213" s="7"/>
      <c r="H213" s="7"/>
      <c r="J213" s="7"/>
    </row>
    <row r="214" spans="1:10" ht="15.6" customHeight="1">
      <c r="A214" s="5"/>
      <c r="B214" s="4"/>
      <c r="C214" s="7"/>
      <c r="D214" s="7"/>
      <c r="E214" s="7"/>
      <c r="H214" s="7"/>
      <c r="J214" s="7"/>
    </row>
    <row r="215" spans="1:10" ht="15.6" customHeight="1">
      <c r="A215" s="5"/>
      <c r="B215" s="4"/>
      <c r="C215" s="7"/>
      <c r="D215" s="7"/>
      <c r="E215" s="7"/>
      <c r="H215" s="7"/>
      <c r="J215" s="7"/>
    </row>
    <row r="216" spans="1:10" ht="15.6" customHeight="1">
      <c r="A216" s="5"/>
      <c r="B216" s="4"/>
      <c r="C216" s="7"/>
      <c r="D216" s="7"/>
      <c r="E216" s="7"/>
      <c r="H216" s="7"/>
      <c r="J216" s="7"/>
    </row>
    <row r="217" spans="1:10" ht="15.6" customHeight="1">
      <c r="A217" s="5"/>
      <c r="B217" s="4"/>
      <c r="C217" s="7"/>
      <c r="D217" s="7"/>
      <c r="E217" s="7"/>
      <c r="H217" s="7"/>
      <c r="J217" s="7"/>
    </row>
    <row r="218" spans="1:10" ht="15.6" customHeight="1">
      <c r="A218" s="5"/>
      <c r="B218" s="4"/>
      <c r="C218" s="7"/>
      <c r="D218" s="7"/>
      <c r="E218" s="7"/>
      <c r="H218" s="7"/>
      <c r="J218" s="7"/>
    </row>
    <row r="219" spans="1:10" ht="15.6" customHeight="1">
      <c r="A219" s="5"/>
      <c r="B219" s="4"/>
      <c r="C219" s="7"/>
      <c r="D219" s="7"/>
      <c r="E219" s="7"/>
      <c r="H219" s="7"/>
      <c r="J219" s="7"/>
    </row>
    <row r="220" spans="1:10" ht="15.6" customHeight="1">
      <c r="A220" s="5"/>
      <c r="B220" s="4"/>
      <c r="C220" s="7"/>
      <c r="D220" s="7"/>
      <c r="E220" s="7"/>
      <c r="H220" s="7"/>
      <c r="J220" s="7"/>
    </row>
    <row r="221" spans="1:10" ht="15.6" customHeight="1">
      <c r="A221" s="5"/>
      <c r="B221" s="4"/>
      <c r="C221" s="7"/>
      <c r="D221" s="7"/>
      <c r="E221" s="7"/>
      <c r="H221" s="7"/>
      <c r="J221" s="7"/>
    </row>
    <row r="222" spans="1:10" ht="15.6" customHeight="1">
      <c r="A222" s="5"/>
      <c r="B222" s="4"/>
      <c r="C222" s="7"/>
      <c r="D222" s="7"/>
      <c r="E222" s="7"/>
      <c r="H222" s="7"/>
      <c r="J222" s="7"/>
    </row>
    <row r="223" spans="1:10" ht="15.6" customHeight="1">
      <c r="A223" s="5"/>
      <c r="B223" s="4"/>
      <c r="C223" s="7"/>
      <c r="D223" s="7"/>
      <c r="E223" s="7"/>
      <c r="H223" s="7"/>
      <c r="J223" s="7"/>
    </row>
    <row r="224" spans="1:10" ht="15.6" customHeight="1">
      <c r="A224" s="5"/>
      <c r="B224" s="4"/>
      <c r="C224" s="7"/>
      <c r="D224" s="7"/>
      <c r="E224" s="7"/>
      <c r="H224" s="7"/>
      <c r="J224" s="7"/>
    </row>
    <row r="225" spans="1:10" ht="15.6" customHeight="1">
      <c r="A225" s="5"/>
      <c r="B225" s="4"/>
      <c r="C225" s="7"/>
      <c r="D225" s="7"/>
      <c r="E225" s="7"/>
      <c r="H225" s="7"/>
      <c r="J225" s="7"/>
    </row>
    <row r="226" spans="1:10" ht="15.6" customHeight="1">
      <c r="A226" s="5"/>
      <c r="B226" s="4"/>
      <c r="C226" s="7"/>
      <c r="D226" s="7"/>
      <c r="E226" s="7"/>
      <c r="H226" s="7"/>
      <c r="J226" s="7"/>
    </row>
    <row r="227" spans="1:10" ht="15.6" customHeight="1">
      <c r="A227" s="5"/>
      <c r="B227" s="4"/>
      <c r="C227" s="7"/>
      <c r="D227" s="7"/>
      <c r="E227" s="7"/>
      <c r="H227" s="7"/>
      <c r="J227" s="7"/>
    </row>
    <row r="228" spans="1:10" ht="15.6" customHeight="1">
      <c r="A228" s="5"/>
      <c r="B228" s="4"/>
      <c r="C228" s="7"/>
      <c r="D228" s="7"/>
      <c r="E228" s="7"/>
      <c r="H228" s="7"/>
      <c r="J228" s="7"/>
    </row>
    <row r="229" spans="1:10" ht="15.6" customHeight="1">
      <c r="A229" s="5"/>
      <c r="B229" s="4"/>
      <c r="C229" s="7"/>
      <c r="D229" s="7"/>
      <c r="E229" s="7"/>
      <c r="H229" s="7"/>
      <c r="J229" s="7"/>
    </row>
    <row r="230" spans="1:10" ht="15.6" customHeight="1">
      <c r="A230" s="5"/>
      <c r="B230" s="4"/>
      <c r="C230" s="7"/>
      <c r="D230" s="7"/>
      <c r="E230" s="7"/>
      <c r="H230" s="7"/>
      <c r="J230" s="7"/>
    </row>
    <row r="231" spans="1:10" ht="15.6" customHeight="1">
      <c r="A231" s="5"/>
      <c r="B231" s="4"/>
      <c r="C231" s="7"/>
      <c r="D231" s="7"/>
      <c r="E231" s="7"/>
      <c r="H231" s="7"/>
      <c r="J231" s="7"/>
    </row>
    <row r="232" spans="1:10" ht="15.6" customHeight="1">
      <c r="A232" s="5"/>
      <c r="B232" s="4"/>
      <c r="C232" s="7"/>
      <c r="D232" s="7"/>
      <c r="E232" s="7"/>
      <c r="H232" s="7"/>
      <c r="J232" s="7"/>
    </row>
    <row r="233" spans="1:10" ht="15.6" customHeight="1">
      <c r="A233" s="5"/>
      <c r="B233" s="4"/>
      <c r="C233" s="7"/>
      <c r="D233" s="7"/>
      <c r="E233" s="7"/>
      <c r="H233" s="7"/>
      <c r="J233" s="7"/>
    </row>
    <row r="234" spans="1:10" ht="15.6" customHeight="1">
      <c r="A234" s="5"/>
      <c r="B234" s="4"/>
      <c r="C234" s="7"/>
      <c r="D234" s="7"/>
      <c r="E234" s="7"/>
      <c r="H234" s="7"/>
      <c r="J234" s="7"/>
    </row>
    <row r="235" spans="1:10" ht="15.6" customHeight="1">
      <c r="A235" s="5"/>
      <c r="B235" s="4"/>
      <c r="C235" s="7"/>
      <c r="D235" s="7"/>
      <c r="E235" s="7"/>
      <c r="H235" s="7"/>
      <c r="J235" s="7"/>
    </row>
    <row r="236" spans="1:10" ht="15.6" customHeight="1">
      <c r="A236" s="5"/>
      <c r="B236" s="4"/>
      <c r="C236" s="7"/>
      <c r="D236" s="7"/>
      <c r="E236" s="7"/>
      <c r="H236" s="7"/>
      <c r="J236" s="7"/>
    </row>
    <row r="237" spans="1:10" ht="15.6" customHeight="1">
      <c r="A237" s="5"/>
      <c r="B237" s="4"/>
      <c r="C237" s="7"/>
      <c r="D237" s="7"/>
      <c r="E237" s="7"/>
      <c r="H237" s="7"/>
      <c r="J237" s="7"/>
    </row>
    <row r="238" spans="1:10" ht="15.6" customHeight="1">
      <c r="A238" s="5"/>
      <c r="B238" s="4"/>
      <c r="C238" s="7"/>
      <c r="D238" s="7"/>
      <c r="E238" s="7"/>
      <c r="H238" s="7"/>
      <c r="J238" s="7"/>
    </row>
    <row r="239" spans="1:10" ht="15.6" customHeight="1">
      <c r="A239" s="5"/>
      <c r="B239" s="4"/>
      <c r="C239" s="7"/>
      <c r="D239" s="7"/>
      <c r="E239" s="7"/>
      <c r="H239" s="7"/>
      <c r="J239" s="7"/>
    </row>
    <row r="240" spans="1:10" ht="15.6" customHeight="1">
      <c r="A240" s="5"/>
      <c r="B240" s="4"/>
      <c r="C240" s="7"/>
      <c r="D240" s="7"/>
      <c r="E240" s="7"/>
      <c r="H240" s="7"/>
      <c r="J240" s="7"/>
    </row>
    <row r="241" spans="1:10" ht="15.6" customHeight="1">
      <c r="A241" s="5"/>
      <c r="B241" s="4"/>
      <c r="C241" s="7"/>
      <c r="D241" s="7"/>
      <c r="E241" s="7"/>
      <c r="H241" s="7"/>
      <c r="J241" s="7"/>
    </row>
    <row r="242" spans="1:10" ht="15.6" customHeight="1">
      <c r="A242" s="5"/>
      <c r="B242" s="4"/>
      <c r="C242" s="7"/>
      <c r="D242" s="7"/>
      <c r="E242" s="7"/>
      <c r="H242" s="7"/>
      <c r="J242" s="7"/>
    </row>
    <row r="243" spans="1:10" ht="15.6" customHeight="1">
      <c r="A243" s="5"/>
      <c r="B243" s="4"/>
      <c r="C243" s="7"/>
      <c r="D243" s="7"/>
      <c r="E243" s="7"/>
      <c r="H243" s="7"/>
      <c r="J243" s="7"/>
    </row>
    <row r="244" spans="1:10" ht="15.6" customHeight="1">
      <c r="A244" s="5"/>
      <c r="B244" s="4"/>
      <c r="C244" s="7"/>
      <c r="D244" s="7"/>
      <c r="E244" s="7"/>
      <c r="H244" s="7"/>
      <c r="J244" s="7"/>
    </row>
    <row r="245" spans="1:10" ht="15.6" customHeight="1">
      <c r="A245" s="5"/>
      <c r="B245" s="4"/>
      <c r="C245" s="7"/>
      <c r="D245" s="7"/>
      <c r="E245" s="7"/>
      <c r="H245" s="7"/>
      <c r="J245" s="7"/>
    </row>
    <row r="246" spans="1:10" ht="15.6" customHeight="1"/>
  </sheetData>
  <sortState xmlns:xlrd2="http://schemas.microsoft.com/office/spreadsheetml/2017/richdata2" ref="A2:G255">
    <sortCondition ref="B1"/>
  </sortState>
  <pageMargins left="0.7" right="0.7" top="0.75" bottom="0.75" header="0.3" footer="0.3"/>
  <ignoredErrors>
    <ignoredError sqref="D2 G4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/>
  </sheetPr>
  <dimension ref="A1:B14"/>
  <sheetViews>
    <sheetView workbookViewId="0">
      <selection activeCell="B15" sqref="B15"/>
    </sheetView>
  </sheetViews>
  <sheetFormatPr defaultRowHeight="14.45"/>
  <cols>
    <col min="1" max="1" width="37.42578125" bestFit="1" customWidth="1"/>
    <col min="2" max="2" width="12.5703125" customWidth="1"/>
  </cols>
  <sheetData>
    <row r="1" spans="1:2" ht="18.75">
      <c r="A1" s="2" t="s">
        <v>33</v>
      </c>
    </row>
    <row r="2" spans="1:2" ht="15">
      <c r="A2" s="35" t="s">
        <v>34</v>
      </c>
      <c r="B2">
        <f>COUNT(DataForTub[Bounty])</f>
        <v>13</v>
      </c>
    </row>
    <row r="3" spans="1:2" ht="15">
      <c r="A3" s="35" t="s">
        <v>35</v>
      </c>
      <c r="B3" s="36">
        <f>AVERAGE(DataForTub[Total])</f>
        <v>81.07692307692308</v>
      </c>
    </row>
    <row r="4" spans="1:2" ht="15.6" customHeight="1">
      <c r="A4" t="s">
        <v>36</v>
      </c>
      <c r="B4" s="35" t="s">
        <v>37</v>
      </c>
    </row>
    <row r="5" spans="1:2" ht="15">
      <c r="A5" t="s">
        <v>38</v>
      </c>
      <c r="B5" s="35" t="s">
        <v>39</v>
      </c>
    </row>
    <row r="6" spans="1:2" ht="15">
      <c r="A6" t="s">
        <v>40</v>
      </c>
      <c r="B6" s="35" t="s">
        <v>41</v>
      </c>
    </row>
    <row r="7" spans="1:2" ht="15">
      <c r="A7" t="s">
        <v>42</v>
      </c>
      <c r="B7" t="str">
        <f>B4&amp;"
"&amp;B5&amp;B2&amp;" and "&amp;B6&amp;FIXED(B3,1)</f>
        <v>Average distribution of chocs in a Celebrations tub
Total no tubs sampled = 13 and total no chocs per tub = 81.1</v>
      </c>
    </row>
    <row r="11" spans="1:2">
      <c r="A11" t="s">
        <v>43</v>
      </c>
      <c r="B11" t="str">
        <f>ChocChoice</f>
        <v>Snickers</v>
      </c>
    </row>
    <row r="12" spans="1:2">
      <c r="A12" t="s">
        <v>44</v>
      </c>
      <c r="B12" t="str">
        <f>"Histogram of "&amp;B11&amp;" distribution in sample of "&amp;B2&amp;" Celebrations tubs"</f>
        <v>Histogram of Snickers distribution in sample of 13 Celebrations tubs</v>
      </c>
    </row>
    <row r="14" spans="1:2">
      <c r="A14" t="s">
        <v>44</v>
      </c>
      <c r="B14" t="str">
        <f>"Histogram of all chocs distribution in sample of "&amp;B2&amp;" Celebrations tubs"</f>
        <v>Histogram of all chocs distribution in sample of 13 Celebrations tubs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K23"/>
  <sheetViews>
    <sheetView workbookViewId="0">
      <pane ySplit="1" topLeftCell="A2" activePane="bottomLeft" state="frozen"/>
      <selection pane="bottomLeft" activeCell="C7" sqref="C7"/>
    </sheetView>
  </sheetViews>
  <sheetFormatPr defaultRowHeight="14.45"/>
  <cols>
    <col min="1" max="1" width="10.7109375" customWidth="1"/>
    <col min="2" max="2" width="10" style="14" customWidth="1"/>
    <col min="3" max="11" width="10" customWidth="1"/>
  </cols>
  <sheetData>
    <row r="1" spans="1:11" s="26" customFormat="1" ht="23.45" customHeight="1">
      <c r="A1" s="22" t="s">
        <v>3</v>
      </c>
      <c r="B1" s="23" t="s">
        <v>4</v>
      </c>
      <c r="C1" s="24" t="s">
        <v>5</v>
      </c>
      <c r="D1" s="24" t="s">
        <v>6</v>
      </c>
      <c r="E1" s="24" t="s">
        <v>2</v>
      </c>
      <c r="F1" s="24" t="s">
        <v>7</v>
      </c>
      <c r="G1" s="24" t="s">
        <v>8</v>
      </c>
      <c r="H1" s="24" t="s">
        <v>9</v>
      </c>
      <c r="I1" s="25" t="s">
        <v>10</v>
      </c>
      <c r="J1" s="24" t="s">
        <v>45</v>
      </c>
      <c r="K1" s="24" t="s">
        <v>20</v>
      </c>
    </row>
    <row r="2" spans="1:11" s="3" customFormat="1" ht="15.6" customHeight="1">
      <c r="A2" s="10"/>
      <c r="B2" s="13">
        <v>0</v>
      </c>
      <c r="C2" s="11">
        <f>COUNTIF(DataForBox[Bounty],Choc_Count)</f>
        <v>0</v>
      </c>
      <c r="D2" s="11">
        <f>COUNTIF(DataForBox[Mars],Choc_Count)</f>
        <v>0</v>
      </c>
      <c r="E2" s="11">
        <f>COUNTIF(DataForBox[Snickers],Choc_Count)</f>
        <v>0</v>
      </c>
      <c r="F2" s="11">
        <f>COUNTIF(DataForBox[Galaxy],Choc_Count)</f>
        <v>0</v>
      </c>
      <c r="G2" s="11">
        <f>COUNTIF(DataForBox[Milky Way],Choc_Count)</f>
        <v>0</v>
      </c>
      <c r="H2" s="11">
        <f>COUNTIF(DataForBox[Twix],Choc_Count)</f>
        <v>0</v>
      </c>
      <c r="I2" s="11">
        <f>COUNTIF(DataForBox[Galaxy Caramel],Choc_Count)</f>
        <v>0</v>
      </c>
      <c r="J2" s="11">
        <f>COUNTIF(DataForBox[Malteasers],Choc_Count)</f>
        <v>0</v>
      </c>
      <c r="K2" s="11">
        <f>SUM(C2:J2)</f>
        <v>0</v>
      </c>
    </row>
    <row r="3" spans="1:11">
      <c r="B3" s="13">
        <v>1</v>
      </c>
      <c r="C3" s="11">
        <f>COUNTIF(DataForBox[Bounty],Choc_Count)</f>
        <v>0</v>
      </c>
      <c r="D3" s="11">
        <f>COUNTIF(DataForBox[Mars],Choc_Count)</f>
        <v>0</v>
      </c>
      <c r="E3" s="11">
        <f>COUNTIF(DataForBox[Snickers],Choc_Count)</f>
        <v>0</v>
      </c>
      <c r="F3" s="11">
        <f>COUNTIF(DataForBox[Galaxy],Choc_Count)</f>
        <v>0</v>
      </c>
      <c r="G3" s="11">
        <f>COUNTIF(DataForBox[Milky Way],Choc_Count)</f>
        <v>0</v>
      </c>
      <c r="H3" s="11">
        <f>COUNTIF(DataForBox[Twix],Choc_Count)</f>
        <v>0</v>
      </c>
      <c r="I3" s="11">
        <f>COUNTIF(DataForBox[Galaxy Caramel],Choc_Count)</f>
        <v>0</v>
      </c>
      <c r="J3" s="11">
        <f>COUNTIF(DataForBox[Malteasers],Choc_Count)</f>
        <v>0</v>
      </c>
      <c r="K3" s="11">
        <f t="shared" ref="K3:K23" si="0">SUM(C3:J3)</f>
        <v>0</v>
      </c>
    </row>
    <row r="4" spans="1:11">
      <c r="B4" s="14">
        <v>2</v>
      </c>
      <c r="C4" s="11">
        <f>COUNTIF(DataForBox[Bounty],Choc_Count)</f>
        <v>0</v>
      </c>
      <c r="D4" s="11">
        <f>COUNTIF(DataForBox[Mars],Choc_Count)</f>
        <v>0</v>
      </c>
      <c r="E4" s="11">
        <f>COUNTIF(DataForBox[Snickers],Choc_Count)</f>
        <v>0</v>
      </c>
      <c r="F4" s="11">
        <f>COUNTIF(DataForBox[Galaxy],Choc_Count)</f>
        <v>0</v>
      </c>
      <c r="G4" s="11">
        <f>COUNTIF(DataForBox[Milky Way],Choc_Count)</f>
        <v>0</v>
      </c>
      <c r="H4" s="11">
        <f>COUNTIF(DataForBox[Twix],Choc_Count)</f>
        <v>0</v>
      </c>
      <c r="I4" s="11">
        <f>COUNTIF(DataForBox[Galaxy Caramel],Choc_Count)</f>
        <v>0</v>
      </c>
      <c r="J4" s="11">
        <f>COUNTIF(DataForBox[Malteasers],Choc_Count)</f>
        <v>0</v>
      </c>
      <c r="K4" s="11">
        <f t="shared" si="0"/>
        <v>0</v>
      </c>
    </row>
    <row r="5" spans="1:11">
      <c r="B5" s="14">
        <v>3</v>
      </c>
      <c r="C5" s="11">
        <f>COUNTIF(DataForBox[Bounty],Choc_Count)</f>
        <v>0</v>
      </c>
      <c r="D5" s="11">
        <f>COUNTIF(DataForBox[Mars],Choc_Count)</f>
        <v>0</v>
      </c>
      <c r="E5" s="11">
        <f>COUNTIF(DataForBox[Snickers],Choc_Count)</f>
        <v>0</v>
      </c>
      <c r="F5" s="11">
        <f>COUNTIF(DataForBox[Galaxy],Choc_Count)</f>
        <v>0</v>
      </c>
      <c r="G5" s="11">
        <f>COUNTIF(DataForBox[Milky Way],Choc_Count)</f>
        <v>0</v>
      </c>
      <c r="H5" s="11">
        <f>COUNTIF(DataForBox[Twix],Choc_Count)</f>
        <v>0</v>
      </c>
      <c r="I5" s="11">
        <f>COUNTIF(DataForBox[Galaxy Caramel],Choc_Count)</f>
        <v>0</v>
      </c>
      <c r="J5" s="11">
        <f>COUNTIF(DataForBox[Malteasers],Choc_Count)</f>
        <v>0</v>
      </c>
      <c r="K5" s="11">
        <f t="shared" si="0"/>
        <v>0</v>
      </c>
    </row>
    <row r="6" spans="1:11">
      <c r="B6" s="14">
        <v>4</v>
      </c>
      <c r="C6" s="11">
        <f>COUNTIF(DataForBox[Bounty],Choc_Count)</f>
        <v>0</v>
      </c>
      <c r="D6" s="11">
        <f>COUNTIF(DataForBox[Mars],Choc_Count)</f>
        <v>0</v>
      </c>
      <c r="E6" s="11">
        <f>COUNTIF(DataForBox[Snickers],Choc_Count)</f>
        <v>0</v>
      </c>
      <c r="F6" s="11">
        <f>COUNTIF(DataForBox[Galaxy],Choc_Count)</f>
        <v>1</v>
      </c>
      <c r="G6" s="11">
        <f>COUNTIF(DataForBox[Milky Way],Choc_Count)</f>
        <v>0</v>
      </c>
      <c r="H6" s="11">
        <f>COUNTIF(DataForBox[Twix],Choc_Count)</f>
        <v>1</v>
      </c>
      <c r="I6" s="11">
        <f>COUNTIF(DataForBox[Galaxy Caramel],Choc_Count)</f>
        <v>1</v>
      </c>
      <c r="J6" s="11">
        <f>COUNTIF(DataForBox[Malteasers],Choc_Count)</f>
        <v>0</v>
      </c>
      <c r="K6" s="11">
        <f t="shared" si="0"/>
        <v>3</v>
      </c>
    </row>
    <row r="7" spans="1:11">
      <c r="B7" s="14">
        <v>5</v>
      </c>
      <c r="C7" s="11">
        <f>COUNTIF(DataForBox[Bounty],Choc_Count)</f>
        <v>1</v>
      </c>
      <c r="D7" s="11">
        <f>COUNTIF(DataForBox[Mars],Choc_Count)</f>
        <v>0</v>
      </c>
      <c r="E7" s="11">
        <f>COUNTIF(DataForBox[Snickers],Choc_Count)</f>
        <v>0</v>
      </c>
      <c r="F7" s="11">
        <f>COUNTIF(DataForBox[Galaxy],Choc_Count)</f>
        <v>0</v>
      </c>
      <c r="G7" s="11">
        <f>COUNTIF(DataForBox[Milky Way],Choc_Count)</f>
        <v>0</v>
      </c>
      <c r="H7" s="11">
        <f>COUNTIF(DataForBox[Twix],Choc_Count)</f>
        <v>0</v>
      </c>
      <c r="I7" s="11">
        <f>COUNTIF(DataForBox[Galaxy Caramel],Choc_Count)</f>
        <v>0</v>
      </c>
      <c r="J7" s="11">
        <f>COUNTIF(DataForBox[Malteasers],Choc_Count)</f>
        <v>1</v>
      </c>
      <c r="K7" s="11">
        <f t="shared" si="0"/>
        <v>2</v>
      </c>
    </row>
    <row r="8" spans="1:11">
      <c r="B8" s="13">
        <v>6</v>
      </c>
      <c r="C8" s="11">
        <f>COUNTIF(DataForBox[Bounty],Choc_Count)</f>
        <v>0</v>
      </c>
      <c r="D8" s="11">
        <f>COUNTIF(DataForBox[Mars],Choc_Count)</f>
        <v>1</v>
      </c>
      <c r="E8" s="11">
        <f>COUNTIF(DataForBox[Snickers],Choc_Count)</f>
        <v>1</v>
      </c>
      <c r="F8" s="11">
        <f>COUNTIF(DataForBox[Galaxy],Choc_Count)</f>
        <v>0</v>
      </c>
      <c r="G8" s="11">
        <f>COUNTIF(DataForBox[Milky Way],Choc_Count)</f>
        <v>0</v>
      </c>
      <c r="H8" s="11">
        <f>COUNTIF(DataForBox[Twix],Choc_Count)</f>
        <v>0</v>
      </c>
      <c r="I8" s="11">
        <f>COUNTIF(DataForBox[Galaxy Caramel],Choc_Count)</f>
        <v>0</v>
      </c>
      <c r="J8" s="11">
        <f>COUNTIF(DataForBox[Malteasers],Choc_Count)</f>
        <v>0</v>
      </c>
      <c r="K8" s="11">
        <f t="shared" si="0"/>
        <v>2</v>
      </c>
    </row>
    <row r="9" spans="1:11">
      <c r="B9" s="14">
        <v>7</v>
      </c>
      <c r="C9" s="11">
        <f>COUNTIF(DataForBox[Bounty],Choc_Count)</f>
        <v>0</v>
      </c>
      <c r="D9" s="11">
        <f>COUNTIF(DataForBox[Mars],Choc_Count)</f>
        <v>0</v>
      </c>
      <c r="E9" s="11">
        <f>COUNTIF(DataForBox[Snickers],Choc_Count)</f>
        <v>0</v>
      </c>
      <c r="F9" s="11">
        <f>COUNTIF(DataForBox[Galaxy],Choc_Count)</f>
        <v>0</v>
      </c>
      <c r="G9" s="11">
        <f>COUNTIF(DataForBox[Milky Way],Choc_Count)</f>
        <v>0</v>
      </c>
      <c r="H9" s="11">
        <f>COUNTIF(DataForBox[Twix],Choc_Count)</f>
        <v>0</v>
      </c>
      <c r="I9" s="11">
        <f>COUNTIF(DataForBox[Galaxy Caramel],Choc_Count)</f>
        <v>0</v>
      </c>
      <c r="J9" s="11">
        <f>COUNTIF(DataForBox[Malteasers],Choc_Count)</f>
        <v>0</v>
      </c>
      <c r="K9" s="11">
        <f t="shared" si="0"/>
        <v>0</v>
      </c>
    </row>
    <row r="10" spans="1:11">
      <c r="B10" s="14">
        <v>8</v>
      </c>
      <c r="C10" s="11">
        <f>COUNTIF(DataForBox[Bounty],Choc_Count)</f>
        <v>0</v>
      </c>
      <c r="D10" s="11">
        <f>COUNTIF(DataForBox[Mars],Choc_Count)</f>
        <v>0</v>
      </c>
      <c r="E10" s="11">
        <f>COUNTIF(DataForBox[Snickers],Choc_Count)</f>
        <v>0</v>
      </c>
      <c r="F10" s="11">
        <f>COUNTIF(DataForBox[Galaxy],Choc_Count)</f>
        <v>0</v>
      </c>
      <c r="G10" s="11">
        <f>COUNTIF(DataForBox[Milky Way],Choc_Count)</f>
        <v>1</v>
      </c>
      <c r="H10" s="11">
        <f>COUNTIF(DataForBox[Twix],Choc_Count)</f>
        <v>0</v>
      </c>
      <c r="I10" s="11">
        <f>COUNTIF(DataForBox[Galaxy Caramel],Choc_Count)</f>
        <v>0</v>
      </c>
      <c r="J10" s="11">
        <f>COUNTIF(DataForBox[Malteasers],Choc_Count)</f>
        <v>0</v>
      </c>
      <c r="K10" s="11">
        <f t="shared" si="0"/>
        <v>1</v>
      </c>
    </row>
    <row r="11" spans="1:11">
      <c r="B11" s="14">
        <v>9</v>
      </c>
      <c r="C11" s="11">
        <f>COUNTIF(DataForBox[Bounty],Choc_Count)</f>
        <v>0</v>
      </c>
      <c r="D11" s="11">
        <f>COUNTIF(DataForBox[Mars],Choc_Count)</f>
        <v>0</v>
      </c>
      <c r="E11" s="11">
        <f>COUNTIF(DataForBox[Snickers],Choc_Count)</f>
        <v>0</v>
      </c>
      <c r="F11" s="11">
        <f>COUNTIF(DataForBox[Galaxy],Choc_Count)</f>
        <v>0</v>
      </c>
      <c r="G11" s="11">
        <f>COUNTIF(DataForBox[Milky Way],Choc_Count)</f>
        <v>0</v>
      </c>
      <c r="H11" s="11">
        <f>COUNTIF(DataForBox[Twix],Choc_Count)</f>
        <v>0</v>
      </c>
      <c r="I11" s="11">
        <f>COUNTIF(DataForBox[Galaxy Caramel],Choc_Count)</f>
        <v>0</v>
      </c>
      <c r="J11" s="11">
        <f>COUNTIF(DataForBox[Malteasers],Choc_Count)</f>
        <v>0</v>
      </c>
      <c r="K11" s="11">
        <f t="shared" si="0"/>
        <v>0</v>
      </c>
    </row>
    <row r="12" spans="1:11">
      <c r="B12" s="14">
        <v>10</v>
      </c>
      <c r="C12" s="11">
        <f>COUNTIF(DataForBox[Bounty],Choc_Count)</f>
        <v>0</v>
      </c>
      <c r="D12" s="11">
        <f>COUNTIF(DataForBox[Mars],Choc_Count)</f>
        <v>0</v>
      </c>
      <c r="E12" s="11">
        <f>COUNTIF(DataForBox[Snickers],Choc_Count)</f>
        <v>0</v>
      </c>
      <c r="F12" s="11">
        <f>COUNTIF(DataForBox[Galaxy],Choc_Count)</f>
        <v>0</v>
      </c>
      <c r="G12" s="11">
        <f>COUNTIF(DataForBox[Milky Way],Choc_Count)</f>
        <v>0</v>
      </c>
      <c r="H12" s="11">
        <f>COUNTIF(DataForBox[Twix],Choc_Count)</f>
        <v>0</v>
      </c>
      <c r="I12" s="11">
        <f>COUNTIF(DataForBox[Galaxy Caramel],Choc_Count)</f>
        <v>0</v>
      </c>
      <c r="J12" s="11">
        <f>COUNTIF(DataForBox[Malteasers],Choc_Count)</f>
        <v>0</v>
      </c>
      <c r="K12" s="11">
        <f t="shared" si="0"/>
        <v>0</v>
      </c>
    </row>
    <row r="13" spans="1:11">
      <c r="B13" s="13">
        <v>11</v>
      </c>
      <c r="C13" s="11">
        <f>COUNTIF(DataForBox[Bounty],Choc_Count)</f>
        <v>0</v>
      </c>
      <c r="D13" s="11">
        <f>COUNTIF(DataForBox[Mars],Choc_Count)</f>
        <v>0</v>
      </c>
      <c r="E13" s="11">
        <f>COUNTIF(DataForBox[Snickers],Choc_Count)</f>
        <v>0</v>
      </c>
      <c r="F13" s="11">
        <f>COUNTIF(DataForBox[Galaxy],Choc_Count)</f>
        <v>0</v>
      </c>
      <c r="G13" s="11">
        <f>COUNTIF(DataForBox[Milky Way],Choc_Count)</f>
        <v>0</v>
      </c>
      <c r="H13" s="11">
        <f>COUNTIF(DataForBox[Twix],Choc_Count)</f>
        <v>0</v>
      </c>
      <c r="I13" s="11">
        <f>COUNTIF(DataForBox[Galaxy Caramel],Choc_Count)</f>
        <v>0</v>
      </c>
      <c r="J13" s="11">
        <f>COUNTIF(DataForBox[Malteasers],Choc_Count)</f>
        <v>0</v>
      </c>
      <c r="K13" s="11">
        <f t="shared" si="0"/>
        <v>0</v>
      </c>
    </row>
    <row r="14" spans="1:11">
      <c r="B14" s="14">
        <v>12</v>
      </c>
      <c r="C14" s="11">
        <f>COUNTIF(DataForBox[Bounty],Choc_Count)</f>
        <v>0</v>
      </c>
      <c r="D14" s="11">
        <f>COUNTIF(DataForBox[Mars],Choc_Count)</f>
        <v>0</v>
      </c>
      <c r="E14" s="11">
        <f>COUNTIF(DataForBox[Snickers],Choc_Count)</f>
        <v>0</v>
      </c>
      <c r="F14" s="11">
        <f>COUNTIF(DataForBox[Galaxy],Choc_Count)</f>
        <v>0</v>
      </c>
      <c r="G14" s="11">
        <f>COUNTIF(DataForBox[Milky Way],Choc_Count)</f>
        <v>0</v>
      </c>
      <c r="H14" s="11">
        <f>COUNTIF(DataForBox[Twix],Choc_Count)</f>
        <v>0</v>
      </c>
      <c r="I14" s="11">
        <f>COUNTIF(DataForBox[Galaxy Caramel],Choc_Count)</f>
        <v>0</v>
      </c>
      <c r="J14" s="11">
        <f>COUNTIF(DataForBox[Malteasers],Choc_Count)</f>
        <v>0</v>
      </c>
      <c r="K14" s="11">
        <f t="shared" si="0"/>
        <v>0</v>
      </c>
    </row>
    <row r="15" spans="1:11">
      <c r="B15" s="14">
        <v>13</v>
      </c>
      <c r="C15" s="11">
        <f>COUNTIF(DataForBox[Bounty],Choc_Count)</f>
        <v>0</v>
      </c>
      <c r="D15" s="11">
        <f>COUNTIF(DataForBox[Mars],Choc_Count)</f>
        <v>0</v>
      </c>
      <c r="E15" s="11">
        <f>COUNTIF(DataForBox[Snickers],Choc_Count)</f>
        <v>0</v>
      </c>
      <c r="F15" s="11">
        <f>COUNTIF(DataForBox[Galaxy],Choc_Count)</f>
        <v>0</v>
      </c>
      <c r="G15" s="11">
        <f>COUNTIF(DataForBox[Milky Way],Choc_Count)</f>
        <v>0</v>
      </c>
      <c r="H15" s="11">
        <f>COUNTIF(DataForBox[Twix],Choc_Count)</f>
        <v>0</v>
      </c>
      <c r="I15" s="11">
        <f>COUNTIF(DataForBox[Galaxy Caramel],Choc_Count)</f>
        <v>0</v>
      </c>
      <c r="J15" s="11">
        <f>COUNTIF(DataForBox[Malteasers],Choc_Count)</f>
        <v>0</v>
      </c>
      <c r="K15" s="11">
        <f t="shared" si="0"/>
        <v>0</v>
      </c>
    </row>
    <row r="16" spans="1:11">
      <c r="B16" s="14">
        <v>14</v>
      </c>
      <c r="C16" s="11">
        <f>COUNTIF(DataForBox[Bounty],Choc_Count)</f>
        <v>0</v>
      </c>
      <c r="D16" s="11">
        <f>COUNTIF(DataForBox[Mars],Choc_Count)</f>
        <v>0</v>
      </c>
      <c r="E16" s="11">
        <f>COUNTIF(DataForBox[Snickers],Choc_Count)</f>
        <v>0</v>
      </c>
      <c r="F16" s="11">
        <f>COUNTIF(DataForBox[Galaxy],Choc_Count)</f>
        <v>0</v>
      </c>
      <c r="G16" s="11">
        <f>COUNTIF(DataForBox[Milky Way],Choc_Count)</f>
        <v>0</v>
      </c>
      <c r="H16" s="11">
        <f>COUNTIF(DataForBox[Twix],Choc_Count)</f>
        <v>0</v>
      </c>
      <c r="I16" s="11">
        <f>COUNTIF(DataForBox[Galaxy Caramel],Choc_Count)</f>
        <v>0</v>
      </c>
      <c r="J16" s="11">
        <f>COUNTIF(DataForBox[Malteasers],Choc_Count)</f>
        <v>0</v>
      </c>
      <c r="K16" s="11">
        <f t="shared" si="0"/>
        <v>0</v>
      </c>
    </row>
    <row r="17" spans="2:11">
      <c r="B17" s="14">
        <v>15</v>
      </c>
      <c r="C17" s="11">
        <f>COUNTIF(DataForBox[Bounty],Choc_Count)</f>
        <v>0</v>
      </c>
      <c r="D17" s="11">
        <f>COUNTIF(DataForBox[Mars],Choc_Count)</f>
        <v>0</v>
      </c>
      <c r="E17" s="11">
        <f>COUNTIF(DataForBox[Snickers],Choc_Count)</f>
        <v>0</v>
      </c>
      <c r="F17" s="11">
        <f>COUNTIF(DataForBox[Galaxy],Choc_Count)</f>
        <v>0</v>
      </c>
      <c r="G17" s="11">
        <f>COUNTIF(DataForBox[Milky Way],Choc_Count)</f>
        <v>0</v>
      </c>
      <c r="H17" s="11">
        <f>COUNTIF(DataForBox[Twix],Choc_Count)</f>
        <v>0</v>
      </c>
      <c r="I17" s="11">
        <f>COUNTIF(DataForBox[Galaxy Caramel],Choc_Count)</f>
        <v>0</v>
      </c>
      <c r="J17" s="11">
        <f>COUNTIF(DataForBox[Malteasers],Choc_Count)</f>
        <v>0</v>
      </c>
      <c r="K17" s="11">
        <f t="shared" si="0"/>
        <v>0</v>
      </c>
    </row>
    <row r="18" spans="2:11">
      <c r="B18" s="13">
        <v>16</v>
      </c>
      <c r="C18" s="11">
        <f>COUNTIF(DataForBox[Bounty],Choc_Count)</f>
        <v>0</v>
      </c>
      <c r="D18" s="11">
        <f>COUNTIF(DataForBox[Mars],Choc_Count)</f>
        <v>0</v>
      </c>
      <c r="E18" s="11">
        <f>COUNTIF(DataForBox[Snickers],Choc_Count)</f>
        <v>0</v>
      </c>
      <c r="F18" s="11">
        <f>COUNTIF(DataForBox[Galaxy],Choc_Count)</f>
        <v>0</v>
      </c>
      <c r="G18" s="11">
        <f>COUNTIF(DataForBox[Milky Way],Choc_Count)</f>
        <v>0</v>
      </c>
      <c r="H18" s="11">
        <f>COUNTIF(DataForBox[Twix],Choc_Count)</f>
        <v>0</v>
      </c>
      <c r="I18" s="11">
        <f>COUNTIF(DataForBox[Galaxy Caramel],Choc_Count)</f>
        <v>0</v>
      </c>
      <c r="J18" s="11">
        <f>COUNTIF(DataForBox[Malteasers],Choc_Count)</f>
        <v>0</v>
      </c>
      <c r="K18" s="11">
        <f t="shared" si="0"/>
        <v>0</v>
      </c>
    </row>
    <row r="19" spans="2:11">
      <c r="B19" s="14">
        <v>17</v>
      </c>
      <c r="C19" s="11">
        <f>COUNTIF(DataForBox[Bounty],Choc_Count)</f>
        <v>0</v>
      </c>
      <c r="D19" s="11">
        <f>COUNTIF(DataForBox[Mars],Choc_Count)</f>
        <v>0</v>
      </c>
      <c r="E19" s="11">
        <f>COUNTIF(DataForBox[Snickers],Choc_Count)</f>
        <v>0</v>
      </c>
      <c r="F19" s="11">
        <f>COUNTIF(DataForBox[Galaxy],Choc_Count)</f>
        <v>0</v>
      </c>
      <c r="G19" s="11">
        <f>COUNTIF(DataForBox[Milky Way],Choc_Count)</f>
        <v>0</v>
      </c>
      <c r="H19" s="11">
        <f>COUNTIF(DataForBox[Twix],Choc_Count)</f>
        <v>0</v>
      </c>
      <c r="I19" s="11">
        <f>COUNTIF(DataForBox[Galaxy Caramel],Choc_Count)</f>
        <v>0</v>
      </c>
      <c r="J19" s="11">
        <f>COUNTIF(DataForBox[Malteasers],Choc_Count)</f>
        <v>0</v>
      </c>
      <c r="K19" s="11">
        <f t="shared" si="0"/>
        <v>0</v>
      </c>
    </row>
    <row r="20" spans="2:11">
      <c r="B20" s="14">
        <v>18</v>
      </c>
      <c r="C20" s="11">
        <f>COUNTIF(DataForBox[Bounty],Choc_Count)</f>
        <v>0</v>
      </c>
      <c r="D20" s="11">
        <f>COUNTIF(DataForBox[Mars],Choc_Count)</f>
        <v>0</v>
      </c>
      <c r="E20" s="11">
        <f>COUNTIF(DataForBox[Snickers],Choc_Count)</f>
        <v>0</v>
      </c>
      <c r="F20" s="11">
        <f>COUNTIF(DataForBox[Galaxy],Choc_Count)</f>
        <v>0</v>
      </c>
      <c r="G20" s="11">
        <f>COUNTIF(DataForBox[Milky Way],Choc_Count)</f>
        <v>0</v>
      </c>
      <c r="H20" s="11">
        <f>COUNTIF(DataForBox[Twix],Choc_Count)</f>
        <v>0</v>
      </c>
      <c r="I20" s="11">
        <f>COUNTIF(DataForBox[Galaxy Caramel],Choc_Count)</f>
        <v>0</v>
      </c>
      <c r="J20" s="11">
        <f>COUNTIF(DataForBox[Malteasers],Choc_Count)</f>
        <v>0</v>
      </c>
      <c r="K20" s="11">
        <f t="shared" si="0"/>
        <v>0</v>
      </c>
    </row>
    <row r="21" spans="2:11">
      <c r="B21" s="14">
        <v>19</v>
      </c>
      <c r="C21" s="11">
        <f>COUNTIF(DataForBox[Bounty],Choc_Count)</f>
        <v>0</v>
      </c>
      <c r="D21" s="11">
        <f>COUNTIF(DataForBox[Mars],Choc_Count)</f>
        <v>0</v>
      </c>
      <c r="E21" s="11">
        <f>COUNTIF(DataForBox[Snickers],Choc_Count)</f>
        <v>0</v>
      </c>
      <c r="F21" s="11">
        <f>COUNTIF(DataForBox[Galaxy],Choc_Count)</f>
        <v>0</v>
      </c>
      <c r="G21" s="11">
        <f>COUNTIF(DataForBox[Milky Way],Choc_Count)</f>
        <v>0</v>
      </c>
      <c r="H21" s="11">
        <f>COUNTIF(DataForBox[Twix],Choc_Count)</f>
        <v>0</v>
      </c>
      <c r="I21" s="11">
        <f>COUNTIF(DataForBox[Galaxy Caramel],Choc_Count)</f>
        <v>0</v>
      </c>
      <c r="J21" s="11">
        <f>COUNTIF(DataForBox[Malteasers],Choc_Count)</f>
        <v>0</v>
      </c>
      <c r="K21" s="11">
        <f t="shared" si="0"/>
        <v>0</v>
      </c>
    </row>
    <row r="22" spans="2:11">
      <c r="B22" s="14">
        <v>20</v>
      </c>
      <c r="C22" s="11">
        <f>COUNTIF(DataForBox[Bounty],Choc_Count)</f>
        <v>0</v>
      </c>
      <c r="D22" s="11">
        <f>COUNTIF(DataForBox[Mars],Choc_Count)</f>
        <v>0</v>
      </c>
      <c r="E22" s="11">
        <f>COUNTIF(DataForBox[Snickers],Choc_Count)</f>
        <v>0</v>
      </c>
      <c r="F22" s="11">
        <f>COUNTIF(DataForBox[Galaxy],Choc_Count)</f>
        <v>0</v>
      </c>
      <c r="G22" s="11">
        <f>COUNTIF(DataForBox[Milky Way],Choc_Count)</f>
        <v>0</v>
      </c>
      <c r="H22" s="11">
        <f>COUNTIF(DataForBox[Twix],Choc_Count)</f>
        <v>0</v>
      </c>
      <c r="I22" s="11">
        <f>COUNTIF(DataForBox[Galaxy Caramel],Choc_Count)</f>
        <v>0</v>
      </c>
      <c r="J22" s="11">
        <f>COUNTIF(DataForBox[Malteasers],Choc_Count)</f>
        <v>0</v>
      </c>
      <c r="K22" s="11">
        <f t="shared" si="0"/>
        <v>0</v>
      </c>
    </row>
    <row r="23" spans="2:11">
      <c r="B23" s="13">
        <v>21</v>
      </c>
      <c r="C23" s="11">
        <f>COUNTIF(DataForBox[Bounty],Choc_Count)</f>
        <v>0</v>
      </c>
      <c r="D23" s="11">
        <f>COUNTIF(DataForBox[Mars],Choc_Count)</f>
        <v>0</v>
      </c>
      <c r="E23" s="11">
        <f>COUNTIF(DataForBox[Snickers],Choc_Count)</f>
        <v>0</v>
      </c>
      <c r="F23" s="11">
        <f>COUNTIF(DataForBox[Galaxy],Choc_Count)</f>
        <v>0</v>
      </c>
      <c r="G23" s="11">
        <f>COUNTIF(DataForBox[Milky Way],Choc_Count)</f>
        <v>0</v>
      </c>
      <c r="H23" s="11">
        <f>COUNTIF(DataForBox[Twix],Choc_Count)</f>
        <v>0</v>
      </c>
      <c r="I23" s="11">
        <f>COUNTIF(DataForBox[Galaxy Caramel],Choc_Count)</f>
        <v>0</v>
      </c>
      <c r="J23" s="11">
        <f>COUNTIF(DataForBox[Malteasers],Choc_Count)</f>
        <v>0</v>
      </c>
      <c r="K23" s="1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C00000"/>
  </sheetPr>
  <dimension ref="A1:K246"/>
  <sheetViews>
    <sheetView workbookViewId="0">
      <pane ySplit="1" topLeftCell="A2" activePane="bottomLeft" state="frozen"/>
      <selection pane="bottomLeft" activeCell="B5" sqref="B5"/>
    </sheetView>
  </sheetViews>
  <sheetFormatPr defaultColWidth="8.7109375" defaultRowHeight="14.45"/>
  <cols>
    <col min="1" max="1" width="13.42578125" style="6" customWidth="1"/>
    <col min="2" max="2" width="16.5703125" style="3" customWidth="1"/>
    <col min="3" max="7" width="12.140625" style="9" customWidth="1"/>
    <col min="8" max="11" width="12.140625" style="8" customWidth="1"/>
    <col min="12" max="16384" width="8.7109375" style="3"/>
  </cols>
  <sheetData>
    <row r="1" spans="1:11" ht="31.5" customHeight="1">
      <c r="A1" s="19" t="s">
        <v>3</v>
      </c>
      <c r="B1" s="20" t="s">
        <v>19</v>
      </c>
      <c r="C1" s="21" t="s">
        <v>5</v>
      </c>
      <c r="D1" s="21" t="s">
        <v>6</v>
      </c>
      <c r="E1" s="21" t="s">
        <v>2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45</v>
      </c>
      <c r="K1" s="21" t="s">
        <v>20</v>
      </c>
    </row>
    <row r="2" spans="1:11" ht="15.6" customHeight="1">
      <c r="A2" s="15">
        <v>42360</v>
      </c>
      <c r="B2" s="27" t="s">
        <v>23</v>
      </c>
      <c r="C2" s="17">
        <v>5</v>
      </c>
      <c r="D2" s="17">
        <v>6</v>
      </c>
      <c r="E2" s="17">
        <v>6</v>
      </c>
      <c r="F2" s="17">
        <v>4</v>
      </c>
      <c r="G2" s="17">
        <v>8</v>
      </c>
      <c r="H2" s="18">
        <v>4</v>
      </c>
      <c r="I2" s="18">
        <v>4</v>
      </c>
      <c r="J2" s="18">
        <v>5</v>
      </c>
      <c r="K2" s="18">
        <f>SUM(C2:J2)</f>
        <v>42</v>
      </c>
    </row>
    <row r="3" spans="1:11" ht="15.6" customHeight="1">
      <c r="A3" s="10"/>
      <c r="B3" s="4"/>
      <c r="C3" s="11"/>
      <c r="D3" s="11"/>
      <c r="E3" s="11"/>
      <c r="F3" s="11"/>
      <c r="G3" s="11"/>
      <c r="H3" s="12"/>
      <c r="I3" s="12"/>
      <c r="J3" s="12"/>
      <c r="K3" s="12"/>
    </row>
    <row r="4" spans="1:11" ht="15.6" customHeight="1">
      <c r="A4" s="10"/>
      <c r="B4" s="4"/>
      <c r="C4" s="11"/>
      <c r="D4" s="11"/>
      <c r="E4" s="11"/>
      <c r="F4" s="11"/>
      <c r="G4" s="11"/>
      <c r="H4" s="12"/>
      <c r="I4" s="12"/>
      <c r="J4" s="12"/>
      <c r="K4" s="12"/>
    </row>
    <row r="5" spans="1:11" ht="15.6" customHeight="1">
      <c r="A5" s="10"/>
      <c r="B5" s="4"/>
      <c r="C5" s="11"/>
      <c r="D5" s="11"/>
      <c r="E5" s="11"/>
      <c r="F5" s="11"/>
      <c r="G5" s="11"/>
      <c r="H5" s="12"/>
      <c r="I5" s="12"/>
      <c r="J5" s="12"/>
      <c r="K5" s="12"/>
    </row>
    <row r="6" spans="1:11" ht="15.6" customHeight="1">
      <c r="A6" s="10"/>
      <c r="B6" s="4"/>
      <c r="C6" s="11"/>
      <c r="D6" s="11"/>
      <c r="E6" s="11"/>
      <c r="F6" s="11"/>
      <c r="G6" s="11"/>
      <c r="H6" s="12"/>
      <c r="I6" s="12"/>
      <c r="J6" s="12"/>
      <c r="K6" s="12"/>
    </row>
    <row r="7" spans="1:11" ht="15.6" customHeight="1">
      <c r="A7" s="10"/>
      <c r="B7" s="4"/>
      <c r="C7" s="11"/>
      <c r="D7" s="11"/>
      <c r="E7" s="11"/>
      <c r="F7" s="11"/>
      <c r="G7" s="11"/>
      <c r="H7" s="12"/>
      <c r="I7" s="12"/>
      <c r="J7" s="12"/>
      <c r="K7" s="12"/>
    </row>
    <row r="8" spans="1:11" ht="15.6" customHeight="1">
      <c r="A8" s="10"/>
      <c r="B8" s="4"/>
      <c r="C8" s="11"/>
      <c r="D8" s="11"/>
      <c r="E8" s="11"/>
      <c r="F8" s="11"/>
      <c r="G8" s="11"/>
      <c r="H8" s="12"/>
      <c r="I8" s="12"/>
      <c r="J8" s="12"/>
      <c r="K8" s="12"/>
    </row>
    <row r="9" spans="1:11" ht="15.6" customHeight="1">
      <c r="A9" s="10"/>
      <c r="B9" s="4"/>
      <c r="C9" s="11"/>
      <c r="D9" s="11"/>
      <c r="E9" s="11"/>
      <c r="F9" s="11"/>
      <c r="G9" s="11"/>
      <c r="H9" s="12"/>
      <c r="I9" s="12"/>
      <c r="J9" s="12"/>
      <c r="K9" s="12"/>
    </row>
    <row r="10" spans="1:11" ht="15.6" customHeight="1">
      <c r="A10" s="10"/>
      <c r="B10" s="4"/>
      <c r="C10" s="11"/>
      <c r="D10" s="11"/>
      <c r="E10" s="11"/>
      <c r="F10" s="11"/>
      <c r="G10" s="11"/>
      <c r="H10" s="12"/>
      <c r="I10" s="12"/>
      <c r="J10" s="12"/>
      <c r="K10" s="12"/>
    </row>
    <row r="11" spans="1:11" ht="15.6" customHeight="1">
      <c r="A11" s="10"/>
      <c r="B11" s="4"/>
      <c r="C11" s="11"/>
      <c r="D11" s="11"/>
      <c r="E11" s="11"/>
      <c r="F11" s="11"/>
      <c r="G11" s="11"/>
      <c r="H11" s="12"/>
      <c r="I11" s="12"/>
      <c r="J11" s="12"/>
      <c r="K11" s="12"/>
    </row>
    <row r="12" spans="1:11" ht="15.6" customHeight="1">
      <c r="A12" s="10"/>
      <c r="B12" s="4"/>
      <c r="C12" s="11"/>
      <c r="D12" s="11"/>
      <c r="E12" s="11"/>
      <c r="F12" s="11"/>
      <c r="G12" s="11"/>
      <c r="H12" s="12"/>
      <c r="I12" s="12"/>
      <c r="J12" s="12"/>
      <c r="K12" s="12"/>
    </row>
    <row r="13" spans="1:11" ht="15.6" customHeight="1">
      <c r="A13" s="10"/>
      <c r="B13" s="4"/>
      <c r="C13" s="11"/>
      <c r="D13" s="11"/>
      <c r="E13" s="11"/>
      <c r="F13" s="11"/>
      <c r="G13" s="11"/>
      <c r="H13" s="12"/>
      <c r="I13" s="12"/>
      <c r="J13" s="12"/>
      <c r="K13" s="12"/>
    </row>
    <row r="14" spans="1:11" ht="15.6" customHeight="1">
      <c r="A14" s="10"/>
      <c r="B14" s="4"/>
      <c r="C14" s="11"/>
      <c r="D14" s="11"/>
      <c r="E14" s="11"/>
      <c r="F14" s="11"/>
      <c r="G14" s="11"/>
      <c r="H14" s="12"/>
      <c r="I14" s="12"/>
      <c r="J14" s="12"/>
      <c r="K14" s="12"/>
    </row>
    <row r="15" spans="1:11" ht="15.6" customHeight="1">
      <c r="A15" s="10"/>
      <c r="B15" s="4"/>
      <c r="C15" s="11"/>
      <c r="D15" s="11"/>
      <c r="E15" s="11"/>
      <c r="F15" s="11"/>
      <c r="G15" s="11"/>
      <c r="H15" s="12"/>
      <c r="I15" s="12"/>
      <c r="J15" s="12"/>
      <c r="K15" s="12"/>
    </row>
    <row r="16" spans="1:11" ht="15.6" customHeight="1">
      <c r="A16" s="10"/>
      <c r="B16" s="4"/>
      <c r="C16" s="11"/>
      <c r="D16" s="11"/>
      <c r="E16" s="11"/>
      <c r="F16" s="11"/>
      <c r="G16" s="11"/>
      <c r="H16" s="12"/>
      <c r="I16" s="12"/>
      <c r="J16" s="12"/>
      <c r="K16" s="12"/>
    </row>
    <row r="17" spans="1:11" ht="15.6" customHeight="1">
      <c r="A17" s="10"/>
      <c r="B17" s="4"/>
      <c r="C17" s="11"/>
      <c r="D17" s="11"/>
      <c r="E17" s="11"/>
      <c r="F17" s="11"/>
      <c r="G17" s="11"/>
      <c r="H17" s="12"/>
      <c r="I17" s="12"/>
      <c r="J17" s="12"/>
      <c r="K17" s="12"/>
    </row>
    <row r="18" spans="1:11" ht="15.6" customHeight="1">
      <c r="A18" s="10"/>
      <c r="B18" s="4"/>
      <c r="C18" s="11"/>
      <c r="D18" s="11"/>
      <c r="E18" s="11"/>
      <c r="F18" s="11"/>
      <c r="G18" s="11"/>
      <c r="H18" s="12"/>
      <c r="I18" s="12"/>
      <c r="J18" s="12"/>
      <c r="K18" s="12"/>
    </row>
    <row r="19" spans="1:11" ht="15.6" customHeight="1">
      <c r="A19" s="10"/>
      <c r="B19" s="4"/>
      <c r="C19" s="11"/>
      <c r="D19" s="11"/>
      <c r="E19" s="11"/>
      <c r="F19" s="11"/>
      <c r="G19" s="11"/>
      <c r="H19" s="12"/>
      <c r="I19" s="12"/>
      <c r="J19" s="12"/>
      <c r="K19" s="12"/>
    </row>
    <row r="20" spans="1:11" ht="15.6" customHeight="1">
      <c r="A20" s="10"/>
      <c r="B20" s="4"/>
      <c r="C20" s="11"/>
      <c r="D20" s="11"/>
      <c r="E20" s="11"/>
      <c r="F20" s="11"/>
      <c r="G20" s="11"/>
      <c r="H20" s="12"/>
      <c r="I20" s="12"/>
      <c r="J20" s="12"/>
      <c r="K20" s="12"/>
    </row>
    <row r="21" spans="1:11" ht="15.6" customHeight="1">
      <c r="A21" s="10"/>
      <c r="B21" s="4"/>
      <c r="C21" s="11"/>
      <c r="D21" s="11"/>
      <c r="E21" s="11"/>
      <c r="F21" s="11"/>
      <c r="G21" s="11"/>
      <c r="H21" s="12"/>
      <c r="I21" s="12"/>
      <c r="J21" s="12"/>
      <c r="K21" s="12"/>
    </row>
    <row r="22" spans="1:11" ht="15.6" customHeight="1">
      <c r="A22" s="10"/>
      <c r="B22" s="4"/>
      <c r="C22" s="11"/>
      <c r="D22" s="11"/>
      <c r="E22" s="11"/>
      <c r="F22" s="11"/>
      <c r="G22" s="11"/>
      <c r="H22" s="12"/>
      <c r="I22" s="12"/>
      <c r="J22" s="12"/>
      <c r="K22" s="12"/>
    </row>
    <row r="23" spans="1:11" ht="15.6" customHeight="1">
      <c r="A23" s="10"/>
      <c r="B23" s="4"/>
      <c r="C23" s="11"/>
      <c r="D23" s="11"/>
      <c r="E23" s="11"/>
      <c r="F23" s="11"/>
      <c r="G23" s="11"/>
      <c r="H23" s="12"/>
      <c r="I23" s="12"/>
      <c r="J23" s="12"/>
      <c r="K23" s="12"/>
    </row>
    <row r="24" spans="1:11" ht="15.6" customHeight="1">
      <c r="A24" s="10"/>
      <c r="B24" s="4"/>
      <c r="C24" s="11"/>
      <c r="D24" s="11"/>
      <c r="E24" s="11"/>
      <c r="F24" s="11"/>
      <c r="G24" s="11"/>
      <c r="H24" s="12"/>
      <c r="I24" s="12"/>
      <c r="J24" s="12"/>
      <c r="K24" s="12"/>
    </row>
    <row r="25" spans="1:11" ht="15.6" customHeight="1">
      <c r="A25" s="10"/>
      <c r="B25" s="4"/>
      <c r="C25" s="11"/>
      <c r="D25" s="11"/>
      <c r="E25" s="11"/>
      <c r="F25" s="11"/>
      <c r="G25" s="11"/>
      <c r="H25" s="12"/>
      <c r="I25" s="12"/>
      <c r="J25" s="12"/>
      <c r="K25" s="12"/>
    </row>
    <row r="26" spans="1:11" ht="15.6" customHeight="1">
      <c r="A26" s="10"/>
      <c r="B26" s="4"/>
      <c r="C26" s="11"/>
      <c r="D26" s="11"/>
      <c r="E26" s="11"/>
      <c r="F26" s="11"/>
      <c r="G26" s="11"/>
      <c r="H26" s="12"/>
      <c r="I26" s="12"/>
      <c r="J26" s="12"/>
      <c r="K26" s="12"/>
    </row>
    <row r="27" spans="1:11" ht="15.6" customHeight="1">
      <c r="A27" s="10"/>
      <c r="B27" s="4"/>
      <c r="C27" s="11"/>
      <c r="D27" s="11"/>
      <c r="E27" s="11"/>
      <c r="F27" s="11"/>
      <c r="G27" s="11"/>
      <c r="H27" s="12"/>
      <c r="I27" s="12"/>
      <c r="J27" s="12"/>
      <c r="K27" s="12"/>
    </row>
    <row r="28" spans="1:11" ht="15.6" customHeight="1">
      <c r="A28" s="10"/>
      <c r="B28" s="4"/>
      <c r="C28" s="11"/>
      <c r="D28" s="11"/>
      <c r="E28" s="11"/>
      <c r="F28" s="11"/>
      <c r="G28" s="11"/>
      <c r="H28" s="12"/>
      <c r="I28" s="12"/>
      <c r="J28" s="12"/>
      <c r="K28" s="12"/>
    </row>
    <row r="29" spans="1:11" ht="15.6" customHeight="1">
      <c r="A29" s="10"/>
      <c r="B29" s="4"/>
      <c r="C29" s="11"/>
      <c r="D29" s="11"/>
      <c r="E29" s="11"/>
      <c r="F29" s="11"/>
      <c r="G29" s="11"/>
      <c r="H29" s="12"/>
      <c r="I29" s="12"/>
      <c r="J29" s="12"/>
      <c r="K29" s="12"/>
    </row>
    <row r="30" spans="1:11" ht="15.6" customHeight="1">
      <c r="A30" s="10"/>
      <c r="B30" s="4"/>
      <c r="C30" s="11"/>
      <c r="D30" s="11"/>
      <c r="E30" s="11"/>
      <c r="F30" s="11"/>
      <c r="G30" s="11"/>
      <c r="H30" s="12"/>
      <c r="I30" s="12"/>
      <c r="J30" s="12"/>
      <c r="K30" s="12"/>
    </row>
    <row r="31" spans="1:11" ht="15.6" customHeight="1">
      <c r="A31" s="10"/>
      <c r="B31" s="4"/>
      <c r="C31" s="11"/>
      <c r="D31" s="11"/>
      <c r="E31" s="11"/>
      <c r="F31" s="11"/>
      <c r="G31" s="11"/>
      <c r="H31" s="12"/>
      <c r="I31" s="12"/>
      <c r="J31" s="12"/>
      <c r="K31" s="12"/>
    </row>
    <row r="32" spans="1:11" ht="15.6" customHeight="1">
      <c r="A32" s="10"/>
      <c r="B32" s="4"/>
      <c r="C32" s="11"/>
      <c r="D32" s="11"/>
      <c r="E32" s="11"/>
      <c r="F32" s="11"/>
      <c r="G32" s="11"/>
      <c r="H32" s="12"/>
      <c r="I32" s="12"/>
      <c r="J32" s="12"/>
      <c r="K32" s="12"/>
    </row>
    <row r="33" spans="1:11" ht="15.6" customHeight="1">
      <c r="A33" s="10"/>
      <c r="B33" s="4"/>
      <c r="C33" s="11"/>
      <c r="D33" s="11"/>
      <c r="E33" s="11"/>
      <c r="F33" s="11"/>
      <c r="G33" s="11"/>
      <c r="H33" s="12"/>
      <c r="I33" s="12"/>
      <c r="J33" s="12"/>
      <c r="K33" s="12"/>
    </row>
    <row r="34" spans="1:11" ht="15.6" customHeight="1">
      <c r="A34" s="10"/>
      <c r="B34" s="4"/>
      <c r="C34" s="11"/>
      <c r="D34" s="11"/>
      <c r="E34" s="11"/>
      <c r="F34" s="11"/>
      <c r="G34" s="11"/>
      <c r="H34" s="12"/>
      <c r="I34" s="12"/>
      <c r="J34" s="12"/>
      <c r="K34" s="12"/>
    </row>
    <row r="35" spans="1:11" ht="15.6" customHeight="1">
      <c r="A35" s="10"/>
      <c r="B35" s="4"/>
      <c r="C35" s="11"/>
      <c r="D35" s="11"/>
      <c r="E35" s="11"/>
      <c r="F35" s="11"/>
      <c r="G35" s="11"/>
      <c r="H35" s="12"/>
      <c r="I35" s="12"/>
      <c r="J35" s="12"/>
      <c r="K35" s="12"/>
    </row>
    <row r="36" spans="1:11" ht="15.6" customHeight="1">
      <c r="A36" s="10"/>
      <c r="B36" s="4"/>
      <c r="C36" s="11"/>
      <c r="D36" s="11"/>
      <c r="E36" s="11"/>
      <c r="F36" s="11"/>
      <c r="G36" s="11"/>
      <c r="H36" s="12"/>
      <c r="I36" s="12"/>
      <c r="J36" s="12"/>
      <c r="K36" s="12"/>
    </row>
    <row r="37" spans="1:11" ht="15.6" customHeight="1">
      <c r="A37" s="10"/>
      <c r="B37" s="4"/>
      <c r="C37" s="11"/>
      <c r="D37" s="11"/>
      <c r="E37" s="11"/>
      <c r="F37" s="11"/>
      <c r="G37" s="11"/>
      <c r="H37" s="12"/>
      <c r="I37" s="12"/>
      <c r="J37" s="12"/>
      <c r="K37" s="12"/>
    </row>
    <row r="38" spans="1:11" ht="15.6" customHeight="1">
      <c r="A38" s="10"/>
      <c r="B38" s="4"/>
      <c r="C38" s="11"/>
      <c r="D38" s="11"/>
      <c r="E38" s="11"/>
      <c r="F38" s="11"/>
      <c r="G38" s="11"/>
      <c r="H38" s="12"/>
      <c r="I38" s="12"/>
      <c r="J38" s="12"/>
      <c r="K38" s="12"/>
    </row>
    <row r="39" spans="1:11" ht="15.6" customHeight="1">
      <c r="A39" s="10"/>
      <c r="B39" s="4"/>
      <c r="C39" s="11"/>
      <c r="D39" s="11"/>
      <c r="E39" s="11"/>
      <c r="F39" s="11"/>
      <c r="G39" s="11"/>
      <c r="H39" s="12"/>
      <c r="I39" s="12"/>
      <c r="J39" s="12"/>
      <c r="K39" s="12"/>
    </row>
    <row r="40" spans="1:11" ht="15.6" customHeight="1">
      <c r="A40" s="10"/>
      <c r="B40" s="4"/>
      <c r="C40" s="11"/>
      <c r="D40" s="11"/>
      <c r="E40" s="11"/>
      <c r="F40" s="11"/>
      <c r="G40" s="11"/>
      <c r="H40" s="12"/>
      <c r="I40" s="12"/>
      <c r="J40" s="12"/>
      <c r="K40" s="12"/>
    </row>
    <row r="41" spans="1:11" ht="15.6" customHeight="1">
      <c r="A41" s="10"/>
      <c r="B41" s="4"/>
      <c r="C41" s="11"/>
      <c r="D41" s="11"/>
      <c r="E41" s="11"/>
      <c r="F41" s="11"/>
      <c r="G41" s="11"/>
      <c r="H41" s="12"/>
      <c r="I41" s="12"/>
      <c r="J41" s="12"/>
      <c r="K41" s="12"/>
    </row>
    <row r="42" spans="1:11" ht="15.6" customHeight="1">
      <c r="A42" s="10"/>
      <c r="B42" s="4"/>
      <c r="C42" s="11"/>
      <c r="D42" s="11"/>
      <c r="E42" s="11"/>
      <c r="F42" s="11"/>
      <c r="G42" s="11"/>
      <c r="H42" s="12"/>
      <c r="I42" s="12"/>
      <c r="J42" s="12"/>
      <c r="K42" s="12"/>
    </row>
    <row r="43" spans="1:11" ht="15.6" customHeight="1">
      <c r="A43" s="10"/>
      <c r="B43" s="4"/>
      <c r="C43" s="11"/>
      <c r="D43" s="11"/>
      <c r="E43" s="11"/>
      <c r="F43" s="11"/>
      <c r="G43" s="11"/>
      <c r="H43" s="12"/>
      <c r="I43" s="12"/>
      <c r="J43" s="12"/>
      <c r="K43" s="12"/>
    </row>
    <row r="44" spans="1:11" ht="15.6" customHeight="1">
      <c r="A44" s="10"/>
      <c r="B44" s="4"/>
      <c r="C44" s="11"/>
      <c r="D44" s="11"/>
      <c r="E44" s="11"/>
      <c r="F44" s="11"/>
      <c r="G44" s="11"/>
      <c r="H44" s="12"/>
      <c r="I44" s="12"/>
      <c r="J44" s="12"/>
      <c r="K44" s="12"/>
    </row>
    <row r="45" spans="1:11" ht="15.6" customHeight="1">
      <c r="A45" s="10"/>
      <c r="B45" s="4"/>
      <c r="C45" s="11"/>
      <c r="D45" s="11"/>
      <c r="E45" s="11"/>
      <c r="F45" s="11"/>
      <c r="G45" s="11"/>
      <c r="H45" s="12"/>
      <c r="I45" s="12"/>
      <c r="J45" s="12"/>
      <c r="K45" s="12"/>
    </row>
    <row r="46" spans="1:11" ht="15.6" customHeight="1">
      <c r="A46" s="10"/>
      <c r="B46" s="4"/>
      <c r="C46" s="11"/>
      <c r="D46" s="11"/>
      <c r="E46" s="11"/>
      <c r="F46" s="11"/>
      <c r="G46" s="11"/>
      <c r="H46" s="12"/>
      <c r="I46" s="12"/>
      <c r="J46" s="12"/>
      <c r="K46" s="12"/>
    </row>
    <row r="47" spans="1:11" ht="15.6" customHeight="1">
      <c r="A47" s="10"/>
      <c r="B47" s="4"/>
      <c r="C47" s="11"/>
      <c r="D47" s="11"/>
      <c r="E47" s="11"/>
      <c r="F47" s="11"/>
      <c r="G47" s="11"/>
      <c r="H47" s="12"/>
      <c r="I47" s="12"/>
      <c r="J47" s="12"/>
      <c r="K47" s="12"/>
    </row>
    <row r="48" spans="1:11" ht="15.6" customHeight="1">
      <c r="A48" s="10"/>
      <c r="B48" s="4"/>
      <c r="C48" s="11"/>
      <c r="D48" s="11"/>
      <c r="E48" s="11"/>
      <c r="F48" s="11"/>
      <c r="G48" s="11"/>
      <c r="H48" s="12"/>
      <c r="I48" s="12"/>
      <c r="J48" s="12"/>
      <c r="K48" s="12"/>
    </row>
    <row r="49" spans="1:11" ht="15.6" customHeight="1">
      <c r="A49" s="10"/>
      <c r="B49" s="4"/>
      <c r="C49" s="11"/>
      <c r="D49" s="11"/>
      <c r="E49" s="11"/>
      <c r="F49" s="11"/>
      <c r="G49" s="11"/>
      <c r="H49" s="12"/>
      <c r="I49" s="12"/>
      <c r="J49" s="12"/>
      <c r="K49" s="12"/>
    </row>
    <row r="50" spans="1:11" ht="15.6" customHeight="1">
      <c r="A50" s="10"/>
      <c r="B50" s="4"/>
      <c r="C50" s="11"/>
      <c r="D50" s="11"/>
      <c r="E50" s="11"/>
      <c r="F50" s="11"/>
      <c r="G50" s="11"/>
      <c r="H50" s="12"/>
      <c r="I50" s="12"/>
      <c r="J50" s="12"/>
      <c r="K50" s="12"/>
    </row>
    <row r="51" spans="1:11" ht="15.6" customHeight="1">
      <c r="A51" s="10"/>
      <c r="B51" s="4"/>
      <c r="C51" s="11"/>
      <c r="D51" s="11"/>
      <c r="E51" s="11"/>
      <c r="F51" s="11"/>
      <c r="G51" s="11"/>
      <c r="H51" s="12"/>
      <c r="I51" s="12"/>
      <c r="J51" s="12"/>
      <c r="K51" s="12"/>
    </row>
    <row r="52" spans="1:11" ht="15.6" customHeight="1">
      <c r="A52" s="10"/>
      <c r="B52" s="4"/>
      <c r="C52" s="11"/>
      <c r="D52" s="11"/>
      <c r="E52" s="11"/>
      <c r="F52" s="11"/>
      <c r="G52" s="11"/>
      <c r="H52" s="12"/>
      <c r="I52" s="12"/>
      <c r="J52" s="12"/>
      <c r="K52" s="12"/>
    </row>
    <row r="53" spans="1:11" ht="15.6" customHeight="1">
      <c r="A53" s="10"/>
      <c r="B53" s="4"/>
      <c r="C53" s="11"/>
      <c r="D53" s="11"/>
      <c r="E53" s="11"/>
      <c r="F53" s="11"/>
      <c r="G53" s="11"/>
      <c r="H53" s="12"/>
      <c r="I53" s="12"/>
      <c r="J53" s="12"/>
      <c r="K53" s="12"/>
    </row>
    <row r="54" spans="1:11" ht="15.6" customHeight="1">
      <c r="A54" s="10"/>
      <c r="B54" s="4"/>
      <c r="C54" s="11"/>
      <c r="D54" s="11"/>
      <c r="E54" s="11"/>
      <c r="F54" s="11"/>
      <c r="G54" s="11"/>
      <c r="H54" s="12"/>
      <c r="I54" s="12"/>
      <c r="J54" s="12"/>
      <c r="K54" s="12"/>
    </row>
    <row r="55" spans="1:11" ht="15.6" customHeight="1">
      <c r="A55" s="10"/>
      <c r="B55" s="4"/>
      <c r="C55" s="11"/>
      <c r="D55" s="11"/>
      <c r="E55" s="11"/>
      <c r="F55" s="11"/>
      <c r="G55" s="11"/>
      <c r="H55" s="12"/>
      <c r="I55" s="12"/>
      <c r="J55" s="12"/>
      <c r="K55" s="12"/>
    </row>
    <row r="56" spans="1:11" ht="15.6" customHeight="1">
      <c r="A56" s="10"/>
      <c r="B56" s="4"/>
      <c r="C56" s="11"/>
      <c r="D56" s="11"/>
      <c r="E56" s="11"/>
      <c r="F56" s="11"/>
      <c r="G56" s="11"/>
      <c r="H56" s="12"/>
      <c r="I56" s="12"/>
      <c r="J56" s="12"/>
      <c r="K56" s="12"/>
    </row>
    <row r="57" spans="1:11" ht="15.6" customHeight="1">
      <c r="A57" s="10"/>
      <c r="B57" s="4"/>
      <c r="C57" s="11"/>
      <c r="D57" s="11"/>
      <c r="E57" s="11"/>
      <c r="F57" s="11"/>
      <c r="G57" s="11"/>
      <c r="H57" s="12"/>
      <c r="I57" s="12"/>
      <c r="J57" s="12"/>
      <c r="K57" s="12"/>
    </row>
    <row r="58" spans="1:11" ht="15.6" customHeight="1">
      <c r="A58" s="10"/>
      <c r="B58" s="4"/>
      <c r="C58" s="11"/>
      <c r="D58" s="11"/>
      <c r="E58" s="11"/>
      <c r="F58" s="11"/>
      <c r="G58" s="11"/>
      <c r="H58" s="12"/>
      <c r="I58" s="12"/>
      <c r="J58" s="12"/>
      <c r="K58" s="12"/>
    </row>
    <row r="59" spans="1:11" ht="15.6" customHeight="1">
      <c r="A59" s="10"/>
      <c r="B59" s="4"/>
      <c r="C59" s="11"/>
      <c r="D59" s="11"/>
      <c r="E59" s="11"/>
      <c r="F59" s="11"/>
      <c r="G59" s="11"/>
      <c r="H59" s="12"/>
      <c r="I59" s="12"/>
      <c r="J59" s="12"/>
      <c r="K59" s="12"/>
    </row>
    <row r="60" spans="1:11" ht="15.6" customHeight="1">
      <c r="A60" s="10"/>
      <c r="B60" s="4"/>
      <c r="C60" s="11"/>
      <c r="D60" s="11"/>
      <c r="E60" s="11"/>
      <c r="F60" s="11"/>
      <c r="G60" s="11"/>
      <c r="H60" s="12"/>
      <c r="I60" s="12"/>
      <c r="J60" s="12"/>
      <c r="K60" s="12"/>
    </row>
    <row r="61" spans="1:11" ht="15.6" customHeight="1">
      <c r="A61" s="10"/>
      <c r="B61" s="4"/>
      <c r="C61" s="11"/>
      <c r="D61" s="11"/>
      <c r="E61" s="11"/>
      <c r="F61" s="11"/>
      <c r="G61" s="11"/>
      <c r="H61" s="12"/>
      <c r="I61" s="12"/>
      <c r="J61" s="12"/>
      <c r="K61" s="12"/>
    </row>
    <row r="62" spans="1:11" ht="15.6" customHeight="1">
      <c r="A62" s="10"/>
      <c r="B62" s="4"/>
      <c r="C62" s="11"/>
      <c r="D62" s="11"/>
      <c r="E62" s="11"/>
      <c r="F62" s="11"/>
      <c r="G62" s="11"/>
      <c r="H62" s="12"/>
      <c r="I62" s="12"/>
      <c r="J62" s="12"/>
      <c r="K62" s="12"/>
    </row>
    <row r="63" spans="1:11" ht="15.6" customHeight="1">
      <c r="A63" s="10"/>
      <c r="B63" s="4"/>
      <c r="C63" s="11"/>
      <c r="D63" s="11"/>
      <c r="E63" s="11"/>
      <c r="F63" s="11"/>
      <c r="G63" s="11"/>
      <c r="H63" s="12"/>
      <c r="I63" s="12"/>
      <c r="J63" s="12"/>
      <c r="K63" s="12"/>
    </row>
    <row r="64" spans="1:11" ht="15.6" customHeight="1">
      <c r="A64" s="10"/>
      <c r="B64" s="4"/>
      <c r="C64" s="11"/>
      <c r="D64" s="11"/>
      <c r="E64" s="11"/>
      <c r="F64" s="11"/>
      <c r="G64" s="11"/>
      <c r="H64" s="12"/>
      <c r="I64" s="12"/>
      <c r="J64" s="12"/>
      <c r="K64" s="12"/>
    </row>
    <row r="65" spans="1:11" ht="15.6" customHeight="1">
      <c r="A65" s="10"/>
      <c r="B65" s="4"/>
      <c r="C65" s="11"/>
      <c r="D65" s="11"/>
      <c r="E65" s="11"/>
      <c r="F65" s="11"/>
      <c r="G65" s="11"/>
      <c r="H65" s="12"/>
      <c r="I65" s="12"/>
      <c r="J65" s="12"/>
      <c r="K65" s="12"/>
    </row>
    <row r="66" spans="1:11" ht="15.6" customHeight="1">
      <c r="A66" s="10"/>
      <c r="B66" s="4"/>
      <c r="C66" s="11"/>
      <c r="D66" s="11"/>
      <c r="E66" s="11"/>
      <c r="F66" s="11"/>
      <c r="G66" s="11"/>
      <c r="H66" s="12"/>
      <c r="I66" s="12"/>
      <c r="J66" s="12"/>
      <c r="K66" s="12"/>
    </row>
    <row r="67" spans="1:11" ht="15.6" customHeight="1">
      <c r="A67" s="10"/>
      <c r="B67" s="4"/>
      <c r="C67" s="11"/>
      <c r="D67" s="11"/>
      <c r="E67" s="11"/>
      <c r="F67" s="11"/>
      <c r="G67" s="11"/>
      <c r="H67" s="12"/>
      <c r="I67" s="12"/>
      <c r="J67" s="12"/>
      <c r="K67" s="12"/>
    </row>
    <row r="68" spans="1:11" ht="15.6" customHeight="1">
      <c r="A68" s="10"/>
      <c r="B68" s="4"/>
      <c r="C68" s="11"/>
      <c r="D68" s="11"/>
      <c r="E68" s="11"/>
      <c r="F68" s="11"/>
      <c r="G68" s="11"/>
      <c r="H68" s="12"/>
      <c r="I68" s="12"/>
      <c r="J68" s="12"/>
      <c r="K68" s="12"/>
    </row>
    <row r="69" spans="1:11" ht="15.6" customHeight="1">
      <c r="A69" s="10"/>
      <c r="B69" s="4"/>
      <c r="C69" s="11"/>
      <c r="D69" s="11"/>
      <c r="E69" s="11"/>
      <c r="F69" s="11"/>
      <c r="G69" s="11"/>
      <c r="H69" s="12"/>
      <c r="I69" s="12"/>
      <c r="J69" s="12"/>
      <c r="K69" s="12"/>
    </row>
    <row r="70" spans="1:11" ht="15.6" customHeight="1">
      <c r="A70" s="10"/>
      <c r="B70" s="4"/>
      <c r="C70" s="11"/>
      <c r="D70" s="11"/>
      <c r="E70" s="11"/>
      <c r="F70" s="11"/>
      <c r="G70" s="11"/>
      <c r="H70" s="12"/>
      <c r="I70" s="12"/>
      <c r="J70" s="12"/>
      <c r="K70" s="12"/>
    </row>
    <row r="71" spans="1:11" ht="15.6" customHeight="1">
      <c r="A71" s="10"/>
      <c r="B71" s="4"/>
      <c r="C71" s="11"/>
      <c r="D71" s="11"/>
      <c r="E71" s="11"/>
      <c r="F71" s="11"/>
      <c r="G71" s="11"/>
      <c r="H71" s="12"/>
      <c r="I71" s="12"/>
      <c r="J71" s="12"/>
      <c r="K71" s="12"/>
    </row>
    <row r="72" spans="1:11" ht="15.6" customHeight="1">
      <c r="A72" s="5"/>
      <c r="B72" s="4"/>
      <c r="C72" s="7"/>
      <c r="D72" s="7"/>
      <c r="E72" s="7"/>
      <c r="F72" s="7"/>
      <c r="G72" s="7"/>
    </row>
    <row r="73" spans="1:11" ht="15.6" customHeight="1">
      <c r="A73" s="5"/>
      <c r="B73" s="4"/>
      <c r="C73" s="7"/>
      <c r="D73" s="7"/>
      <c r="E73" s="7"/>
      <c r="F73" s="7"/>
      <c r="G73" s="7"/>
    </row>
    <row r="74" spans="1:11" ht="15.6" customHeight="1">
      <c r="A74" s="5"/>
      <c r="B74" s="4"/>
      <c r="C74" s="7"/>
      <c r="D74" s="7"/>
      <c r="E74" s="7"/>
      <c r="F74" s="7"/>
      <c r="G74" s="7"/>
    </row>
    <row r="75" spans="1:11" ht="15.6" customHeight="1">
      <c r="A75" s="5"/>
      <c r="B75" s="4"/>
      <c r="C75" s="7"/>
      <c r="D75" s="7"/>
      <c r="E75" s="7"/>
      <c r="F75" s="7"/>
      <c r="G75" s="7"/>
    </row>
    <row r="76" spans="1:11" ht="15.6" customHeight="1">
      <c r="A76" s="5"/>
      <c r="B76" s="4"/>
      <c r="C76" s="7"/>
      <c r="D76" s="7"/>
      <c r="E76" s="7"/>
      <c r="F76" s="7"/>
      <c r="G76" s="7"/>
    </row>
    <row r="77" spans="1:11" ht="15.6" customHeight="1">
      <c r="A77" s="5"/>
      <c r="B77" s="4"/>
      <c r="C77" s="7"/>
      <c r="D77" s="7"/>
      <c r="E77" s="7"/>
      <c r="F77" s="7"/>
      <c r="G77" s="7"/>
    </row>
    <row r="78" spans="1:11" ht="15.6" customHeight="1">
      <c r="A78" s="5"/>
      <c r="B78" s="4"/>
      <c r="C78" s="7"/>
      <c r="D78" s="7"/>
      <c r="E78" s="7"/>
      <c r="F78" s="7"/>
      <c r="G78" s="7"/>
    </row>
    <row r="79" spans="1:11" ht="15.6" customHeight="1">
      <c r="A79" s="5"/>
      <c r="B79" s="4"/>
      <c r="C79" s="7"/>
      <c r="D79" s="7"/>
      <c r="E79" s="7"/>
      <c r="F79" s="7"/>
      <c r="G79" s="7"/>
    </row>
    <row r="80" spans="1:11" ht="15.6" customHeight="1">
      <c r="A80" s="5"/>
      <c r="B80" s="4"/>
      <c r="C80" s="7"/>
      <c r="D80" s="7"/>
      <c r="E80" s="7"/>
      <c r="F80" s="7"/>
      <c r="G80" s="7"/>
    </row>
    <row r="81" spans="1:7" ht="15.6" customHeight="1">
      <c r="A81" s="5"/>
      <c r="B81" s="4"/>
      <c r="C81" s="7"/>
      <c r="D81" s="7"/>
      <c r="E81" s="7"/>
      <c r="F81" s="7"/>
      <c r="G81" s="7"/>
    </row>
    <row r="82" spans="1:7" ht="15.6" customHeight="1">
      <c r="A82" s="5"/>
      <c r="B82" s="4"/>
      <c r="C82" s="7"/>
      <c r="D82" s="7"/>
      <c r="E82" s="7"/>
      <c r="F82" s="7"/>
      <c r="G82" s="7"/>
    </row>
    <row r="83" spans="1:7" ht="15.6" customHeight="1">
      <c r="A83" s="5"/>
      <c r="B83" s="4"/>
      <c r="C83" s="7"/>
      <c r="D83" s="7"/>
      <c r="E83" s="7"/>
      <c r="F83" s="7"/>
      <c r="G83" s="7"/>
    </row>
    <row r="84" spans="1:7" ht="15.6" customHeight="1">
      <c r="A84" s="5"/>
      <c r="B84" s="4"/>
      <c r="C84" s="7"/>
      <c r="D84" s="7"/>
      <c r="E84" s="7"/>
      <c r="F84" s="7"/>
      <c r="G84" s="7"/>
    </row>
    <row r="85" spans="1:7" ht="15.6" customHeight="1">
      <c r="A85" s="5"/>
      <c r="B85" s="4"/>
      <c r="C85" s="7"/>
      <c r="D85" s="7"/>
      <c r="E85" s="7"/>
      <c r="F85" s="7"/>
      <c r="G85" s="7"/>
    </row>
    <row r="86" spans="1:7" ht="15.6" customHeight="1">
      <c r="A86" s="5"/>
      <c r="B86" s="4"/>
      <c r="C86" s="7"/>
      <c r="D86" s="7"/>
      <c r="E86" s="7"/>
      <c r="F86" s="7"/>
      <c r="G86" s="7"/>
    </row>
    <row r="87" spans="1:7" ht="15.6" customHeight="1">
      <c r="A87" s="5"/>
      <c r="B87" s="4"/>
      <c r="C87" s="7"/>
      <c r="D87" s="7"/>
      <c r="E87" s="7"/>
      <c r="F87" s="7"/>
      <c r="G87" s="7"/>
    </row>
    <row r="88" spans="1:7" ht="15.6" customHeight="1">
      <c r="A88" s="5"/>
      <c r="B88" s="4"/>
      <c r="C88" s="7"/>
      <c r="D88" s="7"/>
      <c r="E88" s="7"/>
      <c r="F88" s="7"/>
      <c r="G88" s="7"/>
    </row>
    <row r="89" spans="1:7" ht="15.6" customHeight="1">
      <c r="A89" s="5"/>
      <c r="B89" s="4"/>
      <c r="C89" s="7"/>
      <c r="D89" s="7"/>
      <c r="E89" s="7"/>
      <c r="F89" s="7"/>
      <c r="G89" s="7"/>
    </row>
    <row r="90" spans="1:7" ht="15.6" customHeight="1">
      <c r="A90" s="5"/>
      <c r="B90" s="4"/>
      <c r="C90" s="7"/>
      <c r="D90" s="7"/>
      <c r="E90" s="7"/>
      <c r="F90" s="7"/>
      <c r="G90" s="7"/>
    </row>
    <row r="91" spans="1:7" ht="15.6" customHeight="1">
      <c r="A91" s="5"/>
      <c r="B91" s="4"/>
      <c r="C91" s="7"/>
      <c r="D91" s="7"/>
      <c r="E91" s="7"/>
      <c r="F91" s="7"/>
      <c r="G91" s="7"/>
    </row>
    <row r="92" spans="1:7" ht="15.6" customHeight="1">
      <c r="A92" s="5"/>
      <c r="B92" s="4"/>
      <c r="C92" s="7"/>
      <c r="D92" s="7"/>
      <c r="E92" s="7"/>
      <c r="F92" s="7"/>
      <c r="G92" s="7"/>
    </row>
    <row r="93" spans="1:7" ht="15.6" customHeight="1">
      <c r="A93" s="5"/>
      <c r="B93" s="4"/>
      <c r="C93" s="7"/>
      <c r="D93" s="7"/>
      <c r="E93" s="7"/>
      <c r="F93" s="7"/>
      <c r="G93" s="7"/>
    </row>
    <row r="94" spans="1:7" ht="15.6" customHeight="1">
      <c r="A94" s="5"/>
      <c r="B94" s="4"/>
      <c r="C94" s="7"/>
      <c r="D94" s="7"/>
      <c r="E94" s="7"/>
      <c r="F94" s="7"/>
      <c r="G94" s="7"/>
    </row>
    <row r="95" spans="1:7" ht="15.6" customHeight="1">
      <c r="A95" s="5"/>
      <c r="B95" s="4"/>
      <c r="C95" s="7"/>
      <c r="D95" s="7"/>
      <c r="E95" s="7"/>
      <c r="F95" s="7"/>
      <c r="G95" s="7"/>
    </row>
    <row r="96" spans="1:7" ht="15.6" customHeight="1">
      <c r="A96" s="5"/>
      <c r="B96" s="4"/>
      <c r="C96" s="7"/>
      <c r="D96" s="7"/>
      <c r="E96" s="7"/>
      <c r="F96" s="7"/>
      <c r="G96" s="7"/>
    </row>
    <row r="97" spans="1:7" ht="15.6" customHeight="1">
      <c r="A97" s="5"/>
      <c r="B97" s="4"/>
      <c r="C97" s="7"/>
      <c r="D97" s="7"/>
      <c r="E97" s="7"/>
      <c r="F97" s="7"/>
      <c r="G97" s="7"/>
    </row>
    <row r="98" spans="1:7" ht="15.6" customHeight="1">
      <c r="A98" s="5"/>
      <c r="B98" s="4"/>
      <c r="C98" s="7"/>
      <c r="D98" s="7"/>
      <c r="E98" s="7"/>
      <c r="F98" s="7"/>
      <c r="G98" s="7"/>
    </row>
    <row r="99" spans="1:7" ht="15.6" customHeight="1">
      <c r="A99" s="5"/>
      <c r="B99" s="4"/>
      <c r="C99" s="7"/>
      <c r="D99" s="7"/>
      <c r="E99" s="7"/>
      <c r="F99" s="7"/>
      <c r="G99" s="7"/>
    </row>
    <row r="100" spans="1:7" ht="15.6" customHeight="1">
      <c r="A100" s="5"/>
      <c r="B100" s="4"/>
      <c r="C100" s="7"/>
      <c r="D100" s="7"/>
      <c r="E100" s="7"/>
      <c r="F100" s="7"/>
      <c r="G100" s="7"/>
    </row>
    <row r="101" spans="1:7" ht="15.6" customHeight="1">
      <c r="A101" s="5"/>
      <c r="B101" s="4"/>
      <c r="C101" s="7"/>
      <c r="D101" s="7"/>
      <c r="E101" s="7"/>
      <c r="F101" s="7"/>
      <c r="G101" s="7"/>
    </row>
    <row r="102" spans="1:7" ht="15.6" customHeight="1">
      <c r="A102" s="5"/>
      <c r="B102" s="4"/>
      <c r="C102" s="7"/>
      <c r="D102" s="7"/>
      <c r="E102" s="7"/>
      <c r="F102" s="7"/>
      <c r="G102" s="7"/>
    </row>
    <row r="103" spans="1:7" ht="15.6" customHeight="1">
      <c r="A103" s="5"/>
      <c r="B103" s="4"/>
      <c r="C103" s="7"/>
      <c r="D103" s="7"/>
      <c r="E103" s="7"/>
      <c r="F103" s="7"/>
      <c r="G103" s="7"/>
    </row>
    <row r="104" spans="1:7" ht="15.6" customHeight="1">
      <c r="A104" s="5"/>
      <c r="B104" s="4"/>
      <c r="C104" s="7"/>
      <c r="D104" s="7"/>
      <c r="E104" s="7"/>
      <c r="F104" s="7"/>
      <c r="G104" s="7"/>
    </row>
    <row r="105" spans="1:7" ht="15.6" customHeight="1">
      <c r="A105" s="5"/>
      <c r="B105" s="4"/>
      <c r="C105" s="7"/>
      <c r="D105" s="7"/>
      <c r="E105" s="7"/>
      <c r="F105" s="7"/>
      <c r="G105" s="7"/>
    </row>
    <row r="106" spans="1:7" ht="15.6" customHeight="1">
      <c r="A106" s="5"/>
      <c r="B106" s="4"/>
      <c r="C106" s="7"/>
      <c r="D106" s="7"/>
      <c r="E106" s="7"/>
      <c r="F106" s="7"/>
      <c r="G106" s="7"/>
    </row>
    <row r="107" spans="1:7" ht="15.6" customHeight="1">
      <c r="A107" s="5"/>
      <c r="B107" s="4"/>
      <c r="C107" s="7"/>
      <c r="D107" s="7"/>
      <c r="E107" s="7"/>
      <c r="F107" s="7"/>
      <c r="G107" s="7"/>
    </row>
    <row r="108" spans="1:7" ht="15.6" customHeight="1">
      <c r="A108" s="5"/>
      <c r="B108" s="4"/>
      <c r="C108" s="7"/>
      <c r="D108" s="7"/>
      <c r="E108" s="7"/>
      <c r="F108" s="7"/>
      <c r="G108" s="7"/>
    </row>
    <row r="109" spans="1:7" ht="15.6" customHeight="1">
      <c r="A109" s="5"/>
      <c r="B109" s="4"/>
      <c r="C109" s="7"/>
      <c r="D109" s="7"/>
      <c r="E109" s="7"/>
      <c r="F109" s="7"/>
      <c r="G109" s="7"/>
    </row>
    <row r="110" spans="1:7" ht="15.6" customHeight="1">
      <c r="A110" s="5"/>
      <c r="B110" s="4"/>
      <c r="C110" s="7"/>
      <c r="D110" s="7"/>
      <c r="E110" s="7"/>
      <c r="F110" s="7"/>
      <c r="G110" s="7"/>
    </row>
    <row r="111" spans="1:7" ht="15.6" customHeight="1">
      <c r="A111" s="5"/>
      <c r="B111" s="4"/>
      <c r="C111" s="7"/>
      <c r="D111" s="7"/>
      <c r="E111" s="7"/>
      <c r="F111" s="7"/>
      <c r="G111" s="7"/>
    </row>
    <row r="112" spans="1:7" ht="15.6" customHeight="1">
      <c r="A112" s="5"/>
      <c r="B112" s="4"/>
      <c r="C112" s="7"/>
      <c r="D112" s="7"/>
      <c r="E112" s="7"/>
      <c r="F112" s="7"/>
      <c r="G112" s="7"/>
    </row>
    <row r="113" spans="1:7" ht="15.6" customHeight="1">
      <c r="A113" s="5"/>
      <c r="B113" s="4"/>
      <c r="C113" s="7"/>
      <c r="D113" s="7"/>
      <c r="E113" s="7"/>
      <c r="F113" s="7"/>
      <c r="G113" s="7"/>
    </row>
    <row r="114" spans="1:7" ht="15.6" customHeight="1">
      <c r="A114" s="5"/>
      <c r="B114" s="4"/>
      <c r="C114" s="7"/>
      <c r="D114" s="7"/>
      <c r="E114" s="7"/>
      <c r="F114" s="7"/>
      <c r="G114" s="7"/>
    </row>
    <row r="115" spans="1:7" ht="15.6" customHeight="1">
      <c r="A115" s="5"/>
      <c r="B115" s="4"/>
      <c r="C115" s="7"/>
      <c r="D115" s="7"/>
      <c r="E115" s="7"/>
      <c r="F115" s="7"/>
      <c r="G115" s="7"/>
    </row>
    <row r="116" spans="1:7" ht="15.6" customHeight="1">
      <c r="A116" s="5"/>
      <c r="B116" s="4"/>
      <c r="C116" s="7"/>
      <c r="D116" s="7"/>
      <c r="E116" s="7"/>
      <c r="F116" s="7"/>
      <c r="G116" s="7"/>
    </row>
    <row r="117" spans="1:7" ht="15.6" customHeight="1">
      <c r="A117" s="5"/>
      <c r="B117" s="4"/>
      <c r="C117" s="7"/>
      <c r="D117" s="7"/>
      <c r="E117" s="7"/>
      <c r="F117" s="7"/>
      <c r="G117" s="7"/>
    </row>
    <row r="118" spans="1:7" ht="15.6" customHeight="1">
      <c r="A118" s="5"/>
      <c r="B118" s="4"/>
      <c r="C118" s="7"/>
      <c r="D118" s="7"/>
      <c r="E118" s="7"/>
      <c r="F118" s="7"/>
      <c r="G118" s="7"/>
    </row>
    <row r="119" spans="1:7" ht="15.6" customHeight="1">
      <c r="A119" s="5"/>
      <c r="B119" s="4"/>
      <c r="C119" s="7"/>
      <c r="D119" s="7"/>
      <c r="E119" s="7"/>
      <c r="F119" s="7"/>
      <c r="G119" s="7"/>
    </row>
    <row r="120" spans="1:7" ht="15.6" customHeight="1">
      <c r="A120" s="5"/>
      <c r="B120" s="4"/>
      <c r="C120" s="7"/>
      <c r="D120" s="7"/>
      <c r="E120" s="7"/>
      <c r="F120" s="7"/>
      <c r="G120" s="7"/>
    </row>
    <row r="121" spans="1:7" ht="15.6" customHeight="1">
      <c r="A121" s="5"/>
      <c r="B121" s="4"/>
      <c r="C121" s="7"/>
      <c r="D121" s="7"/>
      <c r="E121" s="7"/>
      <c r="F121" s="7"/>
      <c r="G121" s="7"/>
    </row>
    <row r="122" spans="1:7" ht="15.6" customHeight="1">
      <c r="A122" s="5"/>
      <c r="B122" s="4"/>
      <c r="C122" s="7"/>
      <c r="D122" s="7"/>
      <c r="E122" s="7"/>
      <c r="F122" s="7"/>
      <c r="G122" s="7"/>
    </row>
    <row r="123" spans="1:7" ht="15.6" customHeight="1">
      <c r="A123" s="5"/>
      <c r="B123" s="4"/>
      <c r="C123" s="7"/>
      <c r="D123" s="7"/>
      <c r="E123" s="7"/>
      <c r="F123" s="7"/>
      <c r="G123" s="7"/>
    </row>
    <row r="124" spans="1:7" ht="15.6" customHeight="1">
      <c r="A124" s="5"/>
      <c r="B124" s="4"/>
      <c r="C124" s="7"/>
      <c r="D124" s="7"/>
      <c r="E124" s="7"/>
      <c r="F124" s="7"/>
      <c r="G124" s="7"/>
    </row>
    <row r="125" spans="1:7" ht="15.6" customHeight="1">
      <c r="A125" s="5"/>
      <c r="B125" s="4"/>
      <c r="C125" s="7"/>
      <c r="D125" s="7"/>
      <c r="E125" s="7"/>
      <c r="F125" s="7"/>
      <c r="G125" s="7"/>
    </row>
    <row r="126" spans="1:7" ht="15.6" customHeight="1">
      <c r="A126" s="5"/>
      <c r="B126" s="4"/>
      <c r="C126" s="7"/>
      <c r="D126" s="7"/>
      <c r="E126" s="7"/>
      <c r="F126" s="7"/>
      <c r="G126" s="7"/>
    </row>
    <row r="127" spans="1:7" ht="15.6" customHeight="1">
      <c r="A127" s="5"/>
      <c r="B127" s="4"/>
      <c r="C127" s="7"/>
      <c r="D127" s="7"/>
      <c r="E127" s="7"/>
      <c r="F127" s="7"/>
      <c r="G127" s="7"/>
    </row>
    <row r="128" spans="1:7" ht="15.6" customHeight="1">
      <c r="A128" s="5"/>
      <c r="B128" s="4"/>
      <c r="C128" s="7"/>
      <c r="D128" s="7"/>
      <c r="E128" s="7"/>
      <c r="F128" s="7"/>
      <c r="G128" s="7"/>
    </row>
    <row r="129" spans="1:7" ht="15.6" customHeight="1">
      <c r="A129" s="5"/>
      <c r="B129" s="4"/>
      <c r="C129" s="7"/>
      <c r="D129" s="7"/>
      <c r="E129" s="7"/>
      <c r="F129" s="7"/>
      <c r="G129" s="7"/>
    </row>
    <row r="130" spans="1:7" ht="15.6" customHeight="1">
      <c r="A130" s="5"/>
      <c r="B130" s="4"/>
      <c r="C130" s="7"/>
      <c r="D130" s="7"/>
      <c r="E130" s="7"/>
      <c r="F130" s="7"/>
      <c r="G130" s="7"/>
    </row>
    <row r="131" spans="1:7" ht="15.6" customHeight="1">
      <c r="A131" s="5"/>
      <c r="B131" s="4"/>
      <c r="C131" s="7"/>
      <c r="D131" s="7"/>
      <c r="E131" s="7"/>
      <c r="F131" s="7"/>
      <c r="G131" s="7"/>
    </row>
    <row r="132" spans="1:7" ht="15.6" customHeight="1">
      <c r="A132" s="5"/>
      <c r="B132" s="4"/>
      <c r="C132" s="7"/>
      <c r="D132" s="7"/>
      <c r="E132" s="7"/>
      <c r="F132" s="7"/>
      <c r="G132" s="7"/>
    </row>
    <row r="133" spans="1:7" ht="15.6" customHeight="1">
      <c r="A133" s="5"/>
      <c r="B133" s="4"/>
      <c r="C133" s="7"/>
      <c r="D133" s="7"/>
      <c r="E133" s="7"/>
      <c r="F133" s="7"/>
      <c r="G133" s="7"/>
    </row>
    <row r="134" spans="1:7" ht="15.6" customHeight="1">
      <c r="A134" s="5"/>
      <c r="B134" s="4"/>
      <c r="C134" s="7"/>
      <c r="D134" s="7"/>
      <c r="E134" s="7"/>
      <c r="F134" s="7"/>
      <c r="G134" s="7"/>
    </row>
    <row r="135" spans="1:7" ht="15.6" customHeight="1">
      <c r="A135" s="5"/>
      <c r="B135" s="4"/>
      <c r="C135" s="7"/>
      <c r="D135" s="7"/>
      <c r="E135" s="7"/>
      <c r="F135" s="7"/>
      <c r="G135" s="7"/>
    </row>
    <row r="136" spans="1:7" ht="15.6" customHeight="1">
      <c r="A136" s="5"/>
      <c r="B136" s="4"/>
      <c r="C136" s="7"/>
      <c r="D136" s="7"/>
      <c r="E136" s="7"/>
      <c r="F136" s="7"/>
      <c r="G136" s="7"/>
    </row>
    <row r="137" spans="1:7" ht="15.6" customHeight="1">
      <c r="A137" s="5"/>
      <c r="B137" s="4"/>
      <c r="C137" s="7"/>
      <c r="D137" s="7"/>
      <c r="E137" s="7"/>
      <c r="F137" s="7"/>
      <c r="G137" s="7"/>
    </row>
    <row r="138" spans="1:7" ht="15.6" customHeight="1">
      <c r="A138" s="5"/>
      <c r="B138" s="4"/>
      <c r="C138" s="7"/>
      <c r="D138" s="7"/>
      <c r="E138" s="7"/>
      <c r="F138" s="7"/>
      <c r="G138" s="7"/>
    </row>
    <row r="139" spans="1:7" ht="15.6" customHeight="1">
      <c r="A139" s="5"/>
      <c r="B139" s="4"/>
      <c r="C139" s="7"/>
      <c r="D139" s="7"/>
      <c r="E139" s="7"/>
      <c r="F139" s="7"/>
      <c r="G139" s="7"/>
    </row>
    <row r="140" spans="1:7" ht="15.6" customHeight="1">
      <c r="A140" s="5"/>
      <c r="B140" s="4"/>
      <c r="C140" s="7"/>
      <c r="D140" s="7"/>
      <c r="E140" s="7"/>
      <c r="F140" s="7"/>
      <c r="G140" s="7"/>
    </row>
    <row r="141" spans="1:7" ht="15.6" customHeight="1">
      <c r="A141" s="5"/>
      <c r="B141" s="4"/>
      <c r="C141" s="7"/>
      <c r="D141" s="7"/>
      <c r="E141" s="7"/>
      <c r="F141" s="7"/>
      <c r="G141" s="7"/>
    </row>
    <row r="142" spans="1:7" ht="15.6" customHeight="1">
      <c r="A142" s="5"/>
      <c r="B142" s="4"/>
      <c r="C142" s="7"/>
      <c r="D142" s="7"/>
      <c r="E142" s="7"/>
      <c r="F142" s="7"/>
      <c r="G142" s="7"/>
    </row>
    <row r="143" spans="1:7" ht="15.6" customHeight="1">
      <c r="A143" s="5"/>
      <c r="B143" s="4"/>
      <c r="C143" s="7"/>
      <c r="D143" s="7"/>
      <c r="E143" s="7"/>
      <c r="F143" s="7"/>
      <c r="G143" s="7"/>
    </row>
    <row r="144" spans="1:7" ht="15.6" customHeight="1">
      <c r="A144" s="5"/>
      <c r="B144" s="4"/>
      <c r="C144" s="7"/>
      <c r="D144" s="7"/>
      <c r="E144" s="7"/>
      <c r="F144" s="7"/>
      <c r="G144" s="7"/>
    </row>
    <row r="145" spans="1:7" ht="15.6" customHeight="1">
      <c r="A145" s="5"/>
      <c r="B145" s="4"/>
      <c r="C145" s="7"/>
      <c r="D145" s="7"/>
      <c r="E145" s="7"/>
      <c r="F145" s="7"/>
      <c r="G145" s="7"/>
    </row>
    <row r="146" spans="1:7" ht="15.6" customHeight="1">
      <c r="A146" s="5"/>
      <c r="B146" s="4"/>
      <c r="C146" s="7"/>
      <c r="D146" s="7"/>
      <c r="E146" s="7"/>
      <c r="F146" s="7"/>
      <c r="G146" s="7"/>
    </row>
    <row r="147" spans="1:7" ht="15.6" customHeight="1">
      <c r="A147" s="5"/>
      <c r="B147" s="4"/>
      <c r="C147" s="7"/>
      <c r="D147" s="7"/>
      <c r="E147" s="7"/>
      <c r="F147" s="7"/>
      <c r="G147" s="7"/>
    </row>
    <row r="148" spans="1:7" ht="15.6" customHeight="1">
      <c r="A148" s="5"/>
      <c r="B148" s="4"/>
      <c r="C148" s="7"/>
      <c r="D148" s="7"/>
      <c r="E148" s="7"/>
      <c r="F148" s="7"/>
      <c r="G148" s="7"/>
    </row>
    <row r="149" spans="1:7" ht="15.6" customHeight="1">
      <c r="A149" s="5"/>
      <c r="B149" s="4"/>
      <c r="C149" s="7"/>
      <c r="D149" s="7"/>
      <c r="E149" s="7"/>
      <c r="F149" s="7"/>
      <c r="G149" s="7"/>
    </row>
    <row r="150" spans="1:7" ht="15.6" customHeight="1">
      <c r="A150" s="5"/>
      <c r="B150" s="4"/>
      <c r="C150" s="7"/>
      <c r="D150" s="7"/>
      <c r="E150" s="7"/>
      <c r="F150" s="7"/>
      <c r="G150" s="7"/>
    </row>
    <row r="151" spans="1:7" ht="15.6" customHeight="1">
      <c r="A151" s="5"/>
      <c r="B151" s="4"/>
      <c r="C151" s="7"/>
      <c r="D151" s="7"/>
      <c r="E151" s="7"/>
      <c r="F151" s="7"/>
      <c r="G151" s="7"/>
    </row>
    <row r="152" spans="1:7" ht="15.6" customHeight="1">
      <c r="A152" s="5"/>
      <c r="B152" s="4"/>
      <c r="C152" s="7"/>
      <c r="D152" s="7"/>
      <c r="E152" s="7"/>
      <c r="F152" s="7"/>
      <c r="G152" s="7"/>
    </row>
    <row r="153" spans="1:7" ht="15.6" customHeight="1">
      <c r="A153" s="5"/>
      <c r="B153" s="4"/>
      <c r="C153" s="7"/>
      <c r="D153" s="7"/>
      <c r="E153" s="7"/>
      <c r="F153" s="7"/>
      <c r="G153" s="7"/>
    </row>
    <row r="154" spans="1:7" ht="15.6" customHeight="1">
      <c r="A154" s="5"/>
      <c r="B154" s="4"/>
      <c r="C154" s="7"/>
      <c r="D154" s="7"/>
      <c r="E154" s="7"/>
      <c r="F154" s="7"/>
      <c r="G154" s="7"/>
    </row>
    <row r="155" spans="1:7" ht="15.6" customHeight="1">
      <c r="A155" s="5"/>
      <c r="B155" s="4"/>
      <c r="C155" s="7"/>
      <c r="D155" s="7"/>
      <c r="E155" s="7"/>
      <c r="F155" s="7"/>
      <c r="G155" s="7"/>
    </row>
    <row r="156" spans="1:7" ht="15.6" customHeight="1">
      <c r="A156" s="5"/>
      <c r="B156" s="4"/>
      <c r="C156" s="7"/>
      <c r="D156" s="7"/>
      <c r="E156" s="7"/>
      <c r="F156" s="7"/>
      <c r="G156" s="7"/>
    </row>
    <row r="157" spans="1:7" ht="15.6" customHeight="1">
      <c r="A157" s="5"/>
      <c r="B157" s="4"/>
      <c r="C157" s="7"/>
      <c r="D157" s="7"/>
      <c r="E157" s="7"/>
      <c r="F157" s="7"/>
      <c r="G157" s="7"/>
    </row>
    <row r="158" spans="1:7" ht="15.6" customHeight="1">
      <c r="A158" s="5"/>
      <c r="B158" s="4"/>
      <c r="C158" s="7"/>
      <c r="D158" s="7"/>
      <c r="E158" s="7"/>
      <c r="F158" s="7"/>
      <c r="G158" s="7"/>
    </row>
    <row r="159" spans="1:7" ht="15.6" customHeight="1">
      <c r="A159" s="5"/>
      <c r="B159" s="4"/>
      <c r="C159" s="7"/>
      <c r="D159" s="7"/>
      <c r="E159" s="7"/>
      <c r="F159" s="7"/>
      <c r="G159" s="7"/>
    </row>
    <row r="160" spans="1:7" ht="15.6" customHeight="1">
      <c r="A160" s="5"/>
      <c r="B160" s="4"/>
      <c r="C160" s="7"/>
      <c r="D160" s="7"/>
      <c r="E160" s="7"/>
      <c r="F160" s="7"/>
      <c r="G160" s="7"/>
    </row>
    <row r="161" spans="1:7" ht="15.6" customHeight="1">
      <c r="A161" s="5"/>
      <c r="B161" s="4"/>
      <c r="C161" s="7"/>
      <c r="D161" s="7"/>
      <c r="E161" s="7"/>
      <c r="F161" s="7"/>
      <c r="G161" s="7"/>
    </row>
    <row r="162" spans="1:7" ht="15.6" customHeight="1">
      <c r="A162" s="5"/>
      <c r="B162" s="4"/>
      <c r="C162" s="7"/>
      <c r="D162" s="7"/>
      <c r="E162" s="7"/>
      <c r="F162" s="7"/>
      <c r="G162" s="7"/>
    </row>
    <row r="163" spans="1:7" ht="15.6" customHeight="1">
      <c r="A163" s="5"/>
      <c r="B163" s="4"/>
      <c r="C163" s="7"/>
      <c r="D163" s="7"/>
      <c r="E163" s="7"/>
      <c r="F163" s="7"/>
      <c r="G163" s="7"/>
    </row>
    <row r="164" spans="1:7" ht="15.6" customHeight="1">
      <c r="A164" s="5"/>
      <c r="B164" s="4"/>
      <c r="C164" s="7"/>
      <c r="D164" s="7"/>
      <c r="E164" s="7"/>
      <c r="F164" s="7"/>
      <c r="G164" s="7"/>
    </row>
    <row r="165" spans="1:7" ht="15.6" customHeight="1">
      <c r="A165" s="5"/>
      <c r="B165" s="4"/>
      <c r="C165" s="7"/>
      <c r="D165" s="7"/>
      <c r="E165" s="7"/>
      <c r="F165" s="7"/>
      <c r="G165" s="7"/>
    </row>
    <row r="166" spans="1:7" ht="15.6" customHeight="1">
      <c r="A166" s="5"/>
      <c r="B166" s="4"/>
      <c r="C166" s="7"/>
      <c r="D166" s="7"/>
      <c r="E166" s="7"/>
      <c r="F166" s="7"/>
      <c r="G166" s="7"/>
    </row>
    <row r="167" spans="1:7" ht="15.6" customHeight="1">
      <c r="A167" s="5"/>
      <c r="B167" s="4"/>
      <c r="C167" s="7"/>
      <c r="D167" s="7"/>
      <c r="E167" s="7"/>
      <c r="F167" s="7"/>
      <c r="G167" s="7"/>
    </row>
    <row r="168" spans="1:7" ht="15.6" customHeight="1">
      <c r="A168" s="5"/>
      <c r="B168" s="4"/>
      <c r="C168" s="7"/>
      <c r="D168" s="7"/>
      <c r="E168" s="7"/>
      <c r="F168" s="7"/>
      <c r="G168" s="7"/>
    </row>
    <row r="169" spans="1:7" ht="15.6" customHeight="1">
      <c r="A169" s="5"/>
      <c r="B169" s="4"/>
      <c r="C169" s="7"/>
      <c r="D169" s="7"/>
      <c r="E169" s="7"/>
      <c r="F169" s="7"/>
      <c r="G169" s="7"/>
    </row>
    <row r="170" spans="1:7" ht="15.6" customHeight="1">
      <c r="A170" s="5"/>
      <c r="B170" s="4"/>
      <c r="C170" s="7"/>
      <c r="D170" s="7"/>
      <c r="E170" s="7"/>
      <c r="F170" s="7"/>
      <c r="G170" s="7"/>
    </row>
    <row r="171" spans="1:7" ht="15.6" customHeight="1">
      <c r="A171" s="5"/>
      <c r="B171" s="4"/>
      <c r="C171" s="7"/>
      <c r="D171" s="7"/>
      <c r="E171" s="7"/>
      <c r="F171" s="7"/>
      <c r="G171" s="7"/>
    </row>
    <row r="172" spans="1:7" ht="15.6" customHeight="1">
      <c r="A172" s="5"/>
      <c r="B172" s="4"/>
      <c r="C172" s="7"/>
      <c r="D172" s="7"/>
      <c r="E172" s="7"/>
      <c r="F172" s="7"/>
      <c r="G172" s="7"/>
    </row>
    <row r="173" spans="1:7" ht="15.6" customHeight="1">
      <c r="A173" s="5"/>
      <c r="B173" s="4"/>
      <c r="C173" s="7"/>
      <c r="D173" s="7"/>
      <c r="E173" s="7"/>
      <c r="F173" s="7"/>
      <c r="G173" s="7"/>
    </row>
    <row r="174" spans="1:7" ht="15.6" customHeight="1">
      <c r="A174" s="5"/>
      <c r="B174" s="4"/>
      <c r="C174" s="7"/>
      <c r="D174" s="7"/>
      <c r="E174" s="7"/>
      <c r="F174" s="7"/>
      <c r="G174" s="7"/>
    </row>
    <row r="175" spans="1:7" ht="15.6" customHeight="1">
      <c r="A175" s="5"/>
      <c r="B175" s="4"/>
      <c r="C175" s="7"/>
      <c r="D175" s="7"/>
      <c r="E175" s="7"/>
      <c r="F175" s="7"/>
      <c r="G175" s="7"/>
    </row>
    <row r="176" spans="1:7" ht="15.6" customHeight="1">
      <c r="A176" s="5"/>
      <c r="B176" s="4"/>
      <c r="C176" s="7"/>
      <c r="D176" s="7"/>
      <c r="E176" s="7"/>
      <c r="F176" s="7"/>
      <c r="G176" s="7"/>
    </row>
    <row r="177" spans="1:7" ht="15.6" customHeight="1">
      <c r="A177" s="5"/>
      <c r="B177" s="4"/>
      <c r="C177" s="7"/>
      <c r="D177" s="7"/>
      <c r="E177" s="7"/>
      <c r="F177" s="7"/>
      <c r="G177" s="7"/>
    </row>
    <row r="178" spans="1:7" ht="15.6" customHeight="1">
      <c r="A178" s="5"/>
      <c r="B178" s="4"/>
      <c r="C178" s="7"/>
      <c r="D178" s="7"/>
      <c r="E178" s="7"/>
      <c r="F178" s="7"/>
      <c r="G178" s="7"/>
    </row>
    <row r="179" spans="1:7" ht="15.6" customHeight="1">
      <c r="A179" s="5"/>
      <c r="B179" s="4"/>
      <c r="C179" s="7"/>
      <c r="D179" s="7"/>
      <c r="E179" s="7"/>
      <c r="F179" s="7"/>
      <c r="G179" s="7"/>
    </row>
    <row r="180" spans="1:7" ht="15.6" customHeight="1">
      <c r="A180" s="5"/>
      <c r="B180" s="4"/>
      <c r="C180" s="7"/>
      <c r="D180" s="7"/>
      <c r="E180" s="7"/>
      <c r="F180" s="7"/>
      <c r="G180" s="7"/>
    </row>
    <row r="181" spans="1:7" ht="15.6" customHeight="1">
      <c r="A181" s="5"/>
      <c r="B181" s="4"/>
      <c r="C181" s="7"/>
      <c r="D181" s="7"/>
      <c r="E181" s="7"/>
      <c r="F181" s="7"/>
      <c r="G181" s="7"/>
    </row>
    <row r="182" spans="1:7" ht="15.6" customHeight="1">
      <c r="A182" s="5"/>
      <c r="B182" s="4"/>
      <c r="C182" s="7"/>
      <c r="D182" s="7"/>
      <c r="E182" s="7"/>
      <c r="F182" s="7"/>
      <c r="G182" s="7"/>
    </row>
    <row r="183" spans="1:7" ht="15.6" customHeight="1">
      <c r="A183" s="5"/>
      <c r="B183" s="4"/>
      <c r="C183" s="7"/>
      <c r="D183" s="7"/>
      <c r="E183" s="7"/>
      <c r="F183" s="7"/>
      <c r="G183" s="7"/>
    </row>
    <row r="184" spans="1:7" ht="15.6" customHeight="1">
      <c r="A184" s="5"/>
      <c r="B184" s="4"/>
      <c r="C184" s="7"/>
      <c r="D184" s="7"/>
      <c r="E184" s="7"/>
      <c r="F184" s="7"/>
      <c r="G184" s="7"/>
    </row>
    <row r="185" spans="1:7" ht="15.6" customHeight="1">
      <c r="A185" s="5"/>
      <c r="B185" s="4"/>
      <c r="C185" s="7"/>
      <c r="D185" s="7"/>
      <c r="E185" s="7"/>
      <c r="F185" s="7"/>
      <c r="G185" s="7"/>
    </row>
    <row r="186" spans="1:7" ht="15.6" customHeight="1">
      <c r="A186" s="5"/>
      <c r="B186" s="4"/>
      <c r="C186" s="7"/>
      <c r="D186" s="7"/>
      <c r="E186" s="7"/>
      <c r="F186" s="7"/>
      <c r="G186" s="7"/>
    </row>
    <row r="187" spans="1:7" ht="15.6" customHeight="1">
      <c r="A187" s="5"/>
      <c r="B187" s="4"/>
      <c r="C187" s="7"/>
      <c r="D187" s="7"/>
      <c r="E187" s="7"/>
      <c r="F187" s="7"/>
      <c r="G187" s="7"/>
    </row>
    <row r="188" spans="1:7" ht="15.6" customHeight="1">
      <c r="A188" s="5"/>
      <c r="B188" s="4"/>
      <c r="C188" s="7"/>
      <c r="D188" s="7"/>
      <c r="E188" s="7"/>
      <c r="F188" s="7"/>
      <c r="G188" s="7"/>
    </row>
    <row r="189" spans="1:7" ht="15.6" customHeight="1">
      <c r="A189" s="5"/>
      <c r="B189" s="4"/>
      <c r="C189" s="7"/>
      <c r="D189" s="7"/>
      <c r="E189" s="7"/>
      <c r="F189" s="7"/>
      <c r="G189" s="7"/>
    </row>
    <row r="190" spans="1:7" ht="15.6" customHeight="1">
      <c r="A190" s="5"/>
      <c r="B190" s="4"/>
      <c r="C190" s="7"/>
      <c r="D190" s="7"/>
      <c r="E190" s="7"/>
      <c r="F190" s="7"/>
      <c r="G190" s="7"/>
    </row>
    <row r="191" spans="1:7" ht="15.6" customHeight="1">
      <c r="A191" s="5"/>
      <c r="B191" s="4"/>
      <c r="C191" s="7"/>
      <c r="D191" s="7"/>
      <c r="E191" s="7"/>
      <c r="F191" s="7"/>
      <c r="G191" s="7"/>
    </row>
    <row r="192" spans="1:7" ht="15.6" customHeight="1">
      <c r="A192" s="5"/>
      <c r="B192" s="4"/>
      <c r="C192" s="7"/>
      <c r="D192" s="7"/>
      <c r="E192" s="7"/>
      <c r="F192" s="7"/>
      <c r="G192" s="7"/>
    </row>
    <row r="193" spans="1:7" ht="15.6" customHeight="1">
      <c r="A193" s="5"/>
      <c r="B193" s="4"/>
      <c r="C193" s="7"/>
      <c r="D193" s="7"/>
      <c r="E193" s="7"/>
      <c r="F193" s="7"/>
      <c r="G193" s="7"/>
    </row>
    <row r="194" spans="1:7" ht="15.6" customHeight="1">
      <c r="A194" s="5"/>
      <c r="B194" s="4"/>
      <c r="C194" s="7"/>
      <c r="D194" s="7"/>
      <c r="E194" s="7"/>
      <c r="F194" s="7"/>
      <c r="G194" s="7"/>
    </row>
    <row r="195" spans="1:7" ht="15.6" customHeight="1">
      <c r="A195" s="5"/>
      <c r="B195" s="4"/>
      <c r="C195" s="7"/>
      <c r="D195" s="7"/>
      <c r="E195" s="7"/>
      <c r="F195" s="7"/>
      <c r="G195" s="7"/>
    </row>
    <row r="196" spans="1:7" ht="15.6" customHeight="1">
      <c r="A196" s="5"/>
      <c r="B196" s="4"/>
      <c r="C196" s="7"/>
      <c r="D196" s="7"/>
      <c r="E196" s="7"/>
      <c r="F196" s="7"/>
      <c r="G196" s="7"/>
    </row>
    <row r="197" spans="1:7" ht="15.6" customHeight="1">
      <c r="A197" s="5"/>
      <c r="B197" s="4"/>
      <c r="C197" s="7"/>
      <c r="D197" s="7"/>
      <c r="E197" s="7"/>
      <c r="F197" s="7"/>
      <c r="G197" s="7"/>
    </row>
    <row r="198" spans="1:7" ht="15.6" customHeight="1">
      <c r="A198" s="5"/>
      <c r="B198" s="4"/>
      <c r="C198" s="7"/>
      <c r="D198" s="7"/>
      <c r="E198" s="7"/>
      <c r="F198" s="7"/>
      <c r="G198" s="7"/>
    </row>
    <row r="199" spans="1:7" ht="15.6" customHeight="1">
      <c r="A199" s="5"/>
      <c r="B199" s="4"/>
      <c r="C199" s="7"/>
      <c r="D199" s="7"/>
      <c r="E199" s="7"/>
      <c r="F199" s="7"/>
      <c r="G199" s="7"/>
    </row>
    <row r="200" spans="1:7" ht="15.6" customHeight="1">
      <c r="A200" s="5"/>
      <c r="B200" s="4"/>
      <c r="C200" s="7"/>
      <c r="D200" s="7"/>
      <c r="E200" s="7"/>
      <c r="F200" s="7"/>
      <c r="G200" s="7"/>
    </row>
    <row r="201" spans="1:7" ht="15.6" customHeight="1">
      <c r="A201" s="5"/>
      <c r="B201" s="4"/>
      <c r="C201" s="7"/>
      <c r="D201" s="7"/>
      <c r="E201" s="7"/>
      <c r="F201" s="7"/>
      <c r="G201" s="7"/>
    </row>
    <row r="202" spans="1:7" ht="15.6" customHeight="1">
      <c r="A202" s="5"/>
      <c r="B202" s="4"/>
      <c r="C202" s="7"/>
      <c r="D202" s="7"/>
      <c r="E202" s="7"/>
      <c r="F202" s="7"/>
      <c r="G202" s="7"/>
    </row>
    <row r="203" spans="1:7" ht="15.6" customHeight="1">
      <c r="A203" s="5"/>
      <c r="B203" s="4"/>
      <c r="C203" s="7"/>
      <c r="D203" s="7"/>
      <c r="E203" s="7"/>
      <c r="F203" s="7"/>
      <c r="G203" s="7"/>
    </row>
    <row r="204" spans="1:7" ht="15.6" customHeight="1">
      <c r="A204" s="5"/>
      <c r="B204" s="4"/>
      <c r="C204" s="7"/>
      <c r="D204" s="7"/>
      <c r="E204" s="7"/>
      <c r="F204" s="7"/>
      <c r="G204" s="7"/>
    </row>
    <row r="205" spans="1:7" ht="15.6" customHeight="1">
      <c r="A205" s="5"/>
      <c r="B205" s="4"/>
      <c r="C205" s="7"/>
      <c r="D205" s="7"/>
      <c r="E205" s="7"/>
      <c r="F205" s="7"/>
      <c r="G205" s="7"/>
    </row>
    <row r="206" spans="1:7" ht="15.6" customHeight="1">
      <c r="A206" s="5"/>
      <c r="B206" s="4"/>
      <c r="C206" s="7"/>
      <c r="D206" s="7"/>
      <c r="E206" s="7"/>
      <c r="F206" s="7"/>
      <c r="G206" s="7"/>
    </row>
    <row r="207" spans="1:7" ht="15.6" customHeight="1">
      <c r="A207" s="5"/>
      <c r="B207" s="4"/>
      <c r="C207" s="7"/>
      <c r="D207" s="7"/>
      <c r="E207" s="7"/>
      <c r="F207" s="7"/>
      <c r="G207" s="7"/>
    </row>
    <row r="208" spans="1:7" ht="15.6" customHeight="1">
      <c r="A208" s="5"/>
      <c r="B208" s="4"/>
      <c r="C208" s="7"/>
      <c r="D208" s="7"/>
      <c r="E208" s="7"/>
      <c r="F208" s="7"/>
      <c r="G208" s="7"/>
    </row>
    <row r="209" spans="1:7" ht="15.6" customHeight="1">
      <c r="A209" s="5"/>
      <c r="B209" s="4"/>
      <c r="C209" s="7"/>
      <c r="D209" s="7"/>
      <c r="E209" s="7"/>
      <c r="F209" s="7"/>
      <c r="G209" s="7"/>
    </row>
    <row r="210" spans="1:7" ht="15.6" customHeight="1">
      <c r="A210" s="5"/>
      <c r="B210" s="4"/>
      <c r="C210" s="7"/>
      <c r="D210" s="7"/>
      <c r="E210" s="7"/>
      <c r="F210" s="7"/>
      <c r="G210" s="7"/>
    </row>
    <row r="211" spans="1:7" ht="15.6" customHeight="1">
      <c r="A211" s="5"/>
      <c r="B211" s="4"/>
      <c r="C211" s="7"/>
      <c r="D211" s="7"/>
      <c r="E211" s="7"/>
      <c r="F211" s="7"/>
      <c r="G211" s="7"/>
    </row>
    <row r="212" spans="1:7" ht="15.6" customHeight="1">
      <c r="A212" s="5"/>
      <c r="B212" s="4"/>
      <c r="C212" s="7"/>
      <c r="D212" s="7"/>
      <c r="E212" s="7"/>
      <c r="F212" s="7"/>
      <c r="G212" s="7"/>
    </row>
    <row r="213" spans="1:7" ht="15.6" customHeight="1">
      <c r="A213" s="5"/>
      <c r="B213" s="4"/>
      <c r="C213" s="7"/>
      <c r="D213" s="7"/>
      <c r="E213" s="7"/>
      <c r="F213" s="7"/>
      <c r="G213" s="7"/>
    </row>
    <row r="214" spans="1:7" ht="15.6" customHeight="1">
      <c r="A214" s="5"/>
      <c r="B214" s="4"/>
      <c r="C214" s="7"/>
      <c r="D214" s="7"/>
      <c r="E214" s="7"/>
      <c r="F214" s="7"/>
      <c r="G214" s="7"/>
    </row>
    <row r="215" spans="1:7" ht="15.6" customHeight="1">
      <c r="A215" s="5"/>
      <c r="B215" s="4"/>
      <c r="C215" s="7"/>
      <c r="D215" s="7"/>
      <c r="E215" s="7"/>
      <c r="F215" s="7"/>
      <c r="G215" s="7"/>
    </row>
    <row r="216" spans="1:7" ht="15.6" customHeight="1">
      <c r="A216" s="5"/>
      <c r="B216" s="4"/>
      <c r="C216" s="7"/>
      <c r="D216" s="7"/>
      <c r="E216" s="7"/>
      <c r="F216" s="7"/>
      <c r="G216" s="7"/>
    </row>
    <row r="217" spans="1:7" ht="15.6" customHeight="1">
      <c r="A217" s="5"/>
      <c r="B217" s="4"/>
      <c r="C217" s="7"/>
      <c r="D217" s="7"/>
      <c r="E217" s="7"/>
      <c r="F217" s="7"/>
      <c r="G217" s="7"/>
    </row>
    <row r="218" spans="1:7" ht="15.6" customHeight="1">
      <c r="A218" s="5"/>
      <c r="B218" s="4"/>
      <c r="C218" s="7"/>
      <c r="D218" s="7"/>
      <c r="E218" s="7"/>
      <c r="F218" s="7"/>
      <c r="G218" s="7"/>
    </row>
    <row r="219" spans="1:7" ht="15.6" customHeight="1">
      <c r="A219" s="5"/>
      <c r="B219" s="4"/>
      <c r="C219" s="7"/>
      <c r="D219" s="7"/>
      <c r="E219" s="7"/>
      <c r="F219" s="7"/>
      <c r="G219" s="7"/>
    </row>
    <row r="220" spans="1:7" ht="15.6" customHeight="1">
      <c r="A220" s="5"/>
      <c r="B220" s="4"/>
      <c r="C220" s="7"/>
      <c r="D220" s="7"/>
      <c r="E220" s="7"/>
      <c r="F220" s="7"/>
      <c r="G220" s="7"/>
    </row>
    <row r="221" spans="1:7" ht="15.6" customHeight="1">
      <c r="A221" s="5"/>
      <c r="B221" s="4"/>
      <c r="C221" s="7"/>
      <c r="D221" s="7"/>
      <c r="E221" s="7"/>
      <c r="F221" s="7"/>
      <c r="G221" s="7"/>
    </row>
    <row r="222" spans="1:7" ht="15.6" customHeight="1">
      <c r="A222" s="5"/>
      <c r="B222" s="4"/>
      <c r="C222" s="7"/>
      <c r="D222" s="7"/>
      <c r="E222" s="7"/>
      <c r="F222" s="7"/>
      <c r="G222" s="7"/>
    </row>
    <row r="223" spans="1:7" ht="15.6" customHeight="1">
      <c r="A223" s="5"/>
      <c r="B223" s="4"/>
      <c r="C223" s="7"/>
      <c r="D223" s="7"/>
      <c r="E223" s="7"/>
      <c r="F223" s="7"/>
      <c r="G223" s="7"/>
    </row>
    <row r="224" spans="1:7" ht="15.6" customHeight="1">
      <c r="A224" s="5"/>
      <c r="B224" s="4"/>
      <c r="C224" s="7"/>
      <c r="D224" s="7"/>
      <c r="E224" s="7"/>
      <c r="F224" s="7"/>
      <c r="G224" s="7"/>
    </row>
    <row r="225" spans="1:7" ht="15.6" customHeight="1">
      <c r="A225" s="5"/>
      <c r="B225" s="4"/>
      <c r="C225" s="7"/>
      <c r="D225" s="7"/>
      <c r="E225" s="7"/>
      <c r="F225" s="7"/>
      <c r="G225" s="7"/>
    </row>
    <row r="226" spans="1:7" ht="15.6" customHeight="1">
      <c r="A226" s="5"/>
      <c r="B226" s="4"/>
      <c r="C226" s="7"/>
      <c r="D226" s="7"/>
      <c r="E226" s="7"/>
      <c r="F226" s="7"/>
      <c r="G226" s="7"/>
    </row>
    <row r="227" spans="1:7" ht="15.6" customHeight="1">
      <c r="A227" s="5"/>
      <c r="B227" s="4"/>
      <c r="C227" s="7"/>
      <c r="D227" s="7"/>
      <c r="E227" s="7"/>
      <c r="F227" s="7"/>
      <c r="G227" s="7"/>
    </row>
    <row r="228" spans="1:7" ht="15.6" customHeight="1">
      <c r="A228" s="5"/>
      <c r="B228" s="4"/>
      <c r="C228" s="7"/>
      <c r="D228" s="7"/>
      <c r="E228" s="7"/>
      <c r="F228" s="7"/>
      <c r="G228" s="7"/>
    </row>
    <row r="229" spans="1:7" ht="15.6" customHeight="1">
      <c r="A229" s="5"/>
      <c r="B229" s="4"/>
      <c r="C229" s="7"/>
      <c r="D229" s="7"/>
      <c r="E229" s="7"/>
      <c r="F229" s="7"/>
      <c r="G229" s="7"/>
    </row>
    <row r="230" spans="1:7" ht="15.6" customHeight="1">
      <c r="A230" s="5"/>
      <c r="B230" s="4"/>
      <c r="C230" s="7"/>
      <c r="D230" s="7"/>
      <c r="E230" s="7"/>
      <c r="F230" s="7"/>
      <c r="G230" s="7"/>
    </row>
    <row r="231" spans="1:7" ht="15.6" customHeight="1">
      <c r="A231" s="5"/>
      <c r="B231" s="4"/>
      <c r="C231" s="7"/>
      <c r="D231" s="7"/>
      <c r="E231" s="7"/>
      <c r="F231" s="7"/>
      <c r="G231" s="7"/>
    </row>
    <row r="232" spans="1:7" ht="15.6" customHeight="1">
      <c r="A232" s="5"/>
      <c r="B232" s="4"/>
      <c r="C232" s="7"/>
      <c r="D232" s="7"/>
      <c r="E232" s="7"/>
      <c r="F232" s="7"/>
      <c r="G232" s="7"/>
    </row>
    <row r="233" spans="1:7" ht="15.6" customHeight="1">
      <c r="A233" s="5"/>
      <c r="B233" s="4"/>
      <c r="C233" s="7"/>
      <c r="D233" s="7"/>
      <c r="E233" s="7"/>
      <c r="F233" s="7"/>
      <c r="G233" s="7"/>
    </row>
    <row r="234" spans="1:7" ht="15.6" customHeight="1">
      <c r="A234" s="5"/>
      <c r="B234" s="4"/>
      <c r="C234" s="7"/>
      <c r="D234" s="7"/>
      <c r="E234" s="7"/>
      <c r="F234" s="7"/>
      <c r="G234" s="7"/>
    </row>
    <row r="235" spans="1:7" ht="15.6" customHeight="1">
      <c r="A235" s="5"/>
      <c r="B235" s="4"/>
      <c r="C235" s="7"/>
      <c r="D235" s="7"/>
      <c r="E235" s="7"/>
      <c r="F235" s="7"/>
      <c r="G235" s="7"/>
    </row>
    <row r="236" spans="1:7" ht="15.6" customHeight="1">
      <c r="A236" s="5"/>
      <c r="B236" s="4"/>
      <c r="C236" s="7"/>
      <c r="D236" s="7"/>
      <c r="E236" s="7"/>
      <c r="F236" s="7"/>
      <c r="G236" s="7"/>
    </row>
    <row r="237" spans="1:7" ht="15.6" customHeight="1">
      <c r="A237" s="5"/>
      <c r="B237" s="4"/>
      <c r="C237" s="7"/>
      <c r="D237" s="7"/>
      <c r="E237" s="7"/>
      <c r="F237" s="7"/>
      <c r="G237" s="7"/>
    </row>
    <row r="238" spans="1:7" ht="15.6" customHeight="1">
      <c r="A238" s="5"/>
      <c r="B238" s="4"/>
      <c r="C238" s="7"/>
      <c r="D238" s="7"/>
      <c r="E238" s="7"/>
      <c r="F238" s="7"/>
      <c r="G238" s="7"/>
    </row>
    <row r="239" spans="1:7" ht="15.6" customHeight="1">
      <c r="A239" s="5"/>
      <c r="B239" s="4"/>
      <c r="C239" s="7"/>
      <c r="D239" s="7"/>
      <c r="E239" s="7"/>
      <c r="F239" s="7"/>
      <c r="G239" s="7"/>
    </row>
    <row r="240" spans="1:7" ht="15.6" customHeight="1">
      <c r="A240" s="5"/>
      <c r="B240" s="4"/>
      <c r="C240" s="7"/>
      <c r="D240" s="7"/>
      <c r="E240" s="7"/>
      <c r="F240" s="7"/>
      <c r="G240" s="7"/>
    </row>
    <row r="241" spans="1:7" ht="15.6" customHeight="1">
      <c r="A241" s="5"/>
      <c r="B241" s="4"/>
      <c r="C241" s="7"/>
      <c r="D241" s="7"/>
      <c r="E241" s="7"/>
      <c r="F241" s="7"/>
      <c r="G241" s="7"/>
    </row>
    <row r="242" spans="1:7" ht="15.6" customHeight="1">
      <c r="A242" s="5"/>
      <c r="B242" s="4"/>
      <c r="C242" s="7"/>
      <c r="D242" s="7"/>
      <c r="E242" s="7"/>
      <c r="F242" s="7"/>
      <c r="G242" s="7"/>
    </row>
    <row r="243" spans="1:7" ht="15.6" customHeight="1">
      <c r="A243" s="5"/>
      <c r="B243" s="4"/>
      <c r="C243" s="7"/>
      <c r="D243" s="7"/>
      <c r="E243" s="7"/>
      <c r="F243" s="7"/>
      <c r="G243" s="7"/>
    </row>
    <row r="244" spans="1:7" ht="15.6" customHeight="1">
      <c r="A244" s="5"/>
      <c r="B244" s="4"/>
      <c r="C244" s="7"/>
      <c r="D244" s="7"/>
      <c r="E244" s="7"/>
      <c r="F244" s="7"/>
      <c r="G244" s="7"/>
    </row>
    <row r="245" spans="1:7" ht="15.6" customHeight="1">
      <c r="A245" s="5"/>
      <c r="B245" s="4"/>
      <c r="C245" s="7"/>
      <c r="D245" s="7"/>
      <c r="E245" s="7"/>
      <c r="F245" s="7"/>
      <c r="G245" s="7"/>
    </row>
    <row r="246" spans="1:7" ht="15.6" customHeight="1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E81011B837F43B69F808D5632DB1C" ma:contentTypeVersion="4" ma:contentTypeDescription="Create a new document." ma:contentTypeScope="" ma:versionID="fbbb872bf463d6e609185768f061a67e">
  <xsd:schema xmlns:xsd="http://www.w3.org/2001/XMLSchema" xmlns:xs="http://www.w3.org/2001/XMLSchema" xmlns:p="http://schemas.microsoft.com/office/2006/metadata/properties" xmlns:ns2="dca4eca4-d39a-4986-84ca-04c5ede63c02" targetNamespace="http://schemas.microsoft.com/office/2006/metadata/properties" ma:root="true" ma:fieldsID="a04621280138f49258a60a88c3e15dc0" ns2:_="">
    <xsd:import namespace="dca4eca4-d39a-4986-84ca-04c5ede63c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4eca4-d39a-4986-84ca-04c5ede63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871DB3-D997-44E0-9183-296A96202CD8}"/>
</file>

<file path=customXml/itemProps2.xml><?xml version="1.0" encoding="utf-8"?>
<ds:datastoreItem xmlns:ds="http://schemas.openxmlformats.org/officeDocument/2006/customXml" ds:itemID="{3AFA6472-3AB3-4230-B4FD-243E603E86A1}"/>
</file>

<file path=customXml/itemProps3.xml><?xml version="1.0" encoding="utf-8"?>
<ds:datastoreItem xmlns:ds="http://schemas.openxmlformats.org/officeDocument/2006/customXml" ds:itemID="{61AD0AC4-14BF-4674-9E5F-8E446086E2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helene.deniau</cp:lastModifiedBy>
  <cp:revision/>
  <dcterms:created xsi:type="dcterms:W3CDTF">2014-12-21T14:23:42Z</dcterms:created>
  <dcterms:modified xsi:type="dcterms:W3CDTF">2021-11-29T13:02:26Z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0x0101005C0E81011B837F43B69F808D5632DB1C</vt:lpwstr>
  </property>
</Properties>
</file>