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004CB8EA-C7A3-4C89-B54B-73ABC9A4EF7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18" i="1"/>
  <c r="F18" i="1" s="1"/>
  <c r="C18" i="1"/>
  <c r="D18" i="1" s="1"/>
  <c r="B18" i="1"/>
  <c r="A18" i="1"/>
  <c r="T5" i="1"/>
  <c r="T6" i="1"/>
  <c r="T7" i="1"/>
  <c r="T8" i="1"/>
  <c r="L8" i="1" s="1"/>
  <c r="T9" i="1"/>
  <c r="T10" i="1"/>
  <c r="T12" i="1"/>
  <c r="T13" i="1"/>
  <c r="T4" i="1"/>
  <c r="B2" i="1"/>
  <c r="J11" i="1"/>
  <c r="X5" i="1"/>
  <c r="X6" i="1"/>
  <c r="X7" i="1"/>
  <c r="X8" i="1"/>
  <c r="X9" i="1"/>
  <c r="X10" i="1"/>
  <c r="X11" i="1"/>
  <c r="X12" i="1"/>
  <c r="X13" i="1"/>
  <c r="X4" i="1"/>
  <c r="J5" i="1"/>
  <c r="J6" i="1"/>
  <c r="J7" i="1"/>
  <c r="J8" i="1"/>
  <c r="J9" i="1"/>
  <c r="J10" i="1"/>
  <c r="J12" i="1"/>
  <c r="J13" i="1"/>
  <c r="J4" i="1"/>
  <c r="F5" i="1"/>
  <c r="U5" i="1" s="1"/>
  <c r="L5" i="1" s="1"/>
  <c r="F6" i="1"/>
  <c r="U6" i="1" s="1"/>
  <c r="L6" i="1" s="1"/>
  <c r="F7" i="1"/>
  <c r="G7" i="1" s="1"/>
  <c r="F8" i="1"/>
  <c r="U8" i="1" s="1"/>
  <c r="F9" i="1"/>
  <c r="U9" i="1" s="1"/>
  <c r="L9" i="1" s="1"/>
  <c r="F10" i="1"/>
  <c r="U10" i="1" s="1"/>
  <c r="L10" i="1" s="1"/>
  <c r="F12" i="1"/>
  <c r="U12" i="1" s="1"/>
  <c r="F13" i="1"/>
  <c r="U13" i="1" s="1"/>
  <c r="F4" i="1"/>
  <c r="G4" i="1" s="1"/>
  <c r="E5" i="1"/>
  <c r="H5" i="1" s="1"/>
  <c r="E6" i="1"/>
  <c r="E7" i="1"/>
  <c r="E8" i="1"/>
  <c r="E9" i="1"/>
  <c r="H9" i="1" s="1"/>
  <c r="E10" i="1"/>
  <c r="H10" i="1" s="1"/>
  <c r="I10" i="1" s="1"/>
  <c r="E12" i="1"/>
  <c r="E13" i="1"/>
  <c r="E4" i="1"/>
  <c r="C11" i="1"/>
  <c r="D11" i="1"/>
  <c r="T11" i="1" s="1"/>
  <c r="Q11" i="1"/>
  <c r="C19" i="1" l="1"/>
  <c r="L12" i="1"/>
  <c r="L13" i="1"/>
  <c r="E11" i="1"/>
  <c r="H11" i="1" s="1"/>
  <c r="I11" i="1" s="1"/>
  <c r="H6" i="1"/>
  <c r="I6" i="1" s="1"/>
  <c r="G8" i="1"/>
  <c r="F11" i="1"/>
  <c r="U11" i="1" s="1"/>
  <c r="L11" i="1" s="1"/>
  <c r="H13" i="1"/>
  <c r="G12" i="1"/>
  <c r="H4" i="1"/>
  <c r="I4" i="1" s="1"/>
  <c r="I9" i="1"/>
  <c r="M9" i="1"/>
  <c r="I13" i="1"/>
  <c r="M13" i="1"/>
  <c r="I5" i="1"/>
  <c r="M5" i="1"/>
  <c r="U7" i="1"/>
  <c r="L7" i="1" s="1"/>
  <c r="G11" i="1"/>
  <c r="H12" i="1"/>
  <c r="H8" i="1"/>
  <c r="G10" i="1"/>
  <c r="G6" i="1"/>
  <c r="H7" i="1"/>
  <c r="M10" i="1"/>
  <c r="U4" i="1"/>
  <c r="L4" i="1" s="1"/>
  <c r="G13" i="1"/>
  <c r="G9" i="1"/>
  <c r="G5" i="1"/>
  <c r="D19" i="1" l="1"/>
  <c r="F19" i="1" s="1"/>
  <c r="C20" i="1"/>
  <c r="M11" i="1"/>
  <c r="M6" i="1"/>
  <c r="M4" i="1"/>
  <c r="I8" i="1"/>
  <c r="M8" i="1"/>
  <c r="I7" i="1"/>
  <c r="M7" i="1"/>
  <c r="I12" i="1"/>
  <c r="M12" i="1"/>
  <c r="C21" i="1" l="1"/>
  <c r="D20" i="1"/>
  <c r="F20" i="1" s="1"/>
  <c r="C22" i="1" l="1"/>
  <c r="D21" i="1"/>
  <c r="F21" i="1" s="1"/>
  <c r="C23" i="1" l="1"/>
  <c r="D23" i="1" s="1"/>
  <c r="F23" i="1" s="1"/>
  <c r="D22" i="1"/>
  <c r="F22" i="1" s="1"/>
</calcChain>
</file>

<file path=xl/sharedStrings.xml><?xml version="1.0" encoding="utf-8"?>
<sst xmlns="http://schemas.openxmlformats.org/spreadsheetml/2006/main" count="48" uniqueCount="44">
  <si>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</si>
  <si>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</si>
  <si>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</si>
  <si>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</si>
  <si>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</si>
  <si>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</si>
  <si>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</si>
  <si>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</si>
  <si>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</si>
  <si>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</si>
  <si>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</si>
  <si>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</si>
  <si>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</si>
  <si>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</si>
  <si>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</si>
  <si>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</si>
  <si>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</si>
  <si>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</si>
  <si>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</si>
  <si>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</si>
  <si>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</si>
  <si>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</si>
  <si>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</si>
  <si>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</si>
  <si>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</si>
  <si>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</si>
  <si>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</si>
  <si>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</si>
  <si>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</si>
  <si>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</si>
  <si>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</si>
  <si>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</si>
  <si>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</si>
  <si>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GTAL</t>
  </si>
  <si>
    <t>Plan vs Achievement</t>
  </si>
  <si>
    <t xml:space="preserve">Date: 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</si>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</sst>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ill="1"/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7" workbookViewId="0">
      <selection activeCell="F18" sqref="F18"/>
    </sheetView>
  </sheetViews>
  <sheetFormatPr defaultRowHeight="15" x14ac:dyDescent="0.25"/>
  <cols>
    <col min="1" max="1" width="13.7109375" customWidth="1"/>
    <col min="2" max="2" width="12.85546875" customWidth="1"/>
    <col min="3" max="3" width="11.28515625" customWidth="1"/>
    <col min="4" max="4" width="11.7109375" customWidth="1"/>
    <col min="5" max="5" width="13" customWidth="1"/>
    <col min="6" max="6" width="12.42578125" customWidth="1"/>
    <col min="7" max="7" width="11.42578125" customWidth="1"/>
    <col min="8" max="8" width="12.85546875" customWidth="1"/>
    <col min="9" max="9" width="12.42578125" bestFit="1" customWidth="1"/>
    <col min="10" max="10" width="12.140625" customWidth="1"/>
    <col min="11" max="11" width="11.7109375" customWidth="1"/>
    <col min="13" max="13" width="13" customWidth="1"/>
    <col min="20" max="20" width="11.42578125" customWidth="1"/>
    <col min="21" max="21" width="13" customWidth="1"/>
  </cols>
  <sheetData>
    <row r="1" spans="1:24" ht="21" x14ac:dyDescent="0.35">
      <c r="A1" s="3" t="s">
        <v>34</v>
      </c>
    </row>
    <row r="2" spans="1:24" ht="15.75" thickBot="1" x14ac:dyDescent="0.3">
      <c r="A2" s="4" t="s">
        <v>35</v>
      </c>
      <c r="B2" s="5">
        <f ca="1">TODAY() - 1</f>
        <v>45784</v>
      </c>
    </row>
    <row r="3" spans="1:24" s="8" customFormat="1" ht="76.5" thickTop="1" thickBot="1" x14ac:dyDescent="0.3">
      <c r="A3" s="7" t="s">
        <v>0</v>
      </c>
      <c r="B3" s="7" t="s">
        <v>1</v>
      </c>
      <c r="C3" s="7" t="s">
        <v>2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31</v>
      </c>
      <c r="M3" s="7" t="s">
        <v>30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</row>
    <row r="4" spans="1:24" ht="15.75" thickTop="1" x14ac:dyDescent="0.25">
      <c r="A4" s="12" t="s">
        <v>18</v>
      </c>
      <c r="B4" s="11"/>
      <c r="C4" s="11">
        <v>4515034</v>
      </c>
      <c r="D4" s="11"/>
      <c r="E4" s="11">
        <f>C4-D4</f>
        <v>4515034</v>
      </c>
      <c r="F4" s="11">
        <f>C4*W4/V4</f>
        <v>0</v>
      </c>
      <c r="G4" s="11">
        <f>F4-D4</f>
        <v>0</v>
      </c>
      <c r="H4" s="11">
        <f>(E4+B4)/(X4+1)</f>
        <v>161251.21428571429</v>
      </c>
      <c r="I4" s="11">
        <f>H4*N4</f>
        <v>1246471.8864285715</v>
      </c>
      <c r="J4" s="11">
        <f>B4*O4</f>
        <v>0</v>
      </c>
      <c r="K4" s="11"/>
      <c r="L4" s="13" t="e">
        <f>T4/U4</f>
        <v>#DIV/0!</v>
      </c>
      <c r="M4" s="11">
        <f>H4/P4</f>
        <v>16370.68165337201</v>
      </c>
      <c r="N4" s="10">
        <v>7.73</v>
      </c>
      <c r="O4" s="10"/>
      <c r="P4" s="10">
        <v>9.85</v>
      </c>
      <c r="Q4" s="10"/>
      <c r="R4" s="13">
        <v>0.68</v>
      </c>
      <c r="S4" s="13"/>
      <c r="T4" s="11">
        <f>O4*D4</f>
        <v>0</v>
      </c>
      <c r="U4" s="11">
        <f>N4*F4</f>
        <v>0</v>
      </c>
      <c r="V4" s="10">
        <v>27</v>
      </c>
      <c r="W4" s="10"/>
      <c r="X4" s="10">
        <f>V4-W4</f>
        <v>27</v>
      </c>
    </row>
    <row r="5" spans="1:24" x14ac:dyDescent="0.25">
      <c r="A5" s="12" t="s">
        <v>32</v>
      </c>
      <c r="B5" s="11"/>
      <c r="C5" s="11">
        <v>253849</v>
      </c>
      <c r="D5" s="11"/>
      <c r="E5" s="11">
        <f t="shared" ref="E5:E13" si="0">C5-D5</f>
        <v>253849</v>
      </c>
      <c r="F5" s="11">
        <f t="shared" ref="F5:F13" si="1">C5*W5/V5</f>
        <v>0</v>
      </c>
      <c r="G5" s="11">
        <f t="shared" ref="G5:G13" si="2">F5-D5</f>
        <v>0</v>
      </c>
      <c r="H5" s="11">
        <f t="shared" ref="H5:H13" si="3">(E5+B5)/(X5+1)</f>
        <v>9066.0357142857138</v>
      </c>
      <c r="I5" s="11">
        <f t="shared" ref="I5:I13" si="4">H5*N5</f>
        <v>59745.175357142849</v>
      </c>
      <c r="J5" s="11">
        <f t="shared" ref="J5:J13" si="5">B5*O5</f>
        <v>0</v>
      </c>
      <c r="K5" s="11"/>
      <c r="L5" s="13" t="e">
        <f t="shared" ref="L5:L13" si="6">T5/U5</f>
        <v>#DIV/0!</v>
      </c>
      <c r="M5" s="10">
        <f t="shared" ref="M5:M13" si="7">H5/P5</f>
        <v>920.40971718636695</v>
      </c>
      <c r="N5" s="10">
        <v>6.59</v>
      </c>
      <c r="O5" s="10"/>
      <c r="P5" s="10">
        <v>9.85</v>
      </c>
      <c r="Q5" s="10"/>
      <c r="R5" s="13">
        <v>0.63</v>
      </c>
      <c r="S5" s="13"/>
      <c r="T5" s="11">
        <f t="shared" ref="T5:T13" si="8">O5*D5</f>
        <v>0</v>
      </c>
      <c r="U5" s="11">
        <f t="shared" ref="U5:U13" si="9">N5*F5</f>
        <v>0</v>
      </c>
      <c r="V5" s="10">
        <v>27</v>
      </c>
      <c r="W5" s="10"/>
      <c r="X5" s="10">
        <f t="shared" ref="X5:X13" si="10">V5-W5</f>
        <v>27</v>
      </c>
    </row>
    <row r="6" spans="1:24" x14ac:dyDescent="0.25">
      <c r="A6" s="12" t="s">
        <v>19</v>
      </c>
      <c r="B6" s="11"/>
      <c r="C6" s="11">
        <v>2500082</v>
      </c>
      <c r="D6" s="11"/>
      <c r="E6" s="11">
        <f t="shared" si="0"/>
        <v>2500082</v>
      </c>
      <c r="F6" s="11">
        <f t="shared" si="1"/>
        <v>0</v>
      </c>
      <c r="G6" s="11">
        <f t="shared" si="2"/>
        <v>0</v>
      </c>
      <c r="H6" s="11">
        <f t="shared" si="3"/>
        <v>89288.642857142855</v>
      </c>
      <c r="I6" s="11">
        <f t="shared" si="4"/>
        <v>536624.74357142858</v>
      </c>
      <c r="J6" s="11">
        <f t="shared" si="5"/>
        <v>0</v>
      </c>
      <c r="K6" s="11"/>
      <c r="L6" s="13" t="e">
        <f t="shared" si="6"/>
        <v>#DIV/0!</v>
      </c>
      <c r="M6" s="11">
        <f t="shared" si="7"/>
        <v>9064.8368382886147</v>
      </c>
      <c r="N6" s="10">
        <v>6.01</v>
      </c>
      <c r="O6" s="10"/>
      <c r="P6" s="10">
        <v>9.85</v>
      </c>
      <c r="Q6" s="10"/>
      <c r="R6" s="13">
        <v>0.72799999999999998</v>
      </c>
      <c r="S6" s="13"/>
      <c r="T6" s="11">
        <f t="shared" si="8"/>
        <v>0</v>
      </c>
      <c r="U6" s="11">
        <f t="shared" si="9"/>
        <v>0</v>
      </c>
      <c r="V6" s="10">
        <v>27</v>
      </c>
      <c r="W6" s="10"/>
      <c r="X6" s="10">
        <f t="shared" si="10"/>
        <v>27</v>
      </c>
    </row>
    <row r="7" spans="1:24" x14ac:dyDescent="0.25">
      <c r="A7" s="12" t="s">
        <v>20</v>
      </c>
      <c r="B7" s="11"/>
      <c r="C7" s="11">
        <v>2188461</v>
      </c>
      <c r="D7" s="11"/>
      <c r="E7" s="11">
        <f t="shared" si="0"/>
        <v>2188461</v>
      </c>
      <c r="F7" s="11">
        <f t="shared" si="1"/>
        <v>0</v>
      </c>
      <c r="G7" s="11">
        <f t="shared" si="2"/>
        <v>0</v>
      </c>
      <c r="H7" s="11">
        <f t="shared" si="3"/>
        <v>78159.321428571435</v>
      </c>
      <c r="I7" s="11">
        <f t="shared" si="4"/>
        <v>815201.72250000003</v>
      </c>
      <c r="J7" s="11">
        <f t="shared" si="5"/>
        <v>0</v>
      </c>
      <c r="K7" s="11"/>
      <c r="L7" s="13" t="e">
        <f t="shared" si="6"/>
        <v>#DIV/0!</v>
      </c>
      <c r="M7" s="11">
        <f t="shared" si="7"/>
        <v>8752.4436090225572</v>
      </c>
      <c r="N7" s="10">
        <v>10.43</v>
      </c>
      <c r="O7" s="10"/>
      <c r="P7" s="10">
        <v>8.93</v>
      </c>
      <c r="Q7" s="10"/>
      <c r="R7" s="13">
        <v>0.74399999999999999</v>
      </c>
      <c r="S7" s="13"/>
      <c r="T7" s="11">
        <f t="shared" si="8"/>
        <v>0</v>
      </c>
      <c r="U7" s="11">
        <f t="shared" si="9"/>
        <v>0</v>
      </c>
      <c r="V7" s="10">
        <v>27</v>
      </c>
      <c r="W7" s="10"/>
      <c r="X7" s="10">
        <f t="shared" si="10"/>
        <v>27</v>
      </c>
    </row>
    <row r="8" spans="1:24" x14ac:dyDescent="0.25">
      <c r="A8" s="12" t="s">
        <v>21</v>
      </c>
      <c r="B8" s="11"/>
      <c r="C8" s="11">
        <v>2166878</v>
      </c>
      <c r="D8" s="11"/>
      <c r="E8" s="11">
        <f t="shared" si="0"/>
        <v>2166878</v>
      </c>
      <c r="F8" s="11">
        <f t="shared" si="1"/>
        <v>0</v>
      </c>
      <c r="G8" s="11">
        <f t="shared" si="2"/>
        <v>0</v>
      </c>
      <c r="H8" s="11">
        <f t="shared" si="3"/>
        <v>77388.5</v>
      </c>
      <c r="I8" s="11">
        <f t="shared" si="4"/>
        <v>684114.34</v>
      </c>
      <c r="J8" s="11">
        <f t="shared" si="5"/>
        <v>0</v>
      </c>
      <c r="K8" s="11"/>
      <c r="L8" s="13" t="e">
        <f t="shared" si="6"/>
        <v>#DIV/0!</v>
      </c>
      <c r="M8" s="11">
        <f t="shared" si="7"/>
        <v>7856.7005076142132</v>
      </c>
      <c r="N8" s="10">
        <v>8.84</v>
      </c>
      <c r="O8" s="10"/>
      <c r="P8" s="10">
        <v>9.85</v>
      </c>
      <c r="Q8" s="10"/>
      <c r="R8" s="13">
        <v>0.68</v>
      </c>
      <c r="S8" s="13"/>
      <c r="T8" s="11">
        <f t="shared" si="8"/>
        <v>0</v>
      </c>
      <c r="U8" s="11">
        <f t="shared" si="9"/>
        <v>0</v>
      </c>
      <c r="V8" s="10">
        <v>27</v>
      </c>
      <c r="W8" s="10"/>
      <c r="X8" s="10">
        <f t="shared" si="10"/>
        <v>27</v>
      </c>
    </row>
    <row r="9" spans="1:24" x14ac:dyDescent="0.25">
      <c r="A9" s="12" t="s">
        <v>22</v>
      </c>
      <c r="B9" s="11"/>
      <c r="C9" s="11">
        <v>2918943</v>
      </c>
      <c r="D9" s="11"/>
      <c r="E9" s="11">
        <f t="shared" si="0"/>
        <v>2918943</v>
      </c>
      <c r="F9" s="11">
        <f t="shared" si="1"/>
        <v>0</v>
      </c>
      <c r="G9" s="11">
        <f t="shared" si="2"/>
        <v>0</v>
      </c>
      <c r="H9" s="11">
        <f t="shared" si="3"/>
        <v>104247.96428571429</v>
      </c>
      <c r="I9" s="11">
        <f t="shared" si="4"/>
        <v>755797.74107142864</v>
      </c>
      <c r="J9" s="11">
        <f t="shared" si="5"/>
        <v>0</v>
      </c>
      <c r="K9" s="11"/>
      <c r="L9" s="13" t="e">
        <f t="shared" si="6"/>
        <v>#DIV/0!</v>
      </c>
      <c r="M9" s="11">
        <f t="shared" si="7"/>
        <v>10583.549673676578</v>
      </c>
      <c r="N9" s="10">
        <v>7.25</v>
      </c>
      <c r="O9" s="10"/>
      <c r="P9" s="10">
        <v>9.85</v>
      </c>
      <c r="Q9" s="10"/>
      <c r="R9" s="13">
        <v>0.68</v>
      </c>
      <c r="S9" s="13"/>
      <c r="T9" s="11">
        <f t="shared" si="8"/>
        <v>0</v>
      </c>
      <c r="U9" s="11">
        <f t="shared" si="9"/>
        <v>0</v>
      </c>
      <c r="V9" s="10">
        <v>27</v>
      </c>
      <c r="W9" s="10"/>
      <c r="X9" s="10">
        <f t="shared" si="10"/>
        <v>27</v>
      </c>
    </row>
    <row r="10" spans="1:24" ht="14.25" customHeight="1" thickBot="1" x14ac:dyDescent="0.3">
      <c r="A10" s="12" t="s">
        <v>23</v>
      </c>
      <c r="B10" s="11"/>
      <c r="C10" s="11">
        <v>3874922</v>
      </c>
      <c r="D10" s="11"/>
      <c r="E10" s="11">
        <f t="shared" si="0"/>
        <v>3874922</v>
      </c>
      <c r="F10" s="11">
        <f t="shared" si="1"/>
        <v>0</v>
      </c>
      <c r="G10" s="11">
        <f t="shared" si="2"/>
        <v>0</v>
      </c>
      <c r="H10" s="11">
        <f t="shared" si="3"/>
        <v>138390.07142857142</v>
      </c>
      <c r="I10" s="11">
        <f t="shared" si="4"/>
        <v>1411578.7285714285</v>
      </c>
      <c r="J10" s="11">
        <f t="shared" si="5"/>
        <v>0</v>
      </c>
      <c r="K10" s="11"/>
      <c r="L10" s="13" t="e">
        <f t="shared" si="6"/>
        <v>#DIV/0!</v>
      </c>
      <c r="M10" s="11">
        <f t="shared" si="7"/>
        <v>14049.753444525018</v>
      </c>
      <c r="N10" s="10">
        <v>10.199999999999999</v>
      </c>
      <c r="O10" s="10"/>
      <c r="P10" s="10">
        <v>9.85</v>
      </c>
      <c r="Q10" s="10"/>
      <c r="R10" s="13">
        <v>0.65</v>
      </c>
      <c r="S10" s="13"/>
      <c r="T10" s="11">
        <f t="shared" si="8"/>
        <v>0</v>
      </c>
      <c r="U10" s="11">
        <f t="shared" si="9"/>
        <v>0</v>
      </c>
      <c r="V10" s="10">
        <v>27</v>
      </c>
      <c r="W10" s="10"/>
      <c r="X10" s="10">
        <f t="shared" si="10"/>
        <v>27</v>
      </c>
    </row>
    <row r="11" spans="1:24" s="8" customFormat="1" ht="27.75" customHeight="1" thickTop="1" thickBot="1" x14ac:dyDescent="0.3">
      <c r="A11" s="7" t="s">
        <v>24</v>
      </c>
      <c r="B11" s="9"/>
      <c r="C11" s="9">
        <f t="shared" ref="C11:D11" si="11">SUM(C4:C10)</f>
        <v>18418169</v>
      </c>
      <c r="D11" s="9">
        <f t="shared" si="11"/>
        <v>0</v>
      </c>
      <c r="E11" s="9">
        <f t="shared" si="0"/>
        <v>18418169</v>
      </c>
      <c r="F11" s="9">
        <f t="shared" si="1"/>
        <v>0</v>
      </c>
      <c r="G11" s="9">
        <f t="shared" si="2"/>
        <v>0</v>
      </c>
      <c r="H11" s="9">
        <f>(E11+B11)/(X11+1)</f>
        <v>657791.75</v>
      </c>
      <c r="I11" s="9">
        <f t="shared" si="4"/>
        <v>5407048.1850000005</v>
      </c>
      <c r="J11" s="9">
        <f>B11*O11</f>
        <v>0</v>
      </c>
      <c r="K11" s="9"/>
      <c r="L11" s="14" t="e">
        <f t="shared" si="6"/>
        <v>#DIV/0!</v>
      </c>
      <c r="M11" s="9">
        <f t="shared" si="7"/>
        <v>67465.820512820515</v>
      </c>
      <c r="N11" s="7">
        <v>8.2200000000000006</v>
      </c>
      <c r="O11" s="7"/>
      <c r="P11" s="7">
        <v>9.75</v>
      </c>
      <c r="Q11" s="7" t="e">
        <f>AVERAGE(Q4:Q10)</f>
        <v>#DIV/0!</v>
      </c>
      <c r="R11" s="14">
        <v>0.68620000000000003</v>
      </c>
      <c r="S11" s="14"/>
      <c r="T11" s="9">
        <f t="shared" si="8"/>
        <v>0</v>
      </c>
      <c r="U11" s="9">
        <f t="shared" si="9"/>
        <v>0</v>
      </c>
      <c r="V11" s="7">
        <v>27</v>
      </c>
      <c r="W11" s="7"/>
      <c r="X11" s="7">
        <f t="shared" si="10"/>
        <v>27</v>
      </c>
    </row>
    <row r="12" spans="1:24" ht="15.75" customHeight="1" thickTop="1" x14ac:dyDescent="0.25">
      <c r="A12" s="12" t="s">
        <v>25</v>
      </c>
      <c r="B12" s="11"/>
      <c r="C12" s="11">
        <v>4296356</v>
      </c>
      <c r="D12" s="11"/>
      <c r="E12" s="11">
        <f t="shared" si="0"/>
        <v>4296356</v>
      </c>
      <c r="F12" s="11">
        <f t="shared" si="1"/>
        <v>0</v>
      </c>
      <c r="G12" s="11">
        <f t="shared" si="2"/>
        <v>0</v>
      </c>
      <c r="H12" s="11">
        <f t="shared" si="3"/>
        <v>153441.28571428571</v>
      </c>
      <c r="I12" s="11">
        <f t="shared" si="4"/>
        <v>632178.09714285715</v>
      </c>
      <c r="J12" s="11">
        <f t="shared" si="5"/>
        <v>0</v>
      </c>
      <c r="K12" s="11"/>
      <c r="L12" s="13" t="e">
        <f t="shared" si="6"/>
        <v>#DIV/0!</v>
      </c>
      <c r="M12" s="11">
        <f t="shared" si="7"/>
        <v>13949.207792207791</v>
      </c>
      <c r="N12" s="10">
        <v>4.12</v>
      </c>
      <c r="O12" s="10"/>
      <c r="P12" s="10">
        <v>11</v>
      </c>
      <c r="Q12" s="10"/>
      <c r="R12" s="13">
        <v>0.8</v>
      </c>
      <c r="S12" s="13"/>
      <c r="T12" s="11">
        <f t="shared" si="8"/>
        <v>0</v>
      </c>
      <c r="U12" s="11">
        <f t="shared" si="9"/>
        <v>0</v>
      </c>
      <c r="V12" s="10">
        <v>27</v>
      </c>
      <c r="W12" s="10"/>
      <c r="X12" s="10">
        <f t="shared" si="10"/>
        <v>27</v>
      </c>
    </row>
    <row r="13" spans="1:24" ht="14.25" customHeight="1" x14ac:dyDescent="0.25">
      <c r="A13" s="12" t="s">
        <v>33</v>
      </c>
      <c r="B13" s="10"/>
      <c r="C13" s="11">
        <v>833194</v>
      </c>
      <c r="D13" s="10"/>
      <c r="E13" s="11">
        <f t="shared" si="0"/>
        <v>833194</v>
      </c>
      <c r="F13" s="11">
        <f t="shared" si="1"/>
        <v>0</v>
      </c>
      <c r="G13" s="11">
        <f t="shared" si="2"/>
        <v>0</v>
      </c>
      <c r="H13" s="11">
        <f t="shared" si="3"/>
        <v>29756.928571428572</v>
      </c>
      <c r="I13" s="11">
        <f t="shared" si="4"/>
        <v>133906.17857142858</v>
      </c>
      <c r="J13" s="10">
        <f t="shared" si="5"/>
        <v>0</v>
      </c>
      <c r="K13" s="10"/>
      <c r="L13" s="13" t="e">
        <f t="shared" si="6"/>
        <v>#DIV/0!</v>
      </c>
      <c r="M13" s="11">
        <f t="shared" si="7"/>
        <v>3021.0079767947791</v>
      </c>
      <c r="N13" s="10">
        <v>4.5</v>
      </c>
      <c r="O13" s="10"/>
      <c r="P13" s="10">
        <v>9.85</v>
      </c>
      <c r="Q13" s="10"/>
      <c r="R13" s="13">
        <v>0.65</v>
      </c>
      <c r="S13" s="13"/>
      <c r="T13" s="10">
        <f t="shared" si="8"/>
        <v>0</v>
      </c>
      <c r="U13" s="11">
        <f t="shared" si="9"/>
        <v>0</v>
      </c>
      <c r="V13" s="10">
        <v>27</v>
      </c>
      <c r="W13" s="10"/>
      <c r="X13" s="10">
        <f t="shared" si="10"/>
        <v>27</v>
      </c>
    </row>
    <row r="14" spans="1:24" x14ac:dyDescent="0.25">
      <c r="C14" s="1"/>
    </row>
    <row r="15" spans="1:24" x14ac:dyDescent="0.25">
      <c r="C15" s="2"/>
    </row>
    <row r="16" spans="1:24" ht="15.75" thickBot="1" x14ac:dyDescent="0.3">
      <c r="A16" s="6" t="s">
        <v>36</v>
      </c>
    </row>
    <row r="17" spans="1:6" ht="61.5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thickTop="1" x14ac:dyDescent="0.25">
      <c r="A18" s="15">
        <f>C11</f>
        <v>18418169</v>
      </c>
      <c r="B18" s="15">
        <f>D11</f>
        <v>0</v>
      </c>
      <c r="C18" s="15">
        <f>QUOTIENT(B11,10000)*10000</f>
        <v>0</v>
      </c>
      <c r="D18" s="15">
        <f>C18*$X$11</f>
        <v>0</v>
      </c>
      <c r="E18" s="15">
        <f>$D$11+D18</f>
        <v>0</v>
      </c>
      <c r="F18" s="15">
        <f>$C$11-E18</f>
        <v>18418169</v>
      </c>
    </row>
    <row r="19" spans="1:6" x14ac:dyDescent="0.25">
      <c r="A19" s="17" t="s">
        <v>43</v>
      </c>
      <c r="B19" s="16"/>
      <c r="C19" s="15">
        <f>C18+35000</f>
        <v>35000</v>
      </c>
      <c r="D19" s="15">
        <f t="shared" ref="D19:D23" si="12">C19*$X$11</f>
        <v>945000</v>
      </c>
      <c r="E19" s="15">
        <f t="shared" ref="E19:E23" si="13">$D$11+D19</f>
        <v>945000</v>
      </c>
      <c r="F19" s="15">
        <f t="shared" ref="F19:F23" si="14">$C$11-E19</f>
        <v>17473169</v>
      </c>
    </row>
    <row r="20" spans="1:6" x14ac:dyDescent="0.25">
      <c r="A20" s="17" t="s">
        <v>43</v>
      </c>
      <c r="B20" s="16"/>
      <c r="C20" s="15">
        <f t="shared" ref="C20:C23" si="15">C19+35000</f>
        <v>70000</v>
      </c>
      <c r="D20" s="15">
        <f t="shared" si="12"/>
        <v>1890000</v>
      </c>
      <c r="E20" s="15">
        <f t="shared" si="13"/>
        <v>1890000</v>
      </c>
      <c r="F20" s="15">
        <f t="shared" si="14"/>
        <v>16528169</v>
      </c>
    </row>
    <row r="21" spans="1:6" x14ac:dyDescent="0.25">
      <c r="A21" s="17" t="s">
        <v>43</v>
      </c>
      <c r="B21" s="16"/>
      <c r="C21" s="15">
        <f t="shared" si="15"/>
        <v>105000</v>
      </c>
      <c r="D21" s="15">
        <f t="shared" si="12"/>
        <v>2835000</v>
      </c>
      <c r="E21" s="15">
        <f t="shared" si="13"/>
        <v>2835000</v>
      </c>
      <c r="F21" s="15">
        <f t="shared" si="14"/>
        <v>15583169</v>
      </c>
    </row>
    <row r="22" spans="1:6" x14ac:dyDescent="0.25">
      <c r="A22" s="17" t="s">
        <v>43</v>
      </c>
      <c r="B22" s="16"/>
      <c r="C22" s="15">
        <f t="shared" si="15"/>
        <v>140000</v>
      </c>
      <c r="D22" s="15">
        <f t="shared" si="12"/>
        <v>3780000</v>
      </c>
      <c r="E22" s="15">
        <f t="shared" si="13"/>
        <v>3780000</v>
      </c>
      <c r="F22" s="15">
        <f t="shared" si="14"/>
        <v>14638169</v>
      </c>
    </row>
    <row r="23" spans="1:6" x14ac:dyDescent="0.25">
      <c r="A23" s="17" t="s">
        <v>43</v>
      </c>
      <c r="B23" s="16"/>
      <c r="C23" s="15">
        <f t="shared" si="15"/>
        <v>175000</v>
      </c>
      <c r="D23" s="15">
        <f t="shared" si="12"/>
        <v>4725000</v>
      </c>
      <c r="E23" s="15">
        <f t="shared" si="13"/>
        <v>4725000</v>
      </c>
      <c r="F23" s="15">
        <f t="shared" si="14"/>
        <v>13693169</v>
      </c>
    </row>
  </sheetData>
  <protectedRanges>
    <protectedRange sqref="K12:K13 K4:K10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2025-05-08T09:08:08Z</dcterms:modified>
</cp:coreProperties>
</file>