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05. May\"/>
    </mc:Choice>
  </mc:AlternateContent>
  <xr:revisionPtr revIDLastSave="0" documentId="13_ncr:1_{51123402-C3AD-4A08-A19D-8BCEE25BEAC8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C18" i="1"/>
  <c r="B18" i="1"/>
  <c r="X13" i="1"/>
  <c r="T13" i="1"/>
  <c r="L13" i="1" s="1"/>
  <c r="J13" i="1"/>
  <c r="F13" i="1"/>
  <c r="U13" i="1" s="1"/>
  <c r="E13" i="1"/>
  <c r="H13" i="1" s="1"/>
  <c r="X12" i="1"/>
  <c r="T12" i="1"/>
  <c r="J12" i="1"/>
  <c r="F12" i="1"/>
  <c r="G12" i="1" s="1"/>
  <c r="E12" i="1"/>
  <c r="X11" i="1"/>
  <c r="T11" i="1"/>
  <c r="J11" i="1"/>
  <c r="C11" i="1"/>
  <c r="A18" i="1" s="1"/>
  <c r="X10" i="1"/>
  <c r="T10" i="1"/>
  <c r="J10" i="1"/>
  <c r="F10" i="1"/>
  <c r="U10" i="1" s="1"/>
  <c r="L10" i="1" s="1"/>
  <c r="E10" i="1"/>
  <c r="X9" i="1"/>
  <c r="T9" i="1"/>
  <c r="J9" i="1"/>
  <c r="F9" i="1"/>
  <c r="G9" i="1" s="1"/>
  <c r="E9" i="1"/>
  <c r="X8" i="1"/>
  <c r="T8" i="1"/>
  <c r="J8" i="1"/>
  <c r="F8" i="1"/>
  <c r="U8" i="1" s="1"/>
  <c r="E8" i="1"/>
  <c r="H8" i="1" s="1"/>
  <c r="X7" i="1"/>
  <c r="T7" i="1"/>
  <c r="J7" i="1"/>
  <c r="F7" i="1"/>
  <c r="G7" i="1" s="1"/>
  <c r="E7" i="1"/>
  <c r="X6" i="1"/>
  <c r="T6" i="1"/>
  <c r="J6" i="1"/>
  <c r="F6" i="1"/>
  <c r="U6" i="1" s="1"/>
  <c r="E6" i="1"/>
  <c r="X5" i="1"/>
  <c r="T5" i="1"/>
  <c r="J5" i="1"/>
  <c r="F5" i="1"/>
  <c r="G5" i="1" s="1"/>
  <c r="E5" i="1"/>
  <c r="X4" i="1"/>
  <c r="T4" i="1"/>
  <c r="J4" i="1"/>
  <c r="F4" i="1"/>
  <c r="U4" i="1" s="1"/>
  <c r="E4" i="1"/>
  <c r="H4" i="1" s="1"/>
  <c r="H10" i="1" l="1"/>
  <c r="D18" i="1"/>
  <c r="E18" i="1" s="1"/>
  <c r="F18" i="1" s="1"/>
  <c r="G6" i="1"/>
  <c r="H7" i="1"/>
  <c r="I7" i="1" s="1"/>
  <c r="H5" i="1"/>
  <c r="G10" i="1"/>
  <c r="H12" i="1"/>
  <c r="I12" i="1" s="1"/>
  <c r="L4" i="1"/>
  <c r="L6" i="1"/>
  <c r="H6" i="1"/>
  <c r="I6" i="1" s="1"/>
  <c r="H9" i="1"/>
  <c r="I9" i="1" s="1"/>
  <c r="M6" i="1"/>
  <c r="M4" i="1"/>
  <c r="I4" i="1"/>
  <c r="M13" i="1"/>
  <c r="I13" i="1"/>
  <c r="I5" i="1"/>
  <c r="M5" i="1"/>
  <c r="L8" i="1"/>
  <c r="M10" i="1"/>
  <c r="I10" i="1"/>
  <c r="M8" i="1"/>
  <c r="I8" i="1"/>
  <c r="U5" i="1"/>
  <c r="L5" i="1" s="1"/>
  <c r="C19" i="1"/>
  <c r="G4" i="1"/>
  <c r="U7" i="1"/>
  <c r="L7" i="1" s="1"/>
  <c r="G8" i="1"/>
  <c r="E11" i="1"/>
  <c r="H11" i="1" s="1"/>
  <c r="U12" i="1"/>
  <c r="L12" i="1" s="1"/>
  <c r="G13" i="1"/>
  <c r="U9" i="1"/>
  <c r="L9" i="1" s="1"/>
  <c r="F11" i="1"/>
  <c r="M7" i="1" l="1"/>
  <c r="M9" i="1"/>
  <c r="M12" i="1"/>
  <c r="M11" i="1"/>
  <c r="I11" i="1"/>
  <c r="D19" i="1"/>
  <c r="E19" i="1" s="1"/>
  <c r="F19" i="1" s="1"/>
  <c r="C20" i="1"/>
  <c r="U11" i="1"/>
  <c r="L11" i="1" s="1"/>
  <c r="G11" i="1"/>
  <c r="D20" i="1" l="1"/>
  <c r="E20" i="1" s="1"/>
  <c r="F20" i="1" s="1"/>
  <c r="C21" i="1"/>
  <c r="D21" i="1" l="1"/>
  <c r="E21" i="1" s="1"/>
  <c r="F21" i="1" s="1"/>
  <c r="C22" i="1"/>
  <c r="D22" i="1" l="1"/>
  <c r="E22" i="1" s="1"/>
  <c r="F22" i="1" s="1"/>
  <c r="C23" i="1"/>
  <c r="D23" i="1" s="1"/>
  <c r="E23" i="1" s="1"/>
  <c r="F23" i="1" s="1"/>
</calcChain>
</file>

<file path=xl/sharedStrings.xml><?xml version="1.0" encoding="utf-8"?>
<sst xmlns="http://schemas.openxmlformats.org/spreadsheetml/2006/main" count="48" uniqueCount="44">
  <si>
    <t>Plan vs Achievement</t>
  </si>
  <si>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</si>
  <si>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</si>
  <si>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</si>
  <si>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</si>
  <si>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</si>
  <si>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</si>
  <si>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</si>
  <si>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</si>
  <si>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</si>
  <si>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</si>
  <si>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</si>
  <si>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</si>
  <si>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</si>
  <si>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</si>
  <si>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</si>
  <si>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</si>
  <si>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</si>
  <si>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</si>
  <si>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</si>
  <si>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</si>
  <si>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</si>
  <si>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</si>
  <si>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</si>
  <si>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</si>
  <si>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</si>
  <si>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</si>
  <si>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JAL3</t>
  </si>
  <si>
    <t>JFL</t>
  </si>
  <si>
    <t>JKL</t>
  </si>
  <si>
    <t>MFL</t>
  </si>
  <si>
    <t>FFL2</t>
  </si>
  <si>
    <t>JKL-U2</t>
  </si>
  <si>
    <t>GMT TOTAL:</t>
  </si>
  <si>
    <t>LINGERIE</t>
  </si>
  <si>
    <t>GTAL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</si>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</sst>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d/mmm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2">
    <xf numFmtId="0" fontId="0" fillId="0" borderId="0"/>
    <xf numFmtId="9" fontId="1" fillId="0" borderId="0"/>
  </cellStyleXfs>
  <cellXfs count="19">
    <xf numFmtId="0" fontId="0" fillId="0" borderId="0" xfId="0"/>
    <xf numFmtId="3" fontId="0" fillId="0" borderId="0" xfId="0" applyNumberFormat="1"/>
    <xf numFmtId="3" fontId="2" fillId="0" borderId="0" xfId="0" applyNumberFormat="1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0" fontId="6" fillId="0" borderId="0" xfId="0" applyFont="1"/>
    <xf numFmtId="0" fontId="7" fillId="2" borderId="1" xfId="0" applyFont="1" applyFill="1" applyBorder="1" applyAlignment="1">
      <alignment horizontal="center"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0" fontId="5" fillId="0" borderId="2" xfId="0" applyFont="1" applyBorder="1"/>
    <xf numFmtId="9" fontId="0" fillId="0" borderId="2" xfId="1" applyFont="1" applyBorder="1"/>
    <xf numFmtId="9" fontId="7" fillId="2" borderId="1" xfId="1" applyFont="1" applyFill="1" applyBorder="1" applyAlignment="1">
      <alignment horizontal="center" vertical="center" wrapText="1"/>
    </xf>
    <xf numFmtId="3" fontId="8" fillId="0" borderId="2" xfId="0" applyNumberFormat="1" applyFont="1" applyBorder="1"/>
    <xf numFmtId="0" fontId="8" fillId="0" borderId="2" xfId="0" applyFont="1" applyBorder="1"/>
    <xf numFmtId="0" fontId="8" fillId="0" borderId="2" xfId="0" applyFont="1" applyBorder="1" applyAlignment="1">
      <alignment horizontal="center"/>
    </xf>
    <xf numFmtId="9" fontId="0" fillId="0" borderId="2" xfId="1" applyFont="1" applyBorder="1" applyAlignment="1">
      <alignment horizontal="center"/>
    </xf>
    <xf numFmtId="1" fontId="0" fillId="0" borderId="2" xfId="0" applyNumberFormat="1" applyBorder="1"/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"/>
  <sheetViews>
    <sheetView tabSelected="1" workbookViewId="0">
      <selection activeCell="M9" sqref="M9"/>
    </sheetView>
  </sheetViews>
  <sheetFormatPr defaultRowHeight="15" x14ac:dyDescent="0.25"/>
  <cols>
    <col min="1" max="1" width="11.5703125" customWidth="1"/>
    <col min="2" max="2" width="10.42578125" customWidth="1"/>
    <col min="3" max="3" width="10.5703125" customWidth="1"/>
    <col min="4" max="4" width="10.7109375" bestFit="1" customWidth="1"/>
    <col min="5" max="5" width="11.140625" customWidth="1"/>
    <col min="6" max="6" width="10.85546875" customWidth="1"/>
    <col min="7" max="7" width="11.28515625" customWidth="1"/>
    <col min="8" max="8" width="12.42578125" customWidth="1"/>
    <col min="9" max="9" width="10.140625" customWidth="1"/>
    <col min="10" max="10" width="10" bestFit="1" customWidth="1"/>
    <col min="11" max="11" width="10.42578125" customWidth="1"/>
    <col min="13" max="13" width="13" customWidth="1"/>
    <col min="20" max="20" width="11.42578125" customWidth="1"/>
    <col min="21" max="21" width="13" customWidth="1"/>
  </cols>
  <sheetData>
    <row r="1" spans="1:24" ht="21" customHeight="1" x14ac:dyDescent="0.35">
      <c r="A1" s="3" t="s">
        <v>0</v>
      </c>
    </row>
    <row r="2" spans="1:24" ht="15.75" customHeight="1" thickBot="1" x14ac:dyDescent="0.3">
      <c r="A2" s="4" t="s">
        <v>1</v>
      </c>
      <c r="B2" s="5">
        <f ca="1">TODAY() - 2</f>
        <v>45792</v>
      </c>
    </row>
    <row r="3" spans="1:24" ht="76.5" customHeight="1" thickTop="1" thickBot="1" x14ac:dyDescent="0.3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11</v>
      </c>
      <c r="K3" s="7" t="s">
        <v>12</v>
      </c>
      <c r="L3" s="7" t="s">
        <v>13</v>
      </c>
      <c r="M3" s="7" t="s">
        <v>14</v>
      </c>
      <c r="N3" s="7" t="s">
        <v>15</v>
      </c>
      <c r="O3" s="7" t="s">
        <v>16</v>
      </c>
      <c r="P3" s="7" t="s">
        <v>17</v>
      </c>
      <c r="Q3" s="7" t="s">
        <v>18</v>
      </c>
      <c r="R3" s="7" t="s">
        <v>19</v>
      </c>
      <c r="S3" s="7" t="s">
        <v>20</v>
      </c>
      <c r="T3" s="7" t="s">
        <v>21</v>
      </c>
      <c r="U3" s="7" t="s">
        <v>22</v>
      </c>
      <c r="V3" s="7" t="s">
        <v>23</v>
      </c>
      <c r="W3" s="7" t="s">
        <v>24</v>
      </c>
      <c r="X3" s="7" t="s">
        <v>25</v>
      </c>
    </row>
    <row r="4" spans="1:24" ht="15.75" customHeight="1" thickTop="1" x14ac:dyDescent="0.25">
      <c r="A4" s="11" t="s">
        <v>26</v>
      </c>
      <c r="B4" s="10">
        <v>98575</v>
      </c>
      <c r="C4" s="10">
        <v>4258032</v>
      </c>
      <c r="D4" s="10">
        <v>1298440</v>
      </c>
      <c r="E4" s="10">
        <f t="shared" ref="E4:E13" si="0">C4-D4</f>
        <v>2959592</v>
      </c>
      <c r="F4" s="10">
        <f>C4*W4/V4</f>
        <v>2050163.5555555555</v>
      </c>
      <c r="G4" s="10">
        <f t="shared" ref="G4:G13" si="1">F4-D4</f>
        <v>751723.5555555555</v>
      </c>
      <c r="H4" s="10">
        <f>(E4+B4)/(X4+1)</f>
        <v>203877.8</v>
      </c>
      <c r="I4" s="10">
        <f t="shared" ref="I4:I13" si="2">H4*N4</f>
        <v>1575975.3940000001</v>
      </c>
      <c r="J4" s="10">
        <f t="shared" ref="J4:J13" si="3">B4*O4</f>
        <v>786628.5</v>
      </c>
      <c r="K4" s="10">
        <v>102439</v>
      </c>
      <c r="L4" s="17">
        <f t="shared" ref="L4:L13" si="4">T4/U4</f>
        <v>0.65381785178181251</v>
      </c>
      <c r="M4" s="10">
        <f>H4/P4</f>
        <v>20698.253807106597</v>
      </c>
      <c r="N4" s="9">
        <v>7.73</v>
      </c>
      <c r="O4" s="9">
        <v>7.98</v>
      </c>
      <c r="P4" s="9">
        <v>9.85</v>
      </c>
      <c r="Q4" s="9">
        <v>12.73</v>
      </c>
      <c r="R4" s="12">
        <v>0.68</v>
      </c>
      <c r="S4" s="12">
        <v>0.69589999999999996</v>
      </c>
      <c r="T4" s="10">
        <f>O4*D4</f>
        <v>10361551.200000001</v>
      </c>
      <c r="U4" s="10">
        <f>N4*F4</f>
        <v>15847764.284444446</v>
      </c>
      <c r="V4" s="9">
        <v>27</v>
      </c>
      <c r="W4" s="9">
        <v>13</v>
      </c>
      <c r="X4" s="9">
        <f t="shared" ref="X4:X13" si="5">V4-W4</f>
        <v>14</v>
      </c>
    </row>
    <row r="5" spans="1:24" x14ac:dyDescent="0.25">
      <c r="A5" s="11" t="s">
        <v>27</v>
      </c>
      <c r="B5" s="10">
        <v>10190</v>
      </c>
      <c r="C5" s="10">
        <v>253849</v>
      </c>
      <c r="D5" s="10">
        <v>112355</v>
      </c>
      <c r="E5" s="10">
        <f t="shared" si="0"/>
        <v>141494</v>
      </c>
      <c r="F5" s="10">
        <f>C5*W5/V5</f>
        <v>122223.5925925926</v>
      </c>
      <c r="G5" s="10">
        <f t="shared" si="1"/>
        <v>9868.5925925925985</v>
      </c>
      <c r="H5" s="10">
        <f>(E5+B5)/(X5+1)</f>
        <v>10112.266666666666</v>
      </c>
      <c r="I5" s="10">
        <f t="shared" si="2"/>
        <v>66639.837333333329</v>
      </c>
      <c r="J5" s="10">
        <f t="shared" si="3"/>
        <v>70616.7</v>
      </c>
      <c r="K5" s="10">
        <v>9608</v>
      </c>
      <c r="L5" s="17">
        <f t="shared" si="4"/>
        <v>0.96668544365145881</v>
      </c>
      <c r="M5" s="18">
        <f>H5/P5</f>
        <v>1026.6260575296108</v>
      </c>
      <c r="N5" s="9">
        <v>6.59</v>
      </c>
      <c r="O5" s="9">
        <v>6.93</v>
      </c>
      <c r="P5" s="9">
        <v>9.85</v>
      </c>
      <c r="Q5" s="9">
        <v>10.53</v>
      </c>
      <c r="R5" s="12">
        <v>0.63</v>
      </c>
      <c r="S5" s="12">
        <v>0.5917</v>
      </c>
      <c r="T5" s="10">
        <f>O5*D5</f>
        <v>778620.15</v>
      </c>
      <c r="U5" s="10">
        <f>N5*F5</f>
        <v>805453.47518518521</v>
      </c>
      <c r="V5" s="9">
        <v>27</v>
      </c>
      <c r="W5" s="9">
        <v>13</v>
      </c>
      <c r="X5" s="9">
        <f t="shared" si="5"/>
        <v>14</v>
      </c>
    </row>
    <row r="6" spans="1:24" x14ac:dyDescent="0.25">
      <c r="A6" s="11" t="s">
        <v>28</v>
      </c>
      <c r="B6" s="10">
        <v>67789</v>
      </c>
      <c r="C6" s="10">
        <v>2059909</v>
      </c>
      <c r="D6" s="10">
        <v>841081</v>
      </c>
      <c r="E6" s="10">
        <f t="shared" si="0"/>
        <v>1218828</v>
      </c>
      <c r="F6" s="10">
        <f>C6*W6/V6</f>
        <v>991808.03703703708</v>
      </c>
      <c r="G6" s="10">
        <f t="shared" si="1"/>
        <v>150727.03703703708</v>
      </c>
      <c r="H6" s="10">
        <f>(E6+B6)/(X6+1)</f>
        <v>85774.46666666666</v>
      </c>
      <c r="I6" s="10">
        <f t="shared" si="2"/>
        <v>515504.5446666666</v>
      </c>
      <c r="J6" s="10">
        <f t="shared" si="3"/>
        <v>421647.57999999996</v>
      </c>
      <c r="K6" s="10">
        <v>64210</v>
      </c>
      <c r="L6" s="17">
        <f t="shared" si="4"/>
        <v>0.87765960858498782</v>
      </c>
      <c r="M6" s="10">
        <f>H6/P6</f>
        <v>8708.0676818950924</v>
      </c>
      <c r="N6" s="9">
        <v>6.01</v>
      </c>
      <c r="O6" s="9">
        <v>6.22</v>
      </c>
      <c r="P6" s="9">
        <v>9.85</v>
      </c>
      <c r="Q6" s="9">
        <v>12.88</v>
      </c>
      <c r="R6" s="12">
        <v>0.72799999999999998</v>
      </c>
      <c r="S6" s="12">
        <v>0.71860000000000002</v>
      </c>
      <c r="T6" s="10">
        <f>O6*D6</f>
        <v>5231523.8199999994</v>
      </c>
      <c r="U6" s="10">
        <f>N6*F6</f>
        <v>5960766.3025925923</v>
      </c>
      <c r="V6" s="9">
        <v>27</v>
      </c>
      <c r="W6" s="9">
        <v>13</v>
      </c>
      <c r="X6" s="9">
        <f t="shared" si="5"/>
        <v>14</v>
      </c>
    </row>
    <row r="7" spans="1:24" x14ac:dyDescent="0.25">
      <c r="A7" s="11" t="s">
        <v>29</v>
      </c>
      <c r="B7" s="10">
        <v>98136</v>
      </c>
      <c r="C7" s="10">
        <v>2359653</v>
      </c>
      <c r="D7" s="10">
        <v>1096229</v>
      </c>
      <c r="E7" s="10">
        <f t="shared" si="0"/>
        <v>1263424</v>
      </c>
      <c r="F7" s="10">
        <f>C7*W7/V7</f>
        <v>1136129.2222222222</v>
      </c>
      <c r="G7" s="10">
        <f t="shared" si="1"/>
        <v>39900.222222222248</v>
      </c>
      <c r="H7" s="10">
        <f>(E7+B7)/(X7+1)</f>
        <v>90770.666666666672</v>
      </c>
      <c r="I7" s="10">
        <f t="shared" si="2"/>
        <v>946738.05333333334</v>
      </c>
      <c r="J7" s="10">
        <f t="shared" si="3"/>
        <v>1017670.32</v>
      </c>
      <c r="K7" s="10">
        <v>118816</v>
      </c>
      <c r="L7" s="17">
        <f t="shared" si="4"/>
        <v>0.9593299526027832</v>
      </c>
      <c r="M7" s="10">
        <f>H7/P7</f>
        <v>10164.688316536021</v>
      </c>
      <c r="N7" s="9">
        <v>10.43</v>
      </c>
      <c r="O7" s="9">
        <v>10.37</v>
      </c>
      <c r="P7" s="9">
        <v>8.93</v>
      </c>
      <c r="Q7" s="9">
        <v>13.48</v>
      </c>
      <c r="R7" s="12">
        <v>0.74399999999999999</v>
      </c>
      <c r="S7" s="12">
        <v>0.60260000000000002</v>
      </c>
      <c r="T7" s="10">
        <f>O7*D7</f>
        <v>11367894.729999999</v>
      </c>
      <c r="U7" s="10">
        <f>N7*F7</f>
        <v>11849827.787777778</v>
      </c>
      <c r="V7" s="9">
        <v>27</v>
      </c>
      <c r="W7" s="9">
        <v>13</v>
      </c>
      <c r="X7" s="9">
        <f t="shared" si="5"/>
        <v>14</v>
      </c>
    </row>
    <row r="8" spans="1:24" x14ac:dyDescent="0.25">
      <c r="A8" s="11" t="s">
        <v>30</v>
      </c>
      <c r="B8" s="10">
        <v>92174</v>
      </c>
      <c r="C8" s="10">
        <v>2139662</v>
      </c>
      <c r="D8" s="10">
        <v>939065</v>
      </c>
      <c r="E8" s="10">
        <f t="shared" si="0"/>
        <v>1200597</v>
      </c>
      <c r="F8" s="10">
        <f>C8*W8/V8</f>
        <v>1030207.6296296297</v>
      </c>
      <c r="G8" s="10">
        <f t="shared" si="1"/>
        <v>91142.629629629664</v>
      </c>
      <c r="H8" s="10">
        <f>(E8+B8)/(X8+1)</f>
        <v>86184.733333333337</v>
      </c>
      <c r="I8" s="10">
        <f t="shared" si="2"/>
        <v>761873.04266666668</v>
      </c>
      <c r="J8" s="10">
        <f t="shared" si="3"/>
        <v>793618.1399999999</v>
      </c>
      <c r="K8" s="10">
        <v>100304</v>
      </c>
      <c r="L8" s="17">
        <f t="shared" si="4"/>
        <v>0.88781356985022131</v>
      </c>
      <c r="M8" s="10">
        <f>H8/P8</f>
        <v>8749.7191201353653</v>
      </c>
      <c r="N8" s="9">
        <v>8.84</v>
      </c>
      <c r="O8" s="9">
        <v>8.61</v>
      </c>
      <c r="P8" s="9">
        <v>9.85</v>
      </c>
      <c r="Q8" s="9">
        <v>11.3</v>
      </c>
      <c r="R8" s="12">
        <v>0.68</v>
      </c>
      <c r="S8" s="12">
        <v>0.62719999999999998</v>
      </c>
      <c r="T8" s="10">
        <f>O8*D8</f>
        <v>8085349.6499999994</v>
      </c>
      <c r="U8" s="10">
        <f>N8*F8</f>
        <v>9107035.4459259268</v>
      </c>
      <c r="V8" s="9">
        <v>27</v>
      </c>
      <c r="W8" s="9">
        <v>13</v>
      </c>
      <c r="X8" s="9">
        <f t="shared" si="5"/>
        <v>14</v>
      </c>
    </row>
    <row r="9" spans="1:24" x14ac:dyDescent="0.25">
      <c r="A9" s="11" t="s">
        <v>31</v>
      </c>
      <c r="B9" s="10">
        <v>101601</v>
      </c>
      <c r="C9" s="10">
        <v>2926896</v>
      </c>
      <c r="D9" s="10">
        <v>1425553</v>
      </c>
      <c r="E9" s="10">
        <f t="shared" si="0"/>
        <v>1501343</v>
      </c>
      <c r="F9" s="10">
        <f>C9*W9/V9</f>
        <v>1409246.2222222222</v>
      </c>
      <c r="G9" s="10">
        <f t="shared" si="1"/>
        <v>-16306.777777777752</v>
      </c>
      <c r="H9" s="10">
        <f>(E9+B9)/(X9+1)</f>
        <v>106862.93333333333</v>
      </c>
      <c r="I9" s="10">
        <f t="shared" si="2"/>
        <v>774756.26666666672</v>
      </c>
      <c r="J9" s="10">
        <f t="shared" si="3"/>
        <v>687838.7699999999</v>
      </c>
      <c r="K9" s="10">
        <v>125557</v>
      </c>
      <c r="L9" s="17">
        <f t="shared" si="4"/>
        <v>0.9445982816976386</v>
      </c>
      <c r="M9" s="10">
        <f>H9/P9</f>
        <v>10849.028764805415</v>
      </c>
      <c r="N9" s="9">
        <v>7.25</v>
      </c>
      <c r="O9" s="9">
        <v>6.77</v>
      </c>
      <c r="P9" s="9">
        <v>9.85</v>
      </c>
      <c r="Q9" s="9">
        <v>12.87</v>
      </c>
      <c r="R9" s="12">
        <v>0.68</v>
      </c>
      <c r="S9" s="12">
        <v>0.63959999999999995</v>
      </c>
      <c r="T9" s="10">
        <f>O9*D9</f>
        <v>9650993.8099999987</v>
      </c>
      <c r="U9" s="10">
        <f>N9*F9</f>
        <v>10217035.111111112</v>
      </c>
      <c r="V9" s="9">
        <v>27</v>
      </c>
      <c r="W9" s="9">
        <v>13</v>
      </c>
      <c r="X9" s="9">
        <f t="shared" si="5"/>
        <v>14</v>
      </c>
    </row>
    <row r="10" spans="1:24" ht="14.25" customHeight="1" thickBot="1" x14ac:dyDescent="0.3">
      <c r="A10" s="11" t="s">
        <v>32</v>
      </c>
      <c r="B10" s="10">
        <v>115205</v>
      </c>
      <c r="C10" s="10">
        <v>3850816</v>
      </c>
      <c r="D10" s="10">
        <v>1542182</v>
      </c>
      <c r="E10" s="10">
        <f t="shared" si="0"/>
        <v>2308634</v>
      </c>
      <c r="F10" s="10">
        <f>C10*W10/V10</f>
        <v>1854096.5925925926</v>
      </c>
      <c r="G10" s="10">
        <f t="shared" si="1"/>
        <v>311914.59259259258</v>
      </c>
      <c r="H10" s="10">
        <f>(E10+B10)/(X10+1)</f>
        <v>161589.26666666666</v>
      </c>
      <c r="I10" s="10">
        <f t="shared" si="2"/>
        <v>1648210.5199999998</v>
      </c>
      <c r="J10" s="10">
        <f t="shared" si="3"/>
        <v>1064494.2</v>
      </c>
      <c r="K10" s="10">
        <v>128945</v>
      </c>
      <c r="L10" s="17">
        <f t="shared" si="4"/>
        <v>0.75348580241445118</v>
      </c>
      <c r="M10" s="10">
        <f>H10/P10</f>
        <v>16405.001692047379</v>
      </c>
      <c r="N10" s="9">
        <v>10.199999999999999</v>
      </c>
      <c r="O10" s="9">
        <v>9.24</v>
      </c>
      <c r="P10" s="9">
        <v>9.85</v>
      </c>
      <c r="Q10" s="9">
        <v>11.27</v>
      </c>
      <c r="R10" s="12">
        <v>0.65</v>
      </c>
      <c r="S10" s="12">
        <v>0.6633</v>
      </c>
      <c r="T10" s="10">
        <f>O10*D10</f>
        <v>14249761.68</v>
      </c>
      <c r="U10" s="10">
        <f>N10*F10</f>
        <v>18911785.244444445</v>
      </c>
      <c r="V10" s="9">
        <v>27</v>
      </c>
      <c r="W10" s="9">
        <v>13</v>
      </c>
      <c r="X10" s="9">
        <f t="shared" si="5"/>
        <v>14</v>
      </c>
    </row>
    <row r="11" spans="1:24" ht="27.75" customHeight="1" thickTop="1" thickBot="1" x14ac:dyDescent="0.3">
      <c r="A11" s="7" t="s">
        <v>33</v>
      </c>
      <c r="B11" s="8">
        <v>583670</v>
      </c>
      <c r="C11" s="8">
        <f>SUM(C4:C10)</f>
        <v>17848817</v>
      </c>
      <c r="D11" s="8">
        <v>7254905</v>
      </c>
      <c r="E11" s="8">
        <f t="shared" si="0"/>
        <v>10593912</v>
      </c>
      <c r="F11" s="8">
        <f>C11*W11/V11</f>
        <v>8593874.8518518526</v>
      </c>
      <c r="G11" s="8">
        <f t="shared" si="1"/>
        <v>1338969.8518518526</v>
      </c>
      <c r="H11" s="8">
        <f>(E11+B11)/(X11+1)</f>
        <v>745172.1333333333</v>
      </c>
      <c r="I11" s="8">
        <f t="shared" si="2"/>
        <v>6125314.9360000007</v>
      </c>
      <c r="J11" s="8">
        <f t="shared" si="3"/>
        <v>4803604.1000000006</v>
      </c>
      <c r="K11" s="8">
        <v>649879</v>
      </c>
      <c r="L11" s="13">
        <f t="shared" si="4"/>
        <v>0.84522186367727448</v>
      </c>
      <c r="M11" s="8">
        <f>H11/P11</f>
        <v>76427.911111111112</v>
      </c>
      <c r="N11" s="7">
        <v>8.2200000000000006</v>
      </c>
      <c r="O11" s="7">
        <v>8.23</v>
      </c>
      <c r="P11" s="7">
        <v>9.75</v>
      </c>
      <c r="Q11" s="7">
        <v>12.34</v>
      </c>
      <c r="R11" s="13">
        <v>0.68620000000000003</v>
      </c>
      <c r="S11" s="13">
        <v>0.65049999999999997</v>
      </c>
      <c r="T11" s="8">
        <f>O11*D11</f>
        <v>59707868.150000006</v>
      </c>
      <c r="U11" s="8">
        <f>N11*F11</f>
        <v>70641651.282222241</v>
      </c>
      <c r="V11" s="7">
        <v>27</v>
      </c>
      <c r="W11" s="7">
        <v>13</v>
      </c>
      <c r="X11" s="7">
        <f t="shared" si="5"/>
        <v>14</v>
      </c>
    </row>
    <row r="12" spans="1:24" ht="15.75" customHeight="1" thickTop="1" x14ac:dyDescent="0.25">
      <c r="A12" s="11" t="s">
        <v>34</v>
      </c>
      <c r="B12" s="10">
        <v>137870</v>
      </c>
      <c r="C12" s="10">
        <v>4329238</v>
      </c>
      <c r="D12" s="10">
        <v>1678511</v>
      </c>
      <c r="E12" s="10">
        <f t="shared" si="0"/>
        <v>2650727</v>
      </c>
      <c r="F12" s="10">
        <f>C12*W12/V12</f>
        <v>1998109.8461538462</v>
      </c>
      <c r="G12" s="10">
        <f t="shared" si="1"/>
        <v>319598.84615384624</v>
      </c>
      <c r="H12" s="10">
        <f>(E12+B12)/(X12+1)</f>
        <v>185906.46666666667</v>
      </c>
      <c r="I12" s="10">
        <f t="shared" si="2"/>
        <v>765934.64266666677</v>
      </c>
      <c r="J12" s="10">
        <f t="shared" si="3"/>
        <v>544586.5</v>
      </c>
      <c r="K12" s="10">
        <v>130876</v>
      </c>
      <c r="L12" s="17">
        <f t="shared" si="4"/>
        <v>0.80538717832181084</v>
      </c>
      <c r="M12" s="10">
        <f>H12/P12</f>
        <v>16900.587878787879</v>
      </c>
      <c r="N12" s="9">
        <v>4.12</v>
      </c>
      <c r="O12" s="9">
        <v>3.95</v>
      </c>
      <c r="P12" s="9">
        <v>11</v>
      </c>
      <c r="Q12" s="9">
        <v>10.3</v>
      </c>
      <c r="R12" s="12">
        <v>0.8</v>
      </c>
      <c r="S12" s="12">
        <v>0.79139999999999999</v>
      </c>
      <c r="T12" s="10">
        <f>O12*D12</f>
        <v>6630118.4500000002</v>
      </c>
      <c r="U12" s="10">
        <f>N12*F12</f>
        <v>8232212.5661538467</v>
      </c>
      <c r="V12" s="9">
        <v>26</v>
      </c>
      <c r="W12" s="9">
        <v>12</v>
      </c>
      <c r="X12" s="9">
        <f t="shared" si="5"/>
        <v>14</v>
      </c>
    </row>
    <row r="13" spans="1:24" ht="14.25" customHeight="1" x14ac:dyDescent="0.25">
      <c r="A13" s="11" t="s">
        <v>35</v>
      </c>
      <c r="B13" s="9">
        <v>18181</v>
      </c>
      <c r="C13" s="10">
        <v>800312</v>
      </c>
      <c r="D13" s="9">
        <v>213154</v>
      </c>
      <c r="E13" s="10">
        <f t="shared" si="0"/>
        <v>587158</v>
      </c>
      <c r="F13" s="10">
        <f>C13*W13/V13</f>
        <v>385335.40740740742</v>
      </c>
      <c r="G13" s="10">
        <f t="shared" si="1"/>
        <v>172181.40740740742</v>
      </c>
      <c r="H13" s="10">
        <f>(E13+B13)/(X13+1)</f>
        <v>40355.933333333334</v>
      </c>
      <c r="I13" s="10">
        <f t="shared" si="2"/>
        <v>181601.7</v>
      </c>
      <c r="J13" s="9">
        <f t="shared" si="3"/>
        <v>83268.98</v>
      </c>
      <c r="K13" s="9">
        <v>22552</v>
      </c>
      <c r="L13" s="17">
        <f t="shared" si="4"/>
        <v>0.56299888428128408</v>
      </c>
      <c r="M13" s="10">
        <f>H13/P13</f>
        <v>4097.049069373943</v>
      </c>
      <c r="N13" s="9">
        <v>4.5</v>
      </c>
      <c r="O13" s="9">
        <v>4.58</v>
      </c>
      <c r="P13" s="9">
        <v>9.85</v>
      </c>
      <c r="Q13" s="9">
        <v>10.17</v>
      </c>
      <c r="R13" s="12">
        <v>0.65</v>
      </c>
      <c r="S13" s="12">
        <v>0.31369999999999998</v>
      </c>
      <c r="T13" s="9">
        <f>O13*D13</f>
        <v>976245.32000000007</v>
      </c>
      <c r="U13" s="10">
        <f>N13*F13</f>
        <v>1734009.3333333335</v>
      </c>
      <c r="V13" s="9">
        <v>27</v>
      </c>
      <c r="W13" s="9">
        <v>13</v>
      </c>
      <c r="X13" s="9">
        <f t="shared" si="5"/>
        <v>14</v>
      </c>
    </row>
    <row r="14" spans="1:24" x14ac:dyDescent="0.25">
      <c r="C14" s="1"/>
    </row>
    <row r="15" spans="1:24" x14ac:dyDescent="0.25">
      <c r="C15" s="2"/>
      <c r="D15" s="2"/>
      <c r="E15" s="2"/>
      <c r="F15" s="1"/>
    </row>
    <row r="16" spans="1:24" ht="15.75" customHeight="1" thickBot="1" x14ac:dyDescent="0.3">
      <c r="A16" s="6" t="s">
        <v>36</v>
      </c>
    </row>
    <row r="17" spans="1:6" ht="61.5" customHeight="1" thickTop="1" thickBot="1" x14ac:dyDescent="0.3">
      <c r="A17" s="7" t="s">
        <v>37</v>
      </c>
      <c r="B17" s="7" t="s">
        <v>38</v>
      </c>
      <c r="C17" s="7" t="s">
        <v>39</v>
      </c>
      <c r="D17" s="7" t="s">
        <v>40</v>
      </c>
      <c r="E17" s="7" t="s">
        <v>41</v>
      </c>
      <c r="F17" s="7" t="s">
        <v>42</v>
      </c>
    </row>
    <row r="18" spans="1:6" ht="15.75" customHeight="1" thickTop="1" x14ac:dyDescent="0.25">
      <c r="A18" s="14">
        <f>C11</f>
        <v>17848817</v>
      </c>
      <c r="B18" s="14">
        <f>D11</f>
        <v>7254905</v>
      </c>
      <c r="C18" s="14">
        <f>QUOTIENT(B11,10000)*10000</f>
        <v>580000</v>
      </c>
      <c r="D18" s="14">
        <f t="shared" ref="D18:D23" si="6">C18*$X$11</f>
        <v>8120000</v>
      </c>
      <c r="E18" s="14">
        <f t="shared" ref="E18:E23" si="7">$D$11+D18</f>
        <v>15374905</v>
      </c>
      <c r="F18" s="14">
        <f t="shared" ref="F18:F23" si="8">$C$11-E18</f>
        <v>2473912</v>
      </c>
    </row>
    <row r="19" spans="1:6" x14ac:dyDescent="0.25">
      <c r="A19" s="16" t="s">
        <v>43</v>
      </c>
      <c r="B19" s="15"/>
      <c r="C19" s="14">
        <f>C18+35000</f>
        <v>615000</v>
      </c>
      <c r="D19" s="14">
        <f t="shared" si="6"/>
        <v>8610000</v>
      </c>
      <c r="E19" s="14">
        <f t="shared" si="7"/>
        <v>15864905</v>
      </c>
      <c r="F19" s="14">
        <f t="shared" si="8"/>
        <v>1983912</v>
      </c>
    </row>
    <row r="20" spans="1:6" x14ac:dyDescent="0.25">
      <c r="A20" s="16" t="s">
        <v>43</v>
      </c>
      <c r="B20" s="15"/>
      <c r="C20" s="14">
        <f>C19+35000</f>
        <v>650000</v>
      </c>
      <c r="D20" s="14">
        <f t="shared" si="6"/>
        <v>9100000</v>
      </c>
      <c r="E20" s="14">
        <f t="shared" si="7"/>
        <v>16354905</v>
      </c>
      <c r="F20" s="14">
        <f t="shared" si="8"/>
        <v>1493912</v>
      </c>
    </row>
    <row r="21" spans="1:6" x14ac:dyDescent="0.25">
      <c r="A21" s="16" t="s">
        <v>43</v>
      </c>
      <c r="B21" s="15"/>
      <c r="C21" s="14">
        <f>C20+35000</f>
        <v>685000</v>
      </c>
      <c r="D21" s="14">
        <f t="shared" si="6"/>
        <v>9590000</v>
      </c>
      <c r="E21" s="14">
        <f t="shared" si="7"/>
        <v>16844905</v>
      </c>
      <c r="F21" s="14">
        <f t="shared" si="8"/>
        <v>1003912</v>
      </c>
    </row>
    <row r="22" spans="1:6" x14ac:dyDescent="0.25">
      <c r="A22" s="16" t="s">
        <v>43</v>
      </c>
      <c r="B22" s="15"/>
      <c r="C22" s="14">
        <f>C21+35000</f>
        <v>720000</v>
      </c>
      <c r="D22" s="14">
        <f t="shared" si="6"/>
        <v>10080000</v>
      </c>
      <c r="E22" s="14">
        <f t="shared" si="7"/>
        <v>17334905</v>
      </c>
      <c r="F22" s="14">
        <f t="shared" si="8"/>
        <v>513912</v>
      </c>
    </row>
    <row r="23" spans="1:6" x14ac:dyDescent="0.25">
      <c r="A23" s="16" t="s">
        <v>43</v>
      </c>
      <c r="B23" s="15"/>
      <c r="C23" s="14">
        <f>C22+35000</f>
        <v>755000</v>
      </c>
      <c r="D23" s="14">
        <f t="shared" si="6"/>
        <v>10570000</v>
      </c>
      <c r="E23" s="14">
        <f t="shared" si="7"/>
        <v>17824905</v>
      </c>
      <c r="F23" s="14">
        <f t="shared" si="8"/>
        <v>23912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Mahfuzur Rahman</dc:creator>
  <cp:lastModifiedBy>Mahfuzur Rahman</cp:lastModifiedBy>
  <dcterms:created xsi:type="dcterms:W3CDTF">2015-06-05T18:17:20Z</dcterms:created>
  <dcterms:modified xsi:type="dcterms:W3CDTF">2025-05-17T10:25:28Z</dcterms:modified>
</cp:coreProperties>
</file>