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5. May\"/>
    </mc:Choice>
  </mc:AlternateContent>
  <xr:revisionPtr revIDLastSave="0" documentId="13_ncr:1_{E0DFB1CB-C6A8-4634-A9D0-EEDBA082B8C7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B2" i="1"/>
  <c r="C18" i="1"/>
  <c r="C19" i="1" s="1"/>
  <c r="B18" i="1"/>
  <c r="A18" i="1"/>
  <c r="X13" i="1"/>
  <c r="H13" i="1" s="1"/>
  <c r="T13" i="1"/>
  <c r="J13" i="1"/>
  <c r="F13" i="1"/>
  <c r="U13" i="1" s="1"/>
  <c r="L13" i="1" s="1"/>
  <c r="E13" i="1"/>
  <c r="X12" i="1"/>
  <c r="H12" i="1" s="1"/>
  <c r="T12" i="1"/>
  <c r="J12" i="1"/>
  <c r="F12" i="1"/>
  <c r="G12" i="1" s="1"/>
  <c r="E12" i="1"/>
  <c r="X11" i="1"/>
  <c r="D18" i="1" s="1"/>
  <c r="E18" i="1" s="1"/>
  <c r="F18" i="1" s="1"/>
  <c r="T11" i="1"/>
  <c r="J11" i="1"/>
  <c r="E11" i="1"/>
  <c r="C11" i="1"/>
  <c r="X10" i="1"/>
  <c r="T10" i="1"/>
  <c r="J10" i="1"/>
  <c r="F10" i="1"/>
  <c r="G10" i="1" s="1"/>
  <c r="E10" i="1"/>
  <c r="H10" i="1" s="1"/>
  <c r="X9" i="1"/>
  <c r="H9" i="1" s="1"/>
  <c r="I9" i="1" s="1"/>
  <c r="T9" i="1"/>
  <c r="J9" i="1"/>
  <c r="F9" i="1"/>
  <c r="G9" i="1" s="1"/>
  <c r="E9" i="1"/>
  <c r="X8" i="1"/>
  <c r="H8" i="1" s="1"/>
  <c r="T8" i="1"/>
  <c r="J8" i="1"/>
  <c r="F8" i="1"/>
  <c r="U8" i="1" s="1"/>
  <c r="L8" i="1" s="1"/>
  <c r="E8" i="1"/>
  <c r="X7" i="1"/>
  <c r="H7" i="1" s="1"/>
  <c r="T7" i="1"/>
  <c r="J7" i="1"/>
  <c r="F7" i="1"/>
  <c r="G7" i="1" s="1"/>
  <c r="E7" i="1"/>
  <c r="X6" i="1"/>
  <c r="T6" i="1"/>
  <c r="J6" i="1"/>
  <c r="F6" i="1"/>
  <c r="G6" i="1" s="1"/>
  <c r="E6" i="1"/>
  <c r="X5" i="1"/>
  <c r="H5" i="1" s="1"/>
  <c r="I5" i="1" s="1"/>
  <c r="T5" i="1"/>
  <c r="J5" i="1"/>
  <c r="F5" i="1"/>
  <c r="G5" i="1" s="1"/>
  <c r="E5" i="1"/>
  <c r="X4" i="1"/>
  <c r="H4" i="1" s="1"/>
  <c r="T4" i="1"/>
  <c r="J4" i="1"/>
  <c r="F4" i="1"/>
  <c r="U4" i="1" s="1"/>
  <c r="L4" i="1" s="1"/>
  <c r="E4" i="1"/>
  <c r="G13" i="1" l="1"/>
  <c r="G8" i="1"/>
  <c r="F11" i="1"/>
  <c r="U11" i="1" s="1"/>
  <c r="L11" i="1" s="1"/>
  <c r="H11" i="1"/>
  <c r="M11" i="1" s="1"/>
  <c r="H6" i="1"/>
  <c r="I6" i="1" s="1"/>
  <c r="G4" i="1"/>
  <c r="G11" i="1" s="1"/>
  <c r="I4" i="1"/>
  <c r="M4" i="1"/>
  <c r="I7" i="1"/>
  <c r="M7" i="1"/>
  <c r="I12" i="1"/>
  <c r="M12" i="1"/>
  <c r="M10" i="1"/>
  <c r="I10" i="1"/>
  <c r="C20" i="1"/>
  <c r="D19" i="1"/>
  <c r="E19" i="1" s="1"/>
  <c r="F19" i="1" s="1"/>
  <c r="M6" i="1"/>
  <c r="I8" i="1"/>
  <c r="M8" i="1"/>
  <c r="I13" i="1"/>
  <c r="M13" i="1"/>
  <c r="M5" i="1"/>
  <c r="U7" i="1"/>
  <c r="L7" i="1" s="1"/>
  <c r="M9" i="1"/>
  <c r="U12" i="1"/>
  <c r="L12" i="1" s="1"/>
  <c r="U6" i="1"/>
  <c r="L6" i="1" s="1"/>
  <c r="U10" i="1"/>
  <c r="L10" i="1" s="1"/>
  <c r="U5" i="1"/>
  <c r="L5" i="1" s="1"/>
  <c r="U9" i="1"/>
  <c r="L9" i="1" s="1"/>
  <c r="I11" i="1" l="1"/>
  <c r="C21" i="1"/>
  <c r="D20" i="1"/>
  <c r="E20" i="1" s="1"/>
  <c r="F20" i="1" s="1"/>
  <c r="C22" i="1" l="1"/>
  <c r="D21" i="1"/>
  <c r="E21" i="1" s="1"/>
  <c r="F21" i="1" s="1"/>
  <c r="C23" i="1" l="1"/>
  <c r="D23" i="1" s="1"/>
  <c r="E23" i="1" s="1"/>
  <c r="F23" i="1" s="1"/>
  <c r="D22" i="1"/>
  <c r="E22" i="1" s="1"/>
  <c r="F22" i="1" s="1"/>
</calcChain>
</file>

<file path=xl/sharedStrings.xml><?xml version="1.0" encoding="utf-8"?>
<sst xmlns="http://schemas.openxmlformats.org/spreadsheetml/2006/main" count="48" uniqueCount="44">
  <si>
    <t>Plan vs Achievement</t>
  </si>
  <si>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</si>
  <si>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</si>
  <si>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</si>
  <si>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</si>
  <si>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</si>
  <si>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</si>
  <si>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</si>
  <si>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</si>
  <si>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</si>
  <si>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</si>
  <si>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</si>
  <si>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</si>
  <si>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</si>
  <si>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</si>
  <si>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</si>
  <si>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</si>
  <si>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</si>
  <si>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</si>
  <si>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</si>
  <si>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</si>
  <si>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</si>
  <si>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</si>
  <si>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</si>
  <si>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</si>
  <si>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</si>
  <si>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</si>
  <si>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JAL3</t>
  </si>
  <si>
    <t>JFL</t>
  </si>
  <si>
    <t>JKL</t>
  </si>
  <si>
    <t>MFL</t>
  </si>
  <si>
    <t>FFL2</t>
  </si>
  <si>
    <t>JKL-U2</t>
  </si>
  <si>
    <t>GMT TOTAL:</t>
  </si>
  <si>
    <t>LINGERIE</t>
  </si>
  <si>
    <t>GTAL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</si>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</sst>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2">
    <xf numFmtId="0" fontId="0" fillId="0" borderId="0"/>
    <xf numFmtId="9" fontId="1" fillId="0" borderId="0"/>
  </cellStyleXfs>
  <cellXfs count="19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0" fontId="5" fillId="0" borderId="2" xfId="0" applyFont="1" applyBorder="1"/>
    <xf numFmtId="9" fontId="0" fillId="0" borderId="2" xfId="1" applyFont="1" applyBorder="1"/>
    <xf numFmtId="9" fontId="7" fillId="2" borderId="1" xfId="1" applyFont="1" applyFill="1" applyBorder="1" applyAlignment="1">
      <alignment horizontal="center" vertical="center" wrapText="1"/>
    </xf>
    <xf numFmtId="3" fontId="8" fillId="0" borderId="2" xfId="0" applyNumberFormat="1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1" fontId="0" fillId="0" borderId="2" xfId="0" applyNumberForma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E15" sqref="E15"/>
    </sheetView>
  </sheetViews>
  <sheetFormatPr defaultRowHeight="15" x14ac:dyDescent="0.25"/>
  <cols>
    <col min="1" max="1" width="11.5703125" customWidth="1"/>
    <col min="2" max="2" width="10.42578125" customWidth="1"/>
    <col min="3" max="3" width="10.5703125" customWidth="1"/>
    <col min="4" max="4" width="10.7109375" bestFit="1" customWidth="1"/>
    <col min="5" max="5" width="11.140625" customWidth="1"/>
    <col min="6" max="6" width="10.85546875" customWidth="1"/>
    <col min="7" max="7" width="11.28515625" customWidth="1"/>
    <col min="8" max="8" width="12.42578125" customWidth="1"/>
    <col min="9" max="9" width="10.140625" customWidth="1"/>
    <col min="10" max="10" width="10" bestFit="1" customWidth="1"/>
    <col min="11" max="11" width="10.42578125" customWidth="1"/>
    <col min="13" max="13" width="8.85546875" customWidth="1"/>
    <col min="20" max="20" width="11.42578125" customWidth="1"/>
    <col min="21" max="21" width="13" customWidth="1"/>
  </cols>
  <sheetData>
    <row r="1" spans="1:24" ht="21" customHeight="1" x14ac:dyDescent="0.35">
      <c r="A1" s="3" t="s">
        <v>0</v>
      </c>
    </row>
    <row r="2" spans="1:24" ht="15.75" customHeight="1" thickBot="1" x14ac:dyDescent="0.3">
      <c r="A2" s="4" t="s">
        <v>1</v>
      </c>
      <c r="B2" s="5">
        <f ca="1">TODAY() - 2</f>
        <v>45799</v>
      </c>
    </row>
    <row r="3" spans="1:24" ht="76.5" customHeight="1" thickTop="1" thickBot="1" x14ac:dyDescent="0.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</row>
    <row r="4" spans="1:24" ht="15.75" customHeight="1" thickTop="1" x14ac:dyDescent="0.25">
      <c r="A4" s="11" t="s">
        <v>26</v>
      </c>
      <c r="B4" s="10">
        <v>93393</v>
      </c>
      <c r="C4" s="10">
        <v>4258032</v>
      </c>
      <c r="D4" s="10">
        <v>1915183</v>
      </c>
      <c r="E4" s="10">
        <f t="shared" ref="E4:E13" si="0">C4-D4</f>
        <v>2342849</v>
      </c>
      <c r="F4" s="10">
        <f t="shared" ref="F4:F13" si="1">C4*W4/V4</f>
        <v>2996392.888888889</v>
      </c>
      <c r="G4" s="10">
        <f t="shared" ref="G4:G13" si="2">F4-D4</f>
        <v>1081209.888888889</v>
      </c>
      <c r="H4" s="10">
        <f t="shared" ref="H4:H13" si="3">(E4+B4)/(X4+1)</f>
        <v>270693.55555555556</v>
      </c>
      <c r="I4" s="10">
        <f t="shared" ref="I4:I13" si="4">H4*N4</f>
        <v>2092461.1844444447</v>
      </c>
      <c r="J4" s="10">
        <f t="shared" ref="J4:J13" si="5">B4*O4</f>
        <v>734068.98</v>
      </c>
      <c r="K4" s="10">
        <v>96647</v>
      </c>
      <c r="L4" s="17">
        <f t="shared" ref="L4:L13" si="6">T4/U4</f>
        <v>0.64991202487149657</v>
      </c>
      <c r="M4" s="10">
        <f t="shared" ref="M4:M13" si="7">H4/P4</f>
        <v>27481.579244218839</v>
      </c>
      <c r="N4" s="9">
        <v>7.73</v>
      </c>
      <c r="O4" s="9">
        <v>7.86</v>
      </c>
      <c r="P4" s="9">
        <v>9.85</v>
      </c>
      <c r="Q4" s="9">
        <v>12.6</v>
      </c>
      <c r="R4" s="12">
        <v>0.68</v>
      </c>
      <c r="S4" s="12">
        <v>0.69040000000000001</v>
      </c>
      <c r="T4" s="10">
        <f t="shared" ref="T4:T13" si="8">O4*D4</f>
        <v>15053338.380000001</v>
      </c>
      <c r="U4" s="10">
        <f t="shared" ref="U4:U13" si="9">N4*F4</f>
        <v>23162117.031111114</v>
      </c>
      <c r="V4" s="9">
        <v>27</v>
      </c>
      <c r="W4" s="9">
        <v>19</v>
      </c>
      <c r="X4" s="9">
        <f t="shared" ref="X4:X13" si="10">V4-W4</f>
        <v>8</v>
      </c>
    </row>
    <row r="5" spans="1:24" x14ac:dyDescent="0.25">
      <c r="A5" s="11" t="s">
        <v>27</v>
      </c>
      <c r="B5" s="10">
        <v>9500</v>
      </c>
      <c r="C5" s="10">
        <v>253849</v>
      </c>
      <c r="D5" s="10">
        <v>177780</v>
      </c>
      <c r="E5" s="10">
        <f t="shared" si="0"/>
        <v>76069</v>
      </c>
      <c r="F5" s="10">
        <f t="shared" si="1"/>
        <v>178634.48148148149</v>
      </c>
      <c r="G5" s="10">
        <f t="shared" si="2"/>
        <v>854.48148148148903</v>
      </c>
      <c r="H5" s="10">
        <f t="shared" si="3"/>
        <v>9507.6666666666661</v>
      </c>
      <c r="I5" s="10">
        <f t="shared" si="4"/>
        <v>62655.523333333331</v>
      </c>
      <c r="J5" s="10">
        <f t="shared" si="5"/>
        <v>65265</v>
      </c>
      <c r="K5" s="10">
        <v>10702</v>
      </c>
      <c r="L5" s="17">
        <f t="shared" si="6"/>
        <v>1.037501971456418</v>
      </c>
      <c r="M5" s="18">
        <f t="shared" si="7"/>
        <v>965.24534686971231</v>
      </c>
      <c r="N5" s="9">
        <v>6.59</v>
      </c>
      <c r="O5" s="9">
        <v>6.87</v>
      </c>
      <c r="P5" s="9">
        <v>9.85</v>
      </c>
      <c r="Q5" s="9">
        <v>10.85</v>
      </c>
      <c r="R5" s="12">
        <v>0.63</v>
      </c>
      <c r="S5" s="12">
        <v>0.60389999999999999</v>
      </c>
      <c r="T5" s="10">
        <f t="shared" si="8"/>
        <v>1221348.6000000001</v>
      </c>
      <c r="U5" s="10">
        <f t="shared" si="9"/>
        <v>1177201.2329629629</v>
      </c>
      <c r="V5" s="9">
        <v>27</v>
      </c>
      <c r="W5" s="9">
        <v>19</v>
      </c>
      <c r="X5" s="9">
        <f t="shared" si="10"/>
        <v>8</v>
      </c>
    </row>
    <row r="6" spans="1:24" x14ac:dyDescent="0.25">
      <c r="A6" s="11" t="s">
        <v>28</v>
      </c>
      <c r="B6" s="10">
        <v>72167</v>
      </c>
      <c r="C6" s="10">
        <v>2059909</v>
      </c>
      <c r="D6" s="10">
        <v>1284844</v>
      </c>
      <c r="E6" s="10">
        <f t="shared" si="0"/>
        <v>775065</v>
      </c>
      <c r="F6" s="10">
        <f t="shared" si="1"/>
        <v>1449565.5925925926</v>
      </c>
      <c r="G6" s="10">
        <f t="shared" si="2"/>
        <v>164721.59259259258</v>
      </c>
      <c r="H6" s="10">
        <f t="shared" si="3"/>
        <v>94136.888888888891</v>
      </c>
      <c r="I6" s="10">
        <f t="shared" si="4"/>
        <v>565762.70222222223</v>
      </c>
      <c r="J6" s="10">
        <f t="shared" si="5"/>
        <v>439497.02999999997</v>
      </c>
      <c r="K6" s="10">
        <v>63614</v>
      </c>
      <c r="L6" s="17">
        <f t="shared" si="6"/>
        <v>0.89816339143612545</v>
      </c>
      <c r="M6" s="10">
        <f t="shared" si="7"/>
        <v>9557.0445572476037</v>
      </c>
      <c r="N6" s="9">
        <v>6.01</v>
      </c>
      <c r="O6" s="9">
        <v>6.09</v>
      </c>
      <c r="P6" s="9">
        <v>9.85</v>
      </c>
      <c r="Q6" s="9">
        <v>12.8</v>
      </c>
      <c r="R6" s="12">
        <v>0.72799999999999998</v>
      </c>
      <c r="S6" s="12">
        <v>0.71899999999999997</v>
      </c>
      <c r="T6" s="10">
        <f t="shared" si="8"/>
        <v>7824699.96</v>
      </c>
      <c r="U6" s="10">
        <f t="shared" si="9"/>
        <v>8711889.2114814818</v>
      </c>
      <c r="V6" s="9">
        <v>27</v>
      </c>
      <c r="W6" s="9">
        <v>19</v>
      </c>
      <c r="X6" s="9">
        <f t="shared" si="10"/>
        <v>8</v>
      </c>
    </row>
    <row r="7" spans="1:24" x14ac:dyDescent="0.25">
      <c r="A7" s="11" t="s">
        <v>29</v>
      </c>
      <c r="B7" s="10">
        <v>89688</v>
      </c>
      <c r="C7" s="10">
        <v>2359653</v>
      </c>
      <c r="D7" s="10">
        <v>1628218</v>
      </c>
      <c r="E7" s="10">
        <f t="shared" si="0"/>
        <v>731435</v>
      </c>
      <c r="F7" s="10">
        <f t="shared" si="1"/>
        <v>1660496.5555555555</v>
      </c>
      <c r="G7" s="10">
        <f t="shared" si="2"/>
        <v>32278.555555555504</v>
      </c>
      <c r="H7" s="10">
        <f t="shared" si="3"/>
        <v>91235.888888888891</v>
      </c>
      <c r="I7" s="10">
        <f t="shared" si="4"/>
        <v>951590.32111111109</v>
      </c>
      <c r="J7" s="10">
        <f t="shared" si="5"/>
        <v>917508.24</v>
      </c>
      <c r="K7" s="10">
        <v>101097</v>
      </c>
      <c r="L7" s="17">
        <f t="shared" si="6"/>
        <v>0.96175819997255307</v>
      </c>
      <c r="M7" s="10">
        <f t="shared" si="7"/>
        <v>10216.78486997636</v>
      </c>
      <c r="N7" s="9">
        <v>10.43</v>
      </c>
      <c r="O7" s="9">
        <v>10.23</v>
      </c>
      <c r="P7" s="9">
        <v>8.93</v>
      </c>
      <c r="Q7" s="9">
        <v>13.53</v>
      </c>
      <c r="R7" s="12">
        <v>0.74399999999999999</v>
      </c>
      <c r="S7" s="12">
        <v>0.60140000000000005</v>
      </c>
      <c r="T7" s="10">
        <f t="shared" si="8"/>
        <v>16656670.140000001</v>
      </c>
      <c r="U7" s="10">
        <f t="shared" si="9"/>
        <v>17318979.074444443</v>
      </c>
      <c r="V7" s="9">
        <v>27</v>
      </c>
      <c r="W7" s="9">
        <v>19</v>
      </c>
      <c r="X7" s="9">
        <f t="shared" si="10"/>
        <v>8</v>
      </c>
    </row>
    <row r="8" spans="1:24" x14ac:dyDescent="0.25">
      <c r="A8" s="11" t="s">
        <v>30</v>
      </c>
      <c r="B8" s="10">
        <v>80108</v>
      </c>
      <c r="C8" s="10">
        <v>2139662</v>
      </c>
      <c r="D8" s="10">
        <v>1464751</v>
      </c>
      <c r="E8" s="10">
        <f t="shared" si="0"/>
        <v>674911</v>
      </c>
      <c r="F8" s="10">
        <f t="shared" si="1"/>
        <v>1584934.8148148148</v>
      </c>
      <c r="G8" s="10">
        <f t="shared" si="2"/>
        <v>120183.81481481483</v>
      </c>
      <c r="H8" s="10">
        <f t="shared" si="3"/>
        <v>94377.375</v>
      </c>
      <c r="I8" s="10">
        <f t="shared" si="4"/>
        <v>834295.995</v>
      </c>
      <c r="J8" s="10">
        <f t="shared" si="5"/>
        <v>668100.72</v>
      </c>
      <c r="K8" s="10">
        <v>86017</v>
      </c>
      <c r="L8" s="17">
        <f t="shared" si="6"/>
        <v>0.87189900798642228</v>
      </c>
      <c r="M8" s="10">
        <f t="shared" si="7"/>
        <v>9581.4593908629449</v>
      </c>
      <c r="N8" s="9">
        <v>8.84</v>
      </c>
      <c r="O8" s="9">
        <v>8.34</v>
      </c>
      <c r="P8" s="9">
        <v>9.85</v>
      </c>
      <c r="Q8" s="9">
        <v>11.29</v>
      </c>
      <c r="R8" s="12">
        <v>0.68</v>
      </c>
      <c r="S8" s="12">
        <v>0.61939999999999995</v>
      </c>
      <c r="T8" s="10">
        <f t="shared" si="8"/>
        <v>12216023.34</v>
      </c>
      <c r="U8" s="10">
        <f t="shared" si="9"/>
        <v>14010823.762962963</v>
      </c>
      <c r="V8" s="9">
        <v>27</v>
      </c>
      <c r="W8" s="9">
        <v>20</v>
      </c>
      <c r="X8" s="9">
        <f t="shared" si="10"/>
        <v>7</v>
      </c>
    </row>
    <row r="9" spans="1:24" x14ac:dyDescent="0.25">
      <c r="A9" s="11" t="s">
        <v>31</v>
      </c>
      <c r="B9" s="10">
        <v>108770</v>
      </c>
      <c r="C9" s="10">
        <v>2926896</v>
      </c>
      <c r="D9" s="10">
        <v>2101669</v>
      </c>
      <c r="E9" s="10">
        <f t="shared" si="0"/>
        <v>825227</v>
      </c>
      <c r="F9" s="10">
        <f t="shared" si="1"/>
        <v>2168071.111111111</v>
      </c>
      <c r="G9" s="10">
        <f t="shared" si="2"/>
        <v>66402.111111111008</v>
      </c>
      <c r="H9" s="10">
        <f t="shared" si="3"/>
        <v>116749.625</v>
      </c>
      <c r="I9" s="10">
        <f t="shared" si="4"/>
        <v>846434.78125</v>
      </c>
      <c r="J9" s="10">
        <f t="shared" si="5"/>
        <v>753776.1</v>
      </c>
      <c r="K9" s="10">
        <v>125703</v>
      </c>
      <c r="L9" s="17">
        <f t="shared" si="6"/>
        <v>0.92658661808890075</v>
      </c>
      <c r="M9" s="10">
        <f t="shared" si="7"/>
        <v>11852.753807106599</v>
      </c>
      <c r="N9" s="9">
        <v>7.25</v>
      </c>
      <c r="O9" s="9">
        <v>6.93</v>
      </c>
      <c r="P9" s="9">
        <v>9.85</v>
      </c>
      <c r="Q9" s="9">
        <v>13.17</v>
      </c>
      <c r="R9" s="12">
        <v>0.68</v>
      </c>
      <c r="S9" s="12">
        <v>0.63600000000000001</v>
      </c>
      <c r="T9" s="10">
        <f t="shared" si="8"/>
        <v>14564566.17</v>
      </c>
      <c r="U9" s="10">
        <f t="shared" si="9"/>
        <v>15718515.555555554</v>
      </c>
      <c r="V9" s="9">
        <v>27</v>
      </c>
      <c r="W9" s="9">
        <v>20</v>
      </c>
      <c r="X9" s="9">
        <f t="shared" si="10"/>
        <v>7</v>
      </c>
    </row>
    <row r="10" spans="1:24" ht="14.25" customHeight="1" thickBot="1" x14ac:dyDescent="0.3">
      <c r="A10" s="11" t="s">
        <v>32</v>
      </c>
      <c r="B10" s="10">
        <v>108325</v>
      </c>
      <c r="C10" s="10">
        <v>3850816</v>
      </c>
      <c r="D10" s="10">
        <v>2305178</v>
      </c>
      <c r="E10" s="10">
        <f t="shared" si="0"/>
        <v>1545638</v>
      </c>
      <c r="F10" s="10">
        <f t="shared" si="1"/>
        <v>2852456.2962962962</v>
      </c>
      <c r="G10" s="10">
        <f t="shared" si="2"/>
        <v>547278.29629629618</v>
      </c>
      <c r="H10" s="10">
        <f t="shared" si="3"/>
        <v>206745.375</v>
      </c>
      <c r="I10" s="10">
        <f t="shared" si="4"/>
        <v>2108802.8249999997</v>
      </c>
      <c r="J10" s="10">
        <f t="shared" si="5"/>
        <v>1033420.4999999999</v>
      </c>
      <c r="K10" s="10">
        <v>126616</v>
      </c>
      <c r="L10" s="17">
        <f t="shared" si="6"/>
        <v>0.75584661063128067</v>
      </c>
      <c r="M10" s="10">
        <f t="shared" si="7"/>
        <v>20989.378172588833</v>
      </c>
      <c r="N10" s="9">
        <v>10.199999999999999</v>
      </c>
      <c r="O10" s="9">
        <v>9.5399999999999991</v>
      </c>
      <c r="P10" s="9">
        <v>9.85</v>
      </c>
      <c r="Q10" s="9">
        <v>11.42</v>
      </c>
      <c r="R10" s="12">
        <v>0.65</v>
      </c>
      <c r="S10" s="12">
        <v>0.65629999999999999</v>
      </c>
      <c r="T10" s="10">
        <f t="shared" si="8"/>
        <v>21991398.119999997</v>
      </c>
      <c r="U10" s="10">
        <f t="shared" si="9"/>
        <v>29095054.22222222</v>
      </c>
      <c r="V10" s="9">
        <v>27</v>
      </c>
      <c r="W10" s="9">
        <v>20</v>
      </c>
      <c r="X10" s="9">
        <f t="shared" si="10"/>
        <v>7</v>
      </c>
    </row>
    <row r="11" spans="1:24" ht="27.75" customHeight="1" thickTop="1" thickBot="1" x14ac:dyDescent="0.3">
      <c r="A11" s="7" t="s">
        <v>33</v>
      </c>
      <c r="B11" s="8">
        <v>561951</v>
      </c>
      <c r="C11" s="8">
        <f>SUM(C4:C10)</f>
        <v>17848817</v>
      </c>
      <c r="D11" s="8">
        <v>10877623</v>
      </c>
      <c r="E11" s="8">
        <f t="shared" si="0"/>
        <v>6971194</v>
      </c>
      <c r="F11" s="8">
        <f>SUM(F4:F10)</f>
        <v>12890551.740740741</v>
      </c>
      <c r="G11" s="8">
        <f>SUM(G4:G10)</f>
        <v>2012928.7407407407</v>
      </c>
      <c r="H11" s="8">
        <f t="shared" si="3"/>
        <v>837016.11111111112</v>
      </c>
      <c r="I11" s="8">
        <f t="shared" si="4"/>
        <v>6880272.4333333336</v>
      </c>
      <c r="J11" s="8">
        <f t="shared" si="5"/>
        <v>4624856.7300000004</v>
      </c>
      <c r="K11" s="8">
        <v>610396.72</v>
      </c>
      <c r="L11" s="13">
        <f t="shared" si="6"/>
        <v>0.84487121552634459</v>
      </c>
      <c r="M11" s="8">
        <f t="shared" si="7"/>
        <v>85847.806267806271</v>
      </c>
      <c r="N11" s="7">
        <v>8.2200000000000006</v>
      </c>
      <c r="O11" s="7">
        <v>8.23</v>
      </c>
      <c r="P11" s="7">
        <v>9.75</v>
      </c>
      <c r="Q11" s="7">
        <v>12.41</v>
      </c>
      <c r="R11" s="13">
        <v>0.68620000000000003</v>
      </c>
      <c r="S11" s="13">
        <v>0.6462</v>
      </c>
      <c r="T11" s="8">
        <f t="shared" si="8"/>
        <v>89522837.290000007</v>
      </c>
      <c r="U11" s="8">
        <f t="shared" si="9"/>
        <v>105960335.3088889</v>
      </c>
      <c r="V11" s="7">
        <v>27</v>
      </c>
      <c r="W11" s="7">
        <v>19</v>
      </c>
      <c r="X11" s="7">
        <f t="shared" si="10"/>
        <v>8</v>
      </c>
    </row>
    <row r="12" spans="1:24" ht="15.75" customHeight="1" thickTop="1" x14ac:dyDescent="0.25">
      <c r="A12" s="11" t="s">
        <v>34</v>
      </c>
      <c r="B12" s="10">
        <v>130090</v>
      </c>
      <c r="C12" s="10">
        <v>4329238</v>
      </c>
      <c r="D12" s="10">
        <v>2636505</v>
      </c>
      <c r="E12" s="10">
        <f t="shared" si="0"/>
        <v>1692733</v>
      </c>
      <c r="F12" s="10">
        <f t="shared" si="1"/>
        <v>2997164.769230769</v>
      </c>
      <c r="G12" s="10">
        <f t="shared" si="2"/>
        <v>360659.76923076902</v>
      </c>
      <c r="H12" s="10">
        <f t="shared" si="3"/>
        <v>202535.88888888888</v>
      </c>
      <c r="I12" s="10">
        <f t="shared" si="4"/>
        <v>834447.86222222215</v>
      </c>
      <c r="J12" s="10">
        <f t="shared" si="5"/>
        <v>507351</v>
      </c>
      <c r="K12" s="10">
        <v>127200</v>
      </c>
      <c r="L12" s="17">
        <f t="shared" si="6"/>
        <v>0.83269387724309818</v>
      </c>
      <c r="M12" s="10">
        <f t="shared" si="7"/>
        <v>18412.353535353534</v>
      </c>
      <c r="N12" s="9">
        <v>4.12</v>
      </c>
      <c r="O12" s="9">
        <v>3.9</v>
      </c>
      <c r="P12" s="9">
        <v>11</v>
      </c>
      <c r="Q12" s="9">
        <v>10.44</v>
      </c>
      <c r="R12" s="12">
        <v>0.8</v>
      </c>
      <c r="S12" s="12">
        <v>0.78620000000000001</v>
      </c>
      <c r="T12" s="10">
        <f t="shared" si="8"/>
        <v>10282369.5</v>
      </c>
      <c r="U12" s="10">
        <f t="shared" si="9"/>
        <v>12348318.849230768</v>
      </c>
      <c r="V12" s="9">
        <v>26</v>
      </c>
      <c r="W12" s="9">
        <v>18</v>
      </c>
      <c r="X12" s="9">
        <f t="shared" si="10"/>
        <v>8</v>
      </c>
    </row>
    <row r="13" spans="1:24" ht="14.25" customHeight="1" x14ac:dyDescent="0.25">
      <c r="A13" s="11" t="s">
        <v>35</v>
      </c>
      <c r="B13" s="10">
        <v>10123</v>
      </c>
      <c r="C13" s="10">
        <v>800312</v>
      </c>
      <c r="D13" s="10">
        <v>449723</v>
      </c>
      <c r="E13" s="10">
        <f t="shared" si="0"/>
        <v>350589</v>
      </c>
      <c r="F13" s="10">
        <f t="shared" si="1"/>
        <v>563182.51851851854</v>
      </c>
      <c r="G13" s="10">
        <f t="shared" si="2"/>
        <v>113459.51851851854</v>
      </c>
      <c r="H13" s="10">
        <f t="shared" si="3"/>
        <v>40079.111111111109</v>
      </c>
      <c r="I13" s="10">
        <f t="shared" si="4"/>
        <v>180356</v>
      </c>
      <c r="J13" s="18">
        <f t="shared" si="5"/>
        <v>48894.090000000004</v>
      </c>
      <c r="K13" s="9">
        <v>11846</v>
      </c>
      <c r="L13" s="17">
        <f t="shared" si="6"/>
        <v>0.85709813567445525</v>
      </c>
      <c r="M13" s="10">
        <f t="shared" si="7"/>
        <v>4068.945290468133</v>
      </c>
      <c r="N13" s="9">
        <v>4.5</v>
      </c>
      <c r="O13" s="9">
        <v>4.83</v>
      </c>
      <c r="P13" s="9">
        <v>9.85</v>
      </c>
      <c r="Q13" s="9">
        <v>11.14</v>
      </c>
      <c r="R13" s="12">
        <v>0.65</v>
      </c>
      <c r="S13" s="12">
        <v>0.39329999999999998</v>
      </c>
      <c r="T13" s="9">
        <f t="shared" si="8"/>
        <v>2172162.09</v>
      </c>
      <c r="U13" s="10">
        <f t="shared" si="9"/>
        <v>2534321.3333333335</v>
      </c>
      <c r="V13" s="9">
        <v>27</v>
      </c>
      <c r="W13" s="9">
        <v>19</v>
      </c>
      <c r="X13" s="9">
        <f t="shared" si="10"/>
        <v>8</v>
      </c>
    </row>
    <row r="14" spans="1:24" x14ac:dyDescent="0.25">
      <c r="C14" s="1"/>
    </row>
    <row r="15" spans="1:24" x14ac:dyDescent="0.25">
      <c r="C15" s="2"/>
      <c r="D15" s="2"/>
      <c r="E15" s="2">
        <f>E11/8</f>
        <v>871399.25</v>
      </c>
      <c r="F15" s="1"/>
    </row>
    <row r="16" spans="1:24" ht="15.75" customHeight="1" thickBot="1" x14ac:dyDescent="0.3">
      <c r="A16" s="6" t="s">
        <v>36</v>
      </c>
    </row>
    <row r="17" spans="1:6" ht="61.5" customHeight="1" thickTop="1" thickBot="1" x14ac:dyDescent="0.3">
      <c r="A17" s="7" t="s">
        <v>37</v>
      </c>
      <c r="B17" s="7" t="s">
        <v>38</v>
      </c>
      <c r="C17" s="7" t="s">
        <v>39</v>
      </c>
      <c r="D17" s="7" t="s">
        <v>40</v>
      </c>
      <c r="E17" s="7" t="s">
        <v>41</v>
      </c>
      <c r="F17" s="7" t="s">
        <v>42</v>
      </c>
    </row>
    <row r="18" spans="1:6" ht="15.75" customHeight="1" thickTop="1" x14ac:dyDescent="0.25">
      <c r="A18" s="14">
        <f>C11</f>
        <v>17848817</v>
      </c>
      <c r="B18" s="14">
        <f>D11</f>
        <v>10877623</v>
      </c>
      <c r="C18" s="14">
        <f>QUOTIENT(B11,10000)*10000</f>
        <v>560000</v>
      </c>
      <c r="D18" s="14">
        <f t="shared" ref="D18:D23" si="11">C18*$X$11</f>
        <v>4480000</v>
      </c>
      <c r="E18" s="14">
        <f t="shared" ref="E18:E23" si="12">$D$11+D18</f>
        <v>15357623</v>
      </c>
      <c r="F18" s="14">
        <f t="shared" ref="F18:F23" si="13">$C$11-E18</f>
        <v>2491194</v>
      </c>
    </row>
    <row r="19" spans="1:6" x14ac:dyDescent="0.25">
      <c r="A19" s="16" t="s">
        <v>43</v>
      </c>
      <c r="B19" s="15"/>
      <c r="C19" s="14">
        <f>C18+35000</f>
        <v>595000</v>
      </c>
      <c r="D19" s="14">
        <f t="shared" si="11"/>
        <v>4760000</v>
      </c>
      <c r="E19" s="14">
        <f t="shared" si="12"/>
        <v>15637623</v>
      </c>
      <c r="F19" s="14">
        <f t="shared" si="13"/>
        <v>2211194</v>
      </c>
    </row>
    <row r="20" spans="1:6" x14ac:dyDescent="0.25">
      <c r="A20" s="16" t="s">
        <v>43</v>
      </c>
      <c r="B20" s="15"/>
      <c r="C20" s="14">
        <f>C19+35000</f>
        <v>630000</v>
      </c>
      <c r="D20" s="14">
        <f t="shared" si="11"/>
        <v>5040000</v>
      </c>
      <c r="E20" s="14">
        <f t="shared" si="12"/>
        <v>15917623</v>
      </c>
      <c r="F20" s="14">
        <f t="shared" si="13"/>
        <v>1931194</v>
      </c>
    </row>
    <row r="21" spans="1:6" x14ac:dyDescent="0.25">
      <c r="A21" s="16" t="s">
        <v>43</v>
      </c>
      <c r="B21" s="15"/>
      <c r="C21" s="14">
        <f>C20+35000</f>
        <v>665000</v>
      </c>
      <c r="D21" s="14">
        <f t="shared" si="11"/>
        <v>5320000</v>
      </c>
      <c r="E21" s="14">
        <f t="shared" si="12"/>
        <v>16197623</v>
      </c>
      <c r="F21" s="14">
        <f t="shared" si="13"/>
        <v>1651194</v>
      </c>
    </row>
    <row r="22" spans="1:6" x14ac:dyDescent="0.25">
      <c r="A22" s="16" t="s">
        <v>43</v>
      </c>
      <c r="B22" s="15"/>
      <c r="C22" s="14">
        <f>C21+35000</f>
        <v>700000</v>
      </c>
      <c r="D22" s="14">
        <f t="shared" si="11"/>
        <v>5600000</v>
      </c>
      <c r="E22" s="14">
        <f t="shared" si="12"/>
        <v>16477623</v>
      </c>
      <c r="F22" s="14">
        <f t="shared" si="13"/>
        <v>1371194</v>
      </c>
    </row>
    <row r="23" spans="1:6" x14ac:dyDescent="0.25">
      <c r="A23" s="16" t="s">
        <v>43</v>
      </c>
      <c r="B23" s="15"/>
      <c r="C23" s="14">
        <f>C22+35000</f>
        <v>735000</v>
      </c>
      <c r="D23" s="14">
        <f t="shared" si="11"/>
        <v>5880000</v>
      </c>
      <c r="E23" s="14">
        <f t="shared" si="12"/>
        <v>16757623</v>
      </c>
      <c r="F23" s="14">
        <f t="shared" si="13"/>
        <v>1091194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Mahfuzur Rahman</cp:lastModifiedBy>
  <dcterms:created xsi:type="dcterms:W3CDTF">2015-06-05T18:17:20Z</dcterms:created>
  <dcterms:modified xsi:type="dcterms:W3CDTF">2025-05-24T11:20:38Z</dcterms:modified>
</cp:coreProperties>
</file>