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E2C6D3D0-CD1F-4DFB-B7C0-CC879562F6D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X13" i="1"/>
  <c r="T13" i="1"/>
  <c r="J13" i="1"/>
  <c r="F13" i="1"/>
  <c r="G13" i="1" s="1"/>
  <c r="E13" i="1"/>
  <c r="H13" i="1" s="1"/>
  <c r="X12" i="1"/>
  <c r="T12" i="1"/>
  <c r="J12" i="1"/>
  <c r="F12" i="1"/>
  <c r="G12" i="1" s="1"/>
  <c r="E12" i="1"/>
  <c r="X11" i="1"/>
  <c r="T11" i="1"/>
  <c r="J11" i="1"/>
  <c r="C11" i="1"/>
  <c r="X10" i="1"/>
  <c r="T10" i="1"/>
  <c r="J10" i="1"/>
  <c r="H10" i="1"/>
  <c r="I10" i="1" s="1"/>
  <c r="F10" i="1"/>
  <c r="U10" i="1" s="1"/>
  <c r="L10" i="1" s="1"/>
  <c r="E10" i="1"/>
  <c r="X9" i="1"/>
  <c r="T9" i="1"/>
  <c r="J9" i="1"/>
  <c r="F9" i="1"/>
  <c r="U9" i="1" s="1"/>
  <c r="L9" i="1" s="1"/>
  <c r="E9" i="1"/>
  <c r="X8" i="1"/>
  <c r="T8" i="1"/>
  <c r="J8" i="1"/>
  <c r="F8" i="1"/>
  <c r="G8" i="1" s="1"/>
  <c r="E8" i="1"/>
  <c r="H8" i="1" s="1"/>
  <c r="X7" i="1"/>
  <c r="T7" i="1"/>
  <c r="J7" i="1"/>
  <c r="F7" i="1"/>
  <c r="G7" i="1" s="1"/>
  <c r="E7" i="1"/>
  <c r="H7" i="1" s="1"/>
  <c r="X6" i="1"/>
  <c r="H6" i="1" s="1"/>
  <c r="I6" i="1" s="1"/>
  <c r="T6" i="1"/>
  <c r="J6" i="1"/>
  <c r="F6" i="1"/>
  <c r="U6" i="1" s="1"/>
  <c r="L6" i="1" s="1"/>
  <c r="E6" i="1"/>
  <c r="X5" i="1"/>
  <c r="T5" i="1"/>
  <c r="J5" i="1"/>
  <c r="F5" i="1"/>
  <c r="U5" i="1" s="1"/>
  <c r="L5" i="1" s="1"/>
  <c r="E5" i="1"/>
  <c r="H5" i="1" s="1"/>
  <c r="X4" i="1"/>
  <c r="T4" i="1"/>
  <c r="J4" i="1"/>
  <c r="F4" i="1"/>
  <c r="E4" i="1"/>
  <c r="H4" i="1" s="1"/>
  <c r="B2" i="1"/>
  <c r="G6" i="1" l="1"/>
  <c r="F11" i="1"/>
  <c r="U11" i="1" s="1"/>
  <c r="L11" i="1" s="1"/>
  <c r="G10" i="1"/>
  <c r="H12" i="1"/>
  <c r="M12" i="1" s="1"/>
  <c r="G9" i="1"/>
  <c r="G5" i="1"/>
  <c r="H9" i="1"/>
  <c r="I9" i="1" s="1"/>
  <c r="D18" i="1"/>
  <c r="E18" i="1" s="1"/>
  <c r="I5" i="1"/>
  <c r="M5" i="1"/>
  <c r="M7" i="1"/>
  <c r="I7" i="1"/>
  <c r="I13" i="1"/>
  <c r="M13" i="1"/>
  <c r="I8" i="1"/>
  <c r="M8" i="1"/>
  <c r="I4" i="1"/>
  <c r="M4" i="1"/>
  <c r="U4" i="1"/>
  <c r="L4" i="1" s="1"/>
  <c r="M6" i="1"/>
  <c r="U8" i="1"/>
  <c r="L8" i="1" s="1"/>
  <c r="M10" i="1"/>
  <c r="U13" i="1"/>
  <c r="L13" i="1" s="1"/>
  <c r="C19" i="1"/>
  <c r="G4" i="1"/>
  <c r="U7" i="1"/>
  <c r="L7" i="1" s="1"/>
  <c r="E11" i="1"/>
  <c r="H11" i="1" s="1"/>
  <c r="U12" i="1"/>
  <c r="L12" i="1" s="1"/>
  <c r="A18" i="1"/>
  <c r="F18" i="1"/>
  <c r="M9" i="1" l="1"/>
  <c r="I12" i="1"/>
  <c r="G11" i="1"/>
  <c r="D19" i="1"/>
  <c r="E19" i="1" s="1"/>
  <c r="F19" i="1" s="1"/>
  <c r="C20" i="1"/>
  <c r="I11" i="1"/>
  <c r="M11" i="1"/>
  <c r="D20" i="1" l="1"/>
  <c r="E20" i="1" s="1"/>
  <c r="F20" i="1" s="1"/>
  <c r="C21" i="1"/>
  <c r="D21" i="1" l="1"/>
  <c r="E21" i="1" s="1"/>
  <c r="F21" i="1" s="1"/>
  <c r="C22" i="1"/>
  <c r="D22" i="1" l="1"/>
  <c r="E22" i="1" s="1"/>
  <c r="F22" i="1" s="1"/>
  <c r="C23" i="1"/>
  <c r="D23" i="1" s="1"/>
  <c r="E23" i="1" s="1"/>
  <c r="F23" i="1" s="1"/>
</calcChain>
</file>

<file path=xl/sharedStrings.xml><?xml version="1.0" encoding="utf-8"?>
<sst xmlns="http://schemas.openxmlformats.org/spreadsheetml/2006/main" count="48" uniqueCount="44">
  <si>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</si>
  <si>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</si>
  <si>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</si>
  <si>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</si>
  <si>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</si>
  <si>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</si>
  <si>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</si>
  <si>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</si>
  <si>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</si>
  <si>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</si>
  <si>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</si>
  <si>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</si>
  <si>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</si>
  <si>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</si>
  <si>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</si>
  <si>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</si>
  <si>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</si>
  <si>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</si>
  <si>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</si>
  <si>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</si>
  <si>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</si>
  <si>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</si>
  <si>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</si>
  <si>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</si>
  <si>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</si>
  <si>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</si>
  <si>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</si>
  <si>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</si>
  <si>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</si>
  <si>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</si>
  <si>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</si>
  <si>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</si>
  <si>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</si>
  <si>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</si>
  <si>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</si>
  <si>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GTAL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</si>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</sst>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2">
    <xf numFmtId="0" fontId="0" fillId="0" borderId="0"/>
    <xf numFmtId="9" fontId="1" fillId="0" borderId="0"/>
  </cellStyleXfs>
  <cellXfs count="19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5" fillId="0" borderId="2" xfId="0" applyFont="1" applyBorder="1"/>
    <xf numFmtId="9" fontId="0" fillId="0" borderId="2" xfId="1" applyFont="1" applyBorder="1"/>
    <xf numFmtId="9" fontId="7" fillId="2" borderId="1" xfId="1" applyFont="1" applyFill="1" applyBorder="1" applyAlignment="1">
      <alignment horizontal="center" vertical="center" wrapText="1"/>
    </xf>
    <xf numFmtId="3" fontId="8" fillId="0" borderId="2" xfId="0" applyNumberFormat="1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H14" sqref="H14"/>
    </sheetView>
  </sheetViews>
  <sheetFormatPr defaultRowHeight="15" x14ac:dyDescent="0.25"/>
  <cols>
    <col min="1" max="1" width="11.5703125" customWidth="1"/>
    <col min="2" max="2" width="10.42578125" customWidth="1"/>
    <col min="3" max="3" width="10.5703125" customWidth="1"/>
    <col min="4" max="4" width="10.7109375" bestFit="1" customWidth="1"/>
    <col min="5" max="5" width="11.140625" customWidth="1"/>
    <col min="6" max="6" width="10.85546875" customWidth="1"/>
    <col min="7" max="7" width="11.28515625" customWidth="1"/>
    <col min="8" max="8" width="12.42578125" customWidth="1"/>
    <col min="9" max="9" width="10.140625" customWidth="1"/>
    <col min="10" max="10" width="10" bestFit="1" customWidth="1"/>
    <col min="11" max="11" width="10.42578125" customWidth="1"/>
    <col min="13" max="13" width="13" customWidth="1"/>
    <col min="20" max="20" width="11.42578125" customWidth="1"/>
    <col min="21" max="21" width="13" customWidth="1"/>
  </cols>
  <sheetData>
    <row r="1" spans="1:24" ht="21" customHeight="1" x14ac:dyDescent="0.35">
      <c r="A1" s="3" t="s">
        <v>0</v>
      </c>
    </row>
    <row r="2" spans="1:24" ht="15.75" customHeight="1" thickBot="1" x14ac:dyDescent="0.3">
      <c r="A2" s="4" t="s">
        <v>1</v>
      </c>
      <c r="B2" s="5">
        <f ca="1">TODAY() - 1</f>
        <v>45806</v>
      </c>
    </row>
    <row r="3" spans="1:24" ht="76.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</row>
    <row r="4" spans="1:24" ht="15.75" customHeight="1" thickTop="1" x14ac:dyDescent="0.25">
      <c r="A4" s="11" t="s">
        <v>26</v>
      </c>
      <c r="B4" s="10">
        <v>90586</v>
      </c>
      <c r="C4" s="10">
        <v>4135752</v>
      </c>
      <c r="D4" s="10">
        <v>2510844</v>
      </c>
      <c r="E4" s="10">
        <f t="shared" ref="E4:E10" si="0">C4-D4</f>
        <v>1624908</v>
      </c>
      <c r="F4" s="10">
        <f t="shared" ref="F4:F10" si="1">C4*W4/V4</f>
        <v>3829400</v>
      </c>
      <c r="G4" s="10">
        <f t="shared" ref="G4:G10" si="2">F4-D4</f>
        <v>1318556</v>
      </c>
      <c r="H4" s="10">
        <f t="shared" ref="H4:H13" si="3">(E4+B4)/(X4+1)</f>
        <v>571831.33333333337</v>
      </c>
      <c r="I4" s="10">
        <f t="shared" ref="I4:I13" si="4">H4*N4</f>
        <v>4420256.206666667</v>
      </c>
      <c r="J4" s="10">
        <f t="shared" ref="J4:J13" si="5">B4*O4</f>
        <v>716535.26</v>
      </c>
      <c r="K4" s="10">
        <v>97450</v>
      </c>
      <c r="L4" s="17">
        <f t="shared" ref="L4:L13" si="6">T4/U4</f>
        <v>0.67094355774426095</v>
      </c>
      <c r="M4" s="10">
        <f t="shared" ref="M4:M13" si="7">H4/P4</f>
        <v>58053.942470389178</v>
      </c>
      <c r="N4" s="9">
        <v>7.73</v>
      </c>
      <c r="O4" s="9">
        <v>7.91</v>
      </c>
      <c r="P4" s="9">
        <v>9.85</v>
      </c>
      <c r="Q4" s="9">
        <v>12.62</v>
      </c>
      <c r="R4" s="12">
        <v>0.68</v>
      </c>
      <c r="S4" s="12">
        <v>0.68269999999999997</v>
      </c>
      <c r="T4" s="10">
        <f t="shared" ref="T4:T13" si="8">O4*D4</f>
        <v>19860776.039999999</v>
      </c>
      <c r="U4" s="10">
        <f t="shared" ref="U4:U13" si="9">N4*F4</f>
        <v>29601262</v>
      </c>
      <c r="V4" s="9">
        <v>27</v>
      </c>
      <c r="W4" s="9">
        <v>25</v>
      </c>
      <c r="X4" s="9">
        <f t="shared" ref="X4:X13" si="10">V4-W4</f>
        <v>2</v>
      </c>
    </row>
    <row r="5" spans="1:24" x14ac:dyDescent="0.25">
      <c r="A5" s="11" t="s">
        <v>27</v>
      </c>
      <c r="B5" s="10">
        <v>10770</v>
      </c>
      <c r="C5" s="10">
        <v>253849</v>
      </c>
      <c r="D5" s="10">
        <v>246290</v>
      </c>
      <c r="E5" s="10">
        <f t="shared" si="0"/>
        <v>7559</v>
      </c>
      <c r="F5" s="10">
        <f t="shared" si="1"/>
        <v>235045.37037037036</v>
      </c>
      <c r="G5" s="10">
        <f t="shared" si="2"/>
        <v>-11244.629629629635</v>
      </c>
      <c r="H5" s="10">
        <f t="shared" si="3"/>
        <v>6109.666666666667</v>
      </c>
      <c r="I5" s="10">
        <f t="shared" si="4"/>
        <v>40262.703333333331</v>
      </c>
      <c r="J5" s="10">
        <f t="shared" si="5"/>
        <v>73020.600000000006</v>
      </c>
      <c r="K5" s="10">
        <v>12978</v>
      </c>
      <c r="L5" s="17">
        <f t="shared" si="6"/>
        <v>1.0780511236857733</v>
      </c>
      <c r="M5" s="18">
        <f t="shared" si="7"/>
        <v>620.2707275803723</v>
      </c>
      <c r="N5" s="9">
        <v>6.59</v>
      </c>
      <c r="O5" s="9">
        <v>6.78</v>
      </c>
      <c r="P5" s="9">
        <v>9.85</v>
      </c>
      <c r="Q5" s="9">
        <v>10.98</v>
      </c>
      <c r="R5" s="12">
        <v>0.63</v>
      </c>
      <c r="S5" s="12">
        <v>0.61399999999999999</v>
      </c>
      <c r="T5" s="10">
        <f t="shared" si="8"/>
        <v>1669846.2</v>
      </c>
      <c r="U5" s="10">
        <f t="shared" si="9"/>
        <v>1548948.9907407407</v>
      </c>
      <c r="V5" s="9">
        <v>27</v>
      </c>
      <c r="W5" s="9">
        <v>25</v>
      </c>
      <c r="X5" s="9">
        <f t="shared" si="10"/>
        <v>2</v>
      </c>
    </row>
    <row r="6" spans="1:24" x14ac:dyDescent="0.25">
      <c r="A6" s="11" t="s">
        <v>28</v>
      </c>
      <c r="B6" s="10">
        <v>74613</v>
      </c>
      <c r="C6" s="10">
        <v>1950813</v>
      </c>
      <c r="D6" s="10">
        <v>1754583</v>
      </c>
      <c r="E6" s="10">
        <f t="shared" si="0"/>
        <v>196230</v>
      </c>
      <c r="F6" s="10">
        <f t="shared" si="1"/>
        <v>1806308.3333333333</v>
      </c>
      <c r="G6" s="10">
        <f t="shared" si="2"/>
        <v>51725.333333333256</v>
      </c>
      <c r="H6" s="10">
        <f t="shared" si="3"/>
        <v>90281</v>
      </c>
      <c r="I6" s="10">
        <f t="shared" si="4"/>
        <v>542588.80999999994</v>
      </c>
      <c r="J6" s="10">
        <f t="shared" si="5"/>
        <v>452900.91000000003</v>
      </c>
      <c r="K6" s="10">
        <v>63616</v>
      </c>
      <c r="L6" s="17">
        <f t="shared" si="6"/>
        <v>0.98106154021728742</v>
      </c>
      <c r="M6" s="10">
        <f t="shared" si="7"/>
        <v>9165.5837563451787</v>
      </c>
      <c r="N6" s="9">
        <v>6.01</v>
      </c>
      <c r="O6" s="9">
        <v>6.07</v>
      </c>
      <c r="P6" s="9">
        <v>9.85</v>
      </c>
      <c r="Q6" s="9">
        <v>12.91</v>
      </c>
      <c r="R6" s="12">
        <v>0.72799999999999998</v>
      </c>
      <c r="S6" s="12">
        <v>0.72850000000000004</v>
      </c>
      <c r="T6" s="10">
        <f t="shared" si="8"/>
        <v>10650318.810000001</v>
      </c>
      <c r="U6" s="10">
        <f t="shared" si="9"/>
        <v>10855913.083333332</v>
      </c>
      <c r="V6" s="9">
        <v>27</v>
      </c>
      <c r="W6" s="9">
        <v>25</v>
      </c>
      <c r="X6" s="9">
        <f t="shared" si="10"/>
        <v>2</v>
      </c>
    </row>
    <row r="7" spans="1:24" x14ac:dyDescent="0.25">
      <c r="A7" s="11" t="s">
        <v>29</v>
      </c>
      <c r="B7" s="10">
        <v>87006</v>
      </c>
      <c r="C7" s="10">
        <v>2338298</v>
      </c>
      <c r="D7" s="10">
        <v>2188395</v>
      </c>
      <c r="E7" s="10">
        <f t="shared" si="0"/>
        <v>149903</v>
      </c>
      <c r="F7" s="10">
        <f t="shared" si="1"/>
        <v>2165090.7407407407</v>
      </c>
      <c r="G7" s="10">
        <f t="shared" si="2"/>
        <v>-23304.259259259328</v>
      </c>
      <c r="H7" s="10">
        <f t="shared" si="3"/>
        <v>78969.666666666672</v>
      </c>
      <c r="I7" s="10">
        <f t="shared" si="4"/>
        <v>823653.62333333341</v>
      </c>
      <c r="J7" s="10">
        <f t="shared" si="5"/>
        <v>883110.9</v>
      </c>
      <c r="K7" s="10">
        <v>103768</v>
      </c>
      <c r="L7" s="17">
        <f t="shared" si="6"/>
        <v>0.98362904651792249</v>
      </c>
      <c r="M7" s="10">
        <f t="shared" si="7"/>
        <v>8843.187756625608</v>
      </c>
      <c r="N7" s="9">
        <v>10.43</v>
      </c>
      <c r="O7" s="9">
        <v>10.15</v>
      </c>
      <c r="P7" s="9">
        <v>8.93</v>
      </c>
      <c r="Q7" s="9">
        <v>13.62</v>
      </c>
      <c r="R7" s="12">
        <v>0.74399999999999999</v>
      </c>
      <c r="S7" s="12">
        <v>0.59699999999999998</v>
      </c>
      <c r="T7" s="10">
        <f t="shared" si="8"/>
        <v>22212209.25</v>
      </c>
      <c r="U7" s="10">
        <f t="shared" si="9"/>
        <v>22581896.425925925</v>
      </c>
      <c r="V7" s="9">
        <v>27</v>
      </c>
      <c r="W7" s="9">
        <v>25</v>
      </c>
      <c r="X7" s="9">
        <f t="shared" si="10"/>
        <v>2</v>
      </c>
    </row>
    <row r="8" spans="1:24" x14ac:dyDescent="0.25">
      <c r="A8" s="11" t="s">
        <v>30</v>
      </c>
      <c r="B8" s="10">
        <v>83525</v>
      </c>
      <c r="C8" s="10">
        <v>2074085</v>
      </c>
      <c r="D8" s="10">
        <v>1979522</v>
      </c>
      <c r="E8" s="10">
        <f t="shared" si="0"/>
        <v>94563</v>
      </c>
      <c r="F8" s="10">
        <f t="shared" si="1"/>
        <v>1997267.0370370371</v>
      </c>
      <c r="G8" s="10">
        <f t="shared" si="2"/>
        <v>17745.03703703708</v>
      </c>
      <c r="H8" s="10">
        <f t="shared" si="3"/>
        <v>89044</v>
      </c>
      <c r="I8" s="10">
        <f t="shared" si="4"/>
        <v>787148.96</v>
      </c>
      <c r="J8" s="10">
        <f t="shared" si="5"/>
        <v>686575.5</v>
      </c>
      <c r="K8" s="10">
        <v>91289</v>
      </c>
      <c r="L8" s="17">
        <f t="shared" si="6"/>
        <v>0.92160272636202412</v>
      </c>
      <c r="M8" s="10">
        <f t="shared" si="7"/>
        <v>9040</v>
      </c>
      <c r="N8" s="9">
        <v>8.84</v>
      </c>
      <c r="O8" s="9">
        <v>8.2200000000000006</v>
      </c>
      <c r="P8" s="9">
        <v>9.85</v>
      </c>
      <c r="Q8" s="9">
        <v>11.46</v>
      </c>
      <c r="R8" s="12">
        <v>0.68</v>
      </c>
      <c r="S8" s="12">
        <v>0.61709999999999998</v>
      </c>
      <c r="T8" s="10">
        <f t="shared" si="8"/>
        <v>16271670.840000002</v>
      </c>
      <c r="U8" s="10">
        <f t="shared" si="9"/>
        <v>17655840.607407406</v>
      </c>
      <c r="V8" s="9">
        <v>27</v>
      </c>
      <c r="W8" s="9">
        <v>26</v>
      </c>
      <c r="X8" s="9">
        <f t="shared" si="10"/>
        <v>1</v>
      </c>
    </row>
    <row r="9" spans="1:24" x14ac:dyDescent="0.25">
      <c r="A9" s="11" t="s">
        <v>31</v>
      </c>
      <c r="B9" s="10">
        <v>100216</v>
      </c>
      <c r="C9" s="10">
        <v>2929754</v>
      </c>
      <c r="D9" s="10">
        <v>2767540</v>
      </c>
      <c r="E9" s="10">
        <f t="shared" si="0"/>
        <v>162214</v>
      </c>
      <c r="F9" s="10">
        <f t="shared" si="1"/>
        <v>2821244.5925925928</v>
      </c>
      <c r="G9" s="10">
        <f t="shared" si="2"/>
        <v>53704.592592592817</v>
      </c>
      <c r="H9" s="10">
        <f t="shared" si="3"/>
        <v>131215</v>
      </c>
      <c r="I9" s="10">
        <f t="shared" si="4"/>
        <v>951308.75</v>
      </c>
      <c r="J9" s="10">
        <f t="shared" si="5"/>
        <v>714540.08</v>
      </c>
      <c r="K9" s="10">
        <v>120330</v>
      </c>
      <c r="L9" s="17">
        <f t="shared" si="6"/>
        <v>0.96472757042244406</v>
      </c>
      <c r="M9" s="10">
        <f t="shared" si="7"/>
        <v>13321.319796954314</v>
      </c>
      <c r="N9" s="9">
        <v>7.25</v>
      </c>
      <c r="O9" s="9">
        <v>7.13</v>
      </c>
      <c r="P9" s="9">
        <v>9.85</v>
      </c>
      <c r="Q9" s="9">
        <v>13.3</v>
      </c>
      <c r="R9" s="12">
        <v>0.68</v>
      </c>
      <c r="S9" s="12">
        <v>0.63339999999999996</v>
      </c>
      <c r="T9" s="10">
        <f t="shared" si="8"/>
        <v>19732560.199999999</v>
      </c>
      <c r="U9" s="10">
        <f t="shared" si="9"/>
        <v>20454023.296296299</v>
      </c>
      <c r="V9" s="9">
        <v>27</v>
      </c>
      <c r="W9" s="9">
        <v>26</v>
      </c>
      <c r="X9" s="9">
        <f t="shared" si="10"/>
        <v>1</v>
      </c>
    </row>
    <row r="10" spans="1:24" ht="14.25" customHeight="1" thickBot="1" x14ac:dyDescent="0.3">
      <c r="A10" s="11" t="s">
        <v>32</v>
      </c>
      <c r="B10" s="10">
        <v>103864</v>
      </c>
      <c r="C10" s="10">
        <v>3414265</v>
      </c>
      <c r="D10" s="10">
        <v>3056907</v>
      </c>
      <c r="E10" s="10">
        <f t="shared" si="0"/>
        <v>357358</v>
      </c>
      <c r="F10" s="10">
        <f t="shared" si="1"/>
        <v>3287810.7407407407</v>
      </c>
      <c r="G10" s="10">
        <f t="shared" si="2"/>
        <v>230903.74074074067</v>
      </c>
      <c r="H10" s="10">
        <f t="shared" si="3"/>
        <v>230611</v>
      </c>
      <c r="I10" s="10">
        <f t="shared" si="4"/>
        <v>2352232.1999999997</v>
      </c>
      <c r="J10" s="10">
        <f t="shared" si="5"/>
        <v>995017.12</v>
      </c>
      <c r="K10" s="10">
        <v>127347</v>
      </c>
      <c r="L10" s="17">
        <f t="shared" si="6"/>
        <v>0.87325434226043619</v>
      </c>
      <c r="M10" s="10">
        <f t="shared" si="7"/>
        <v>23412.284263959391</v>
      </c>
      <c r="N10" s="9">
        <v>10.199999999999999</v>
      </c>
      <c r="O10" s="9">
        <v>9.58</v>
      </c>
      <c r="P10" s="9">
        <v>9.85</v>
      </c>
      <c r="Q10" s="9">
        <v>11.62</v>
      </c>
      <c r="R10" s="12">
        <v>0.65</v>
      </c>
      <c r="S10" s="12">
        <v>0.64659999999999995</v>
      </c>
      <c r="T10" s="10">
        <f t="shared" si="8"/>
        <v>29285169.059999999</v>
      </c>
      <c r="U10" s="10">
        <f t="shared" si="9"/>
        <v>33535669.555555552</v>
      </c>
      <c r="V10" s="9">
        <v>27</v>
      </c>
      <c r="W10" s="9">
        <v>26</v>
      </c>
      <c r="X10" s="9">
        <f t="shared" si="10"/>
        <v>1</v>
      </c>
    </row>
    <row r="11" spans="1:24" ht="27.75" customHeight="1" thickTop="1" thickBot="1" x14ac:dyDescent="0.3">
      <c r="A11" s="7" t="s">
        <v>33</v>
      </c>
      <c r="B11" s="8">
        <v>550580</v>
      </c>
      <c r="C11" s="8">
        <f>SUM(C4:C10)</f>
        <v>17096816</v>
      </c>
      <c r="D11" s="8">
        <v>14504081</v>
      </c>
      <c r="E11" s="8">
        <f>SUM(E4:E10)</f>
        <v>2592735</v>
      </c>
      <c r="F11" s="8">
        <f>SUM(F4:F10)</f>
        <v>16142166.814814815</v>
      </c>
      <c r="G11" s="8">
        <f>SUM(G4:G10)</f>
        <v>1638085.8148148148</v>
      </c>
      <c r="H11" s="8">
        <f t="shared" si="3"/>
        <v>1047771.6666666666</v>
      </c>
      <c r="I11" s="8">
        <f t="shared" si="4"/>
        <v>8612683.0999999996</v>
      </c>
      <c r="J11" s="8">
        <f t="shared" si="5"/>
        <v>4542285</v>
      </c>
      <c r="K11" s="8">
        <v>616778.21</v>
      </c>
      <c r="L11" s="13">
        <f t="shared" si="6"/>
        <v>0.9018005927698487</v>
      </c>
      <c r="M11" s="8">
        <f t="shared" si="7"/>
        <v>107463.76068376067</v>
      </c>
      <c r="N11" s="7">
        <v>8.2200000000000006</v>
      </c>
      <c r="O11" s="7">
        <v>8.25</v>
      </c>
      <c r="P11" s="7">
        <v>9.75</v>
      </c>
      <c r="Q11" s="7">
        <v>12.53</v>
      </c>
      <c r="R11" s="13">
        <v>0.68620000000000003</v>
      </c>
      <c r="S11" s="13">
        <v>0.64190000000000003</v>
      </c>
      <c r="T11" s="8">
        <f t="shared" si="8"/>
        <v>119658668.25</v>
      </c>
      <c r="U11" s="8">
        <f t="shared" si="9"/>
        <v>132688611.21777779</v>
      </c>
      <c r="V11" s="7">
        <v>27</v>
      </c>
      <c r="W11" s="7">
        <v>25</v>
      </c>
      <c r="X11" s="7">
        <f t="shared" si="10"/>
        <v>2</v>
      </c>
    </row>
    <row r="12" spans="1:24" ht="15.75" customHeight="1" thickTop="1" x14ac:dyDescent="0.25">
      <c r="A12" s="11" t="s">
        <v>34</v>
      </c>
      <c r="B12" s="10">
        <v>134390</v>
      </c>
      <c r="C12" s="10">
        <v>3672922</v>
      </c>
      <c r="D12" s="10">
        <v>3534011</v>
      </c>
      <c r="E12" s="10">
        <f>C12-D12</f>
        <v>138911</v>
      </c>
      <c r="F12" s="10">
        <f>C12*W12/V12</f>
        <v>3531655.769230769</v>
      </c>
      <c r="G12" s="10">
        <f>F12-D12</f>
        <v>-2355.2307692309842</v>
      </c>
      <c r="H12" s="10">
        <f t="shared" si="3"/>
        <v>136650.5</v>
      </c>
      <c r="I12" s="10">
        <f t="shared" si="4"/>
        <v>563000.06000000006</v>
      </c>
      <c r="J12" s="10">
        <f t="shared" si="5"/>
        <v>518745.39999999997</v>
      </c>
      <c r="K12" s="10">
        <v>127922</v>
      </c>
      <c r="L12" s="17">
        <f t="shared" si="6"/>
        <v>0.93751800987973477</v>
      </c>
      <c r="M12" s="10">
        <f t="shared" si="7"/>
        <v>12422.772727272728</v>
      </c>
      <c r="N12" s="9">
        <v>4.12</v>
      </c>
      <c r="O12" s="9">
        <v>3.86</v>
      </c>
      <c r="P12" s="9">
        <v>11</v>
      </c>
      <c r="Q12" s="9">
        <v>10.19</v>
      </c>
      <c r="R12" s="12">
        <v>0.8</v>
      </c>
      <c r="S12" s="12">
        <v>0.78049999999999997</v>
      </c>
      <c r="T12" s="10">
        <f t="shared" si="8"/>
        <v>13641282.459999999</v>
      </c>
      <c r="U12" s="10">
        <f t="shared" si="9"/>
        <v>14550421.769230768</v>
      </c>
      <c r="V12" s="9">
        <v>26</v>
      </c>
      <c r="W12" s="9">
        <v>25</v>
      </c>
      <c r="X12" s="9">
        <f t="shared" si="10"/>
        <v>1</v>
      </c>
    </row>
    <row r="13" spans="1:24" ht="14.25" customHeight="1" x14ac:dyDescent="0.25">
      <c r="A13" s="11" t="s">
        <v>35</v>
      </c>
      <c r="B13" s="10">
        <v>18890</v>
      </c>
      <c r="C13" s="10">
        <v>800312</v>
      </c>
      <c r="D13" s="10">
        <v>703055</v>
      </c>
      <c r="E13" s="10">
        <f>C13-D13</f>
        <v>97257</v>
      </c>
      <c r="F13" s="10">
        <f>C13*W13/V13</f>
        <v>741029.62962962966</v>
      </c>
      <c r="G13" s="10">
        <f>F13-D13</f>
        <v>37974.629629629664</v>
      </c>
      <c r="H13" s="10">
        <f t="shared" si="3"/>
        <v>38715.666666666664</v>
      </c>
      <c r="I13" s="10">
        <f t="shared" si="4"/>
        <v>174220.5</v>
      </c>
      <c r="J13" s="18">
        <f t="shared" si="5"/>
        <v>93505.5</v>
      </c>
      <c r="K13" s="9">
        <v>28570</v>
      </c>
      <c r="L13" s="17">
        <f t="shared" si="6"/>
        <v>1.0436296594328212</v>
      </c>
      <c r="M13" s="10">
        <f t="shared" si="7"/>
        <v>3930.524534686971</v>
      </c>
      <c r="N13" s="9">
        <v>4.5</v>
      </c>
      <c r="O13" s="9">
        <v>4.95</v>
      </c>
      <c r="P13" s="9">
        <v>9.85</v>
      </c>
      <c r="Q13" s="9">
        <v>12.21</v>
      </c>
      <c r="R13" s="12">
        <v>0.65</v>
      </c>
      <c r="S13" s="12">
        <v>0.41880000000000001</v>
      </c>
      <c r="T13" s="9">
        <f t="shared" si="8"/>
        <v>3480122.25</v>
      </c>
      <c r="U13" s="10">
        <f t="shared" si="9"/>
        <v>3334633.3333333335</v>
      </c>
      <c r="V13" s="9">
        <v>27</v>
      </c>
      <c r="W13" s="9">
        <v>25</v>
      </c>
      <c r="X13" s="9">
        <f t="shared" si="10"/>
        <v>2</v>
      </c>
    </row>
    <row r="14" spans="1:24" x14ac:dyDescent="0.25">
      <c r="C14" s="1"/>
    </row>
    <row r="15" spans="1:24" x14ac:dyDescent="0.25">
      <c r="C15" s="2"/>
      <c r="D15" s="2"/>
      <c r="E15" s="2"/>
      <c r="F15" s="1"/>
      <c r="I15" s="2"/>
    </row>
    <row r="16" spans="1:24" ht="15.75" customHeight="1" thickBot="1" x14ac:dyDescent="0.3">
      <c r="A16" s="6" t="s">
        <v>36</v>
      </c>
    </row>
    <row r="17" spans="1:6" ht="61.5" customHeight="1" thickTop="1" thickBot="1" x14ac:dyDescent="0.3">
      <c r="A17" s="7" t="s">
        <v>37</v>
      </c>
      <c r="B17" s="7" t="s">
        <v>38</v>
      </c>
      <c r="C17" s="7" t="s">
        <v>39</v>
      </c>
      <c r="D17" s="7" t="s">
        <v>40</v>
      </c>
      <c r="E17" s="7" t="s">
        <v>41</v>
      </c>
      <c r="F17" s="7" t="s">
        <v>42</v>
      </c>
    </row>
    <row r="18" spans="1:6" ht="15.75" customHeight="1" thickTop="1" x14ac:dyDescent="0.25">
      <c r="A18" s="14">
        <f>C11</f>
        <v>17096816</v>
      </c>
      <c r="B18" s="14">
        <f>D11</f>
        <v>14504081</v>
      </c>
      <c r="C18" s="14">
        <f>QUOTIENT(B11,10000)*10000</f>
        <v>550000</v>
      </c>
      <c r="D18" s="14">
        <f t="shared" ref="D18:D23" si="11">C18*$X$11</f>
        <v>1100000</v>
      </c>
      <c r="E18" s="14">
        <f t="shared" ref="E18:E23" si="12">$D$11+D18</f>
        <v>15604081</v>
      </c>
      <c r="F18" s="14">
        <f t="shared" ref="F18:F23" si="13">$C$11-E18</f>
        <v>1492735</v>
      </c>
    </row>
    <row r="19" spans="1:6" x14ac:dyDescent="0.25">
      <c r="A19" s="16" t="s">
        <v>43</v>
      </c>
      <c r="B19" s="15"/>
      <c r="C19" s="14">
        <f>C18+35000</f>
        <v>585000</v>
      </c>
      <c r="D19" s="14">
        <f t="shared" si="11"/>
        <v>1170000</v>
      </c>
      <c r="E19" s="14">
        <f t="shared" si="12"/>
        <v>15674081</v>
      </c>
      <c r="F19" s="14">
        <f t="shared" si="13"/>
        <v>1422735</v>
      </c>
    </row>
    <row r="20" spans="1:6" x14ac:dyDescent="0.25">
      <c r="A20" s="16" t="s">
        <v>43</v>
      </c>
      <c r="B20" s="15"/>
      <c r="C20" s="14">
        <f>C19+35000</f>
        <v>620000</v>
      </c>
      <c r="D20" s="14">
        <f t="shared" si="11"/>
        <v>1240000</v>
      </c>
      <c r="E20" s="14">
        <f t="shared" si="12"/>
        <v>15744081</v>
      </c>
      <c r="F20" s="14">
        <f t="shared" si="13"/>
        <v>1352735</v>
      </c>
    </row>
    <row r="21" spans="1:6" x14ac:dyDescent="0.25">
      <c r="A21" s="16" t="s">
        <v>43</v>
      </c>
      <c r="B21" s="15"/>
      <c r="C21" s="14">
        <f>C20+35000</f>
        <v>655000</v>
      </c>
      <c r="D21" s="14">
        <f t="shared" si="11"/>
        <v>1310000</v>
      </c>
      <c r="E21" s="14">
        <f t="shared" si="12"/>
        <v>15814081</v>
      </c>
      <c r="F21" s="14">
        <f t="shared" si="13"/>
        <v>1282735</v>
      </c>
    </row>
    <row r="22" spans="1:6" x14ac:dyDescent="0.25">
      <c r="A22" s="16" t="s">
        <v>43</v>
      </c>
      <c r="B22" s="15"/>
      <c r="C22" s="14">
        <f>C21+35000</f>
        <v>690000</v>
      </c>
      <c r="D22" s="14">
        <f t="shared" si="11"/>
        <v>1380000</v>
      </c>
      <c r="E22" s="14">
        <f t="shared" si="12"/>
        <v>15884081</v>
      </c>
      <c r="F22" s="14">
        <f t="shared" si="13"/>
        <v>1212735</v>
      </c>
    </row>
    <row r="23" spans="1:6" x14ac:dyDescent="0.25">
      <c r="A23" s="16" t="s">
        <v>43</v>
      </c>
      <c r="B23" s="15"/>
      <c r="C23" s="14">
        <f>C22+35000</f>
        <v>725000</v>
      </c>
      <c r="D23" s="14">
        <f t="shared" si="11"/>
        <v>1450000</v>
      </c>
      <c r="E23" s="14">
        <f t="shared" si="12"/>
        <v>15954081</v>
      </c>
      <c r="F23" s="14">
        <f t="shared" si="13"/>
        <v>1142735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2025-05-30T06:38:00Z</dcterms:modified>
</cp:coreProperties>
</file>