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6. Jun\"/>
    </mc:Choice>
  </mc:AlternateContent>
  <xr:revisionPtr revIDLastSave="0" documentId="13_ncr:1_{C192ABB8-6A63-4BEB-B338-434F7CC56253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T10" i="1"/>
  <c r="C18" i="1"/>
  <c r="C19" i="1" s="1"/>
  <c r="B18" i="1"/>
  <c r="X13" i="1"/>
  <c r="T13" i="1"/>
  <c r="J13" i="1"/>
  <c r="F13" i="1"/>
  <c r="U13" i="1" s="1"/>
  <c r="L13" i="1" s="1"/>
  <c r="E13" i="1"/>
  <c r="X12" i="1"/>
  <c r="T12" i="1"/>
  <c r="J12" i="1"/>
  <c r="F12" i="1"/>
  <c r="G12" i="1" s="1"/>
  <c r="E12" i="1"/>
  <c r="H12" i="1" s="1"/>
  <c r="X11" i="1"/>
  <c r="J11" i="1"/>
  <c r="C11" i="1"/>
  <c r="X10" i="1"/>
  <c r="J10" i="1"/>
  <c r="H10" i="1"/>
  <c r="I10" i="1" s="1"/>
  <c r="F10" i="1"/>
  <c r="G10" i="1" s="1"/>
  <c r="E10" i="1"/>
  <c r="X9" i="1"/>
  <c r="H9" i="1" s="1"/>
  <c r="T9" i="1"/>
  <c r="J9" i="1"/>
  <c r="G9" i="1"/>
  <c r="F9" i="1"/>
  <c r="U9" i="1" s="1"/>
  <c r="L9" i="1" s="1"/>
  <c r="E9" i="1"/>
  <c r="X8" i="1"/>
  <c r="T8" i="1"/>
  <c r="J8" i="1"/>
  <c r="F8" i="1"/>
  <c r="U8" i="1" s="1"/>
  <c r="L8" i="1" s="1"/>
  <c r="E8" i="1"/>
  <c r="H8" i="1" s="1"/>
  <c r="X7" i="1"/>
  <c r="T7" i="1"/>
  <c r="J7" i="1"/>
  <c r="F7" i="1"/>
  <c r="G7" i="1" s="1"/>
  <c r="E7" i="1"/>
  <c r="H7" i="1" s="1"/>
  <c r="X6" i="1"/>
  <c r="T6" i="1"/>
  <c r="J6" i="1"/>
  <c r="H6" i="1"/>
  <c r="M6" i="1" s="1"/>
  <c r="F6" i="1"/>
  <c r="G6" i="1" s="1"/>
  <c r="E6" i="1"/>
  <c r="E11" i="1" s="1"/>
  <c r="H11" i="1" s="1"/>
  <c r="X5" i="1"/>
  <c r="H5" i="1" s="1"/>
  <c r="T5" i="1"/>
  <c r="J5" i="1"/>
  <c r="G5" i="1"/>
  <c r="F5" i="1"/>
  <c r="U5" i="1" s="1"/>
  <c r="L5" i="1" s="1"/>
  <c r="E5" i="1"/>
  <c r="X4" i="1"/>
  <c r="T4" i="1"/>
  <c r="J4" i="1"/>
  <c r="F4" i="1"/>
  <c r="U4" i="1" s="1"/>
  <c r="L4" i="1" s="1"/>
  <c r="E4" i="1"/>
  <c r="H4" i="1" s="1"/>
  <c r="H13" i="1" l="1"/>
  <c r="I11" i="1"/>
  <c r="M11" i="1"/>
  <c r="I4" i="1"/>
  <c r="M4" i="1"/>
  <c r="I9" i="1"/>
  <c r="M9" i="1"/>
  <c r="I13" i="1"/>
  <c r="M13" i="1"/>
  <c r="M7" i="1"/>
  <c r="I7" i="1"/>
  <c r="M12" i="1"/>
  <c r="I12" i="1"/>
  <c r="I5" i="1"/>
  <c r="M5" i="1"/>
  <c r="I8" i="1"/>
  <c r="M8" i="1"/>
  <c r="D19" i="1"/>
  <c r="E19" i="1" s="1"/>
  <c r="F19" i="1" s="1"/>
  <c r="C20" i="1"/>
  <c r="G4" i="1"/>
  <c r="I6" i="1"/>
  <c r="U7" i="1"/>
  <c r="L7" i="1" s="1"/>
  <c r="G8" i="1"/>
  <c r="U12" i="1"/>
  <c r="L12" i="1" s="1"/>
  <c r="G13" i="1"/>
  <c r="D18" i="1"/>
  <c r="E18" i="1" s="1"/>
  <c r="F18" i="1" s="1"/>
  <c r="U6" i="1"/>
  <c r="L6" i="1" s="1"/>
  <c r="U10" i="1"/>
  <c r="L10" i="1" s="1"/>
  <c r="F11" i="1"/>
  <c r="U11" i="1" s="1"/>
  <c r="L11" i="1" s="1"/>
  <c r="A18" i="1"/>
  <c r="M10" i="1"/>
  <c r="C21" i="1" l="1"/>
  <c r="D20" i="1"/>
  <c r="E20" i="1" s="1"/>
  <c r="F20" i="1" s="1"/>
  <c r="G11" i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<sst xmlns="http://schemas.openxmlformats.org/spreadsheetml/2006/main" count="49" uniqueCount="45">
  <si>
    <t>Plan vs Achievement</t>
  </si>
  <si>
    <t xml:space="preserve">Date: </t>
  </si>
  <si>
    <t>04-Jun-25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</si>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</sst>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A5" workbookViewId="0">
      <selection sqref="A1:XFD23"/>
    </sheetView>
  </sheetViews>
  <sheetFormatPr defaultRowHeight="15" x14ac:dyDescent="0.25"/>
  <cols>
    <col min="1" max="1" width="11.5703125" customWidth="1"/>
    <col min="2" max="2" width="10.425781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3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 t="s">
        <v>2</v>
      </c>
    </row>
    <row r="3" spans="1:24" ht="76.5" customHeight="1" thickTop="1" thickBot="1" x14ac:dyDescent="0.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7" t="s">
        <v>25</v>
      </c>
      <c r="X3" s="7" t="s">
        <v>26</v>
      </c>
    </row>
    <row r="4" spans="1:24" ht="15.75" customHeight="1" thickTop="1" x14ac:dyDescent="0.25">
      <c r="A4" s="11" t="s">
        <v>27</v>
      </c>
      <c r="B4" s="10">
        <v>97360</v>
      </c>
      <c r="C4" s="10">
        <v>1827707</v>
      </c>
      <c r="D4" s="10">
        <v>383937</v>
      </c>
      <c r="E4" s="10">
        <f t="shared" ref="E4:E10" si="0">C4-D4</f>
        <v>1443770</v>
      </c>
      <c r="F4" s="10">
        <f t="shared" ref="F4:F10" si="1">C4*W4/V4</f>
        <v>406157.11111111112</v>
      </c>
      <c r="G4" s="10">
        <f t="shared" ref="G4:G10" si="2">F4-D4</f>
        <v>22220.111111111124</v>
      </c>
      <c r="H4" s="10">
        <f t="shared" ref="H4:H13" si="3">(E4+B4)/(X4+1)</f>
        <v>102742</v>
      </c>
      <c r="I4" s="10">
        <f t="shared" ref="I4:I13" si="4">H4*N4</f>
        <v>707892.38</v>
      </c>
      <c r="J4" s="10">
        <f t="shared" ref="J4:J13" si="5">B4*O4</f>
        <v>654259.19999999995</v>
      </c>
      <c r="K4" s="10">
        <v>105401</v>
      </c>
      <c r="L4" s="17">
        <f t="shared" ref="L4:L13" si="6">T4/U4</f>
        <v>0.92196823177973908</v>
      </c>
      <c r="M4" s="10">
        <f t="shared" ref="M4:M13" si="7">H4/P4</f>
        <v>10505.316973415134</v>
      </c>
      <c r="N4" s="9">
        <v>6.89</v>
      </c>
      <c r="O4" s="9">
        <v>6.72</v>
      </c>
      <c r="P4" s="9">
        <v>9.7799999999999994</v>
      </c>
      <c r="Q4" s="9">
        <v>11.14</v>
      </c>
      <c r="R4" s="12">
        <v>0.69</v>
      </c>
      <c r="S4" s="12">
        <v>0.66159999999999997</v>
      </c>
      <c r="T4" s="10">
        <f t="shared" ref="T4:T13" si="8">O4*D4</f>
        <v>2580056.64</v>
      </c>
      <c r="U4" s="10">
        <f t="shared" ref="U4:U13" si="9">N4*F4</f>
        <v>2798422.4955555554</v>
      </c>
      <c r="V4" s="9">
        <v>18</v>
      </c>
      <c r="W4" s="9">
        <v>4</v>
      </c>
      <c r="X4" s="9">
        <f t="shared" ref="X4:X13" si="10">V4-W4</f>
        <v>14</v>
      </c>
    </row>
    <row r="5" spans="1:24" x14ac:dyDescent="0.25">
      <c r="A5" s="11" t="s">
        <v>28</v>
      </c>
      <c r="B5" s="10">
        <v>9190</v>
      </c>
      <c r="C5" s="10">
        <v>221717</v>
      </c>
      <c r="D5" s="10">
        <v>49230</v>
      </c>
      <c r="E5" s="10">
        <f t="shared" si="0"/>
        <v>172487</v>
      </c>
      <c r="F5" s="10">
        <f t="shared" si="1"/>
        <v>49270.444444444445</v>
      </c>
      <c r="G5" s="10">
        <f t="shared" si="2"/>
        <v>40.444444444445253</v>
      </c>
      <c r="H5" s="10">
        <f t="shared" si="3"/>
        <v>12111.8</v>
      </c>
      <c r="I5" s="10">
        <f t="shared" si="4"/>
        <v>76788.811999999991</v>
      </c>
      <c r="J5" s="10">
        <f t="shared" si="5"/>
        <v>50453.1</v>
      </c>
      <c r="K5" s="10">
        <v>9206</v>
      </c>
      <c r="L5" s="17">
        <f t="shared" si="6"/>
        <v>0.86521978617440387</v>
      </c>
      <c r="M5" s="18">
        <f t="shared" si="7"/>
        <v>1238.4253578732107</v>
      </c>
      <c r="N5" s="9">
        <v>6.34</v>
      </c>
      <c r="O5" s="9">
        <v>5.49</v>
      </c>
      <c r="P5" s="9">
        <v>9.7799999999999994</v>
      </c>
      <c r="Q5" s="9">
        <v>11.19</v>
      </c>
      <c r="R5" s="12">
        <v>0.67</v>
      </c>
      <c r="S5" s="12">
        <v>0.63229999999999997</v>
      </c>
      <c r="T5" s="10">
        <f t="shared" si="8"/>
        <v>270272.7</v>
      </c>
      <c r="U5" s="10">
        <f t="shared" si="9"/>
        <v>312374.61777777778</v>
      </c>
      <c r="V5" s="9">
        <v>18</v>
      </c>
      <c r="W5" s="9">
        <v>4</v>
      </c>
      <c r="X5" s="9">
        <f t="shared" si="10"/>
        <v>14</v>
      </c>
    </row>
    <row r="6" spans="1:24" x14ac:dyDescent="0.25">
      <c r="A6" s="11" t="s">
        <v>29</v>
      </c>
      <c r="B6" s="10">
        <v>52123</v>
      </c>
      <c r="C6" s="10">
        <v>2096181</v>
      </c>
      <c r="D6" s="10">
        <v>245837</v>
      </c>
      <c r="E6" s="10">
        <f t="shared" si="0"/>
        <v>1850344</v>
      </c>
      <c r="F6" s="10">
        <f t="shared" si="1"/>
        <v>465818</v>
      </c>
      <c r="G6" s="10">
        <f t="shared" si="2"/>
        <v>219981</v>
      </c>
      <c r="H6" s="10">
        <f t="shared" si="3"/>
        <v>126831.13333333333</v>
      </c>
      <c r="I6" s="10">
        <f t="shared" si="4"/>
        <v>796499.51733333338</v>
      </c>
      <c r="J6" s="10">
        <f t="shared" si="5"/>
        <v>323683.83</v>
      </c>
      <c r="K6" s="10">
        <v>50661</v>
      </c>
      <c r="L6" s="17">
        <f t="shared" si="6"/>
        <v>0.52187072775723653</v>
      </c>
      <c r="M6" s="10">
        <f t="shared" si="7"/>
        <v>11886.704154951578</v>
      </c>
      <c r="N6" s="9">
        <v>6.28</v>
      </c>
      <c r="O6" s="9">
        <v>6.21</v>
      </c>
      <c r="P6" s="9">
        <v>10.67</v>
      </c>
      <c r="Q6" s="9">
        <v>12.85</v>
      </c>
      <c r="R6" s="12">
        <v>0.72399999999999998</v>
      </c>
      <c r="S6" s="12">
        <v>0.68740000000000001</v>
      </c>
      <c r="T6" s="10">
        <f t="shared" si="8"/>
        <v>1526647.77</v>
      </c>
      <c r="U6" s="10">
        <f t="shared" si="9"/>
        <v>2925337.04</v>
      </c>
      <c r="V6" s="9">
        <v>18</v>
      </c>
      <c r="W6" s="9">
        <v>4</v>
      </c>
      <c r="X6" s="9">
        <f t="shared" si="10"/>
        <v>14</v>
      </c>
    </row>
    <row r="7" spans="1:24" x14ac:dyDescent="0.25">
      <c r="A7" s="11" t="s">
        <v>30</v>
      </c>
      <c r="B7" s="10">
        <v>64826</v>
      </c>
      <c r="C7" s="10">
        <v>1388642</v>
      </c>
      <c r="D7" s="10">
        <v>295400</v>
      </c>
      <c r="E7" s="10">
        <f t="shared" si="0"/>
        <v>1093242</v>
      </c>
      <c r="F7" s="10">
        <f t="shared" si="1"/>
        <v>308587.11111111112</v>
      </c>
      <c r="G7" s="10">
        <f t="shared" si="2"/>
        <v>13187.111111111124</v>
      </c>
      <c r="H7" s="10">
        <f t="shared" si="3"/>
        <v>77204.53333333334</v>
      </c>
      <c r="I7" s="10">
        <f t="shared" si="4"/>
        <v>702561.25333333341</v>
      </c>
      <c r="J7" s="10">
        <f t="shared" si="5"/>
        <v>566579.24</v>
      </c>
      <c r="K7" s="10">
        <v>81962</v>
      </c>
      <c r="L7" s="17">
        <f t="shared" si="6"/>
        <v>0.91939629342358054</v>
      </c>
      <c r="M7" s="10">
        <f t="shared" si="7"/>
        <v>8635.8538404175997</v>
      </c>
      <c r="N7" s="9">
        <v>9.1</v>
      </c>
      <c r="O7" s="9">
        <v>8.74</v>
      </c>
      <c r="P7" s="9">
        <v>8.94</v>
      </c>
      <c r="Q7" s="9">
        <v>11.37</v>
      </c>
      <c r="R7" s="12">
        <v>0.61</v>
      </c>
      <c r="S7" s="12">
        <v>0.54090000000000005</v>
      </c>
      <c r="T7" s="10">
        <f t="shared" si="8"/>
        <v>2581796</v>
      </c>
      <c r="U7" s="10">
        <f t="shared" si="9"/>
        <v>2808142.7111111111</v>
      </c>
      <c r="V7" s="9">
        <v>18</v>
      </c>
      <c r="W7" s="9">
        <v>4</v>
      </c>
      <c r="X7" s="9">
        <f t="shared" si="10"/>
        <v>14</v>
      </c>
    </row>
    <row r="8" spans="1:24" x14ac:dyDescent="0.25">
      <c r="A8" s="11" t="s">
        <v>31</v>
      </c>
      <c r="B8" s="10">
        <v>63212</v>
      </c>
      <c r="C8" s="10">
        <v>1381714</v>
      </c>
      <c r="D8" s="10">
        <v>287433</v>
      </c>
      <c r="E8" s="10">
        <f t="shared" si="0"/>
        <v>1094281</v>
      </c>
      <c r="F8" s="10">
        <f t="shared" si="1"/>
        <v>307047.55555555556</v>
      </c>
      <c r="G8" s="10">
        <f t="shared" si="2"/>
        <v>19614.555555555562</v>
      </c>
      <c r="H8" s="10">
        <f t="shared" si="3"/>
        <v>77166.2</v>
      </c>
      <c r="I8" s="10">
        <f t="shared" si="4"/>
        <v>648967.74199999997</v>
      </c>
      <c r="J8" s="10">
        <f t="shared" si="5"/>
        <v>553105</v>
      </c>
      <c r="K8" s="10">
        <v>72429</v>
      </c>
      <c r="L8" s="17">
        <f t="shared" si="6"/>
        <v>0.97396430515534516</v>
      </c>
      <c r="M8" s="10">
        <f t="shared" si="7"/>
        <v>7890.204498977505</v>
      </c>
      <c r="N8" s="9">
        <v>8.41</v>
      </c>
      <c r="O8" s="9">
        <v>8.75</v>
      </c>
      <c r="P8" s="9">
        <v>9.7799999999999994</v>
      </c>
      <c r="Q8" s="9">
        <v>11.62</v>
      </c>
      <c r="R8" s="12">
        <v>0.68100000000000005</v>
      </c>
      <c r="S8" s="12">
        <v>0.59860000000000002</v>
      </c>
      <c r="T8" s="10">
        <f t="shared" si="8"/>
        <v>2515038.75</v>
      </c>
      <c r="U8" s="10">
        <f t="shared" si="9"/>
        <v>2582269.9422222222</v>
      </c>
      <c r="V8" s="9">
        <v>18</v>
      </c>
      <c r="W8" s="9">
        <v>4</v>
      </c>
      <c r="X8" s="9">
        <f t="shared" si="10"/>
        <v>14</v>
      </c>
    </row>
    <row r="9" spans="1:24" x14ac:dyDescent="0.25">
      <c r="A9" s="11" t="s">
        <v>32</v>
      </c>
      <c r="B9" s="10">
        <v>82623</v>
      </c>
      <c r="C9" s="10">
        <v>1855634</v>
      </c>
      <c r="D9" s="10">
        <v>378774</v>
      </c>
      <c r="E9" s="10">
        <f t="shared" si="0"/>
        <v>1476860</v>
      </c>
      <c r="F9" s="10">
        <f t="shared" si="1"/>
        <v>412363.11111111112</v>
      </c>
      <c r="G9" s="10">
        <f t="shared" si="2"/>
        <v>33589.111111111124</v>
      </c>
      <c r="H9" s="10">
        <f t="shared" si="3"/>
        <v>103965.53333333334</v>
      </c>
      <c r="I9" s="10">
        <f t="shared" si="4"/>
        <v>752710.4613333334</v>
      </c>
      <c r="J9" s="10">
        <f t="shared" si="5"/>
        <v>641980.71</v>
      </c>
      <c r="K9" s="10">
        <v>101117</v>
      </c>
      <c r="L9" s="17">
        <f t="shared" si="6"/>
        <v>0.98578636154894728</v>
      </c>
      <c r="M9" s="10">
        <f t="shared" si="7"/>
        <v>10630.422631220179</v>
      </c>
      <c r="N9" s="9">
        <v>7.24</v>
      </c>
      <c r="O9" s="9">
        <v>7.77</v>
      </c>
      <c r="P9" s="9">
        <v>9.7799999999999994</v>
      </c>
      <c r="Q9" s="9">
        <v>13.19</v>
      </c>
      <c r="R9" s="12">
        <v>0.68</v>
      </c>
      <c r="S9" s="12">
        <v>0.61850000000000005</v>
      </c>
      <c r="T9" s="10">
        <f t="shared" si="8"/>
        <v>2943073.98</v>
      </c>
      <c r="U9" s="10">
        <f t="shared" si="9"/>
        <v>2985508.9244444445</v>
      </c>
      <c r="V9" s="9">
        <v>18</v>
      </c>
      <c r="W9" s="9">
        <v>4</v>
      </c>
      <c r="X9" s="9">
        <f t="shared" si="10"/>
        <v>14</v>
      </c>
    </row>
    <row r="10" spans="1:24" ht="14.25" customHeight="1" thickBot="1" x14ac:dyDescent="0.3">
      <c r="A10" s="11" t="s">
        <v>33</v>
      </c>
      <c r="B10" s="10"/>
      <c r="C10" s="10">
        <v>2526024</v>
      </c>
      <c r="D10" s="10"/>
      <c r="E10" s="10">
        <f t="shared" si="0"/>
        <v>2526024</v>
      </c>
      <c r="F10" s="10">
        <f t="shared" si="1"/>
        <v>561338.66666666663</v>
      </c>
      <c r="G10" s="10">
        <f t="shared" si="2"/>
        <v>561338.66666666663</v>
      </c>
      <c r="H10" s="10">
        <f t="shared" si="3"/>
        <v>168401.6</v>
      </c>
      <c r="I10" s="10">
        <f t="shared" si="4"/>
        <v>1598131.1840000001</v>
      </c>
      <c r="J10" s="10">
        <f t="shared" si="5"/>
        <v>0</v>
      </c>
      <c r="K10" s="10">
        <v>420775.22</v>
      </c>
      <c r="L10" s="17">
        <f t="shared" si="6"/>
        <v>0</v>
      </c>
      <c r="M10" s="10">
        <f t="shared" si="7"/>
        <v>17218.977505112478</v>
      </c>
      <c r="N10" s="9">
        <v>9.49</v>
      </c>
      <c r="O10" s="9"/>
      <c r="P10" s="9">
        <v>9.7799999999999994</v>
      </c>
      <c r="Q10" s="9">
        <v>11.87</v>
      </c>
      <c r="R10" s="12">
        <v>0.65400000000000003</v>
      </c>
      <c r="S10" s="12">
        <v>0.61219999999999997</v>
      </c>
      <c r="T10" s="10">
        <f>O10*D10</f>
        <v>0</v>
      </c>
      <c r="U10" s="10">
        <f t="shared" si="9"/>
        <v>5327103.9466666663</v>
      </c>
      <c r="V10" s="9">
        <v>18</v>
      </c>
      <c r="W10" s="9">
        <v>4</v>
      </c>
      <c r="X10" s="9">
        <f t="shared" si="10"/>
        <v>14</v>
      </c>
    </row>
    <row r="11" spans="1:24" ht="27.75" customHeight="1" thickTop="1" thickBot="1" x14ac:dyDescent="0.3">
      <c r="A11" s="7" t="s">
        <v>34</v>
      </c>
      <c r="B11" s="8">
        <v>369334</v>
      </c>
      <c r="C11" s="8">
        <f>SUM(C4:C10)</f>
        <v>11297619</v>
      </c>
      <c r="D11" s="8">
        <v>1640611</v>
      </c>
      <c r="E11" s="8">
        <f>SUM(E4:E10)</f>
        <v>9657008</v>
      </c>
      <c r="F11" s="8">
        <f>SUM(F4:F10)</f>
        <v>2510581.9999999995</v>
      </c>
      <c r="G11" s="8">
        <f>SUM(G4:G10)</f>
        <v>869971</v>
      </c>
      <c r="H11" s="8">
        <f t="shared" si="3"/>
        <v>668422.80000000005</v>
      </c>
      <c r="I11" s="8">
        <f t="shared" si="4"/>
        <v>5227066.2960000001</v>
      </c>
      <c r="J11" s="8">
        <f t="shared" si="5"/>
        <v>2688751.52</v>
      </c>
      <c r="K11" s="8">
        <v>120976</v>
      </c>
      <c r="L11" s="13">
        <f t="shared" si="6"/>
        <v>0.60835325288825903</v>
      </c>
      <c r="M11" s="8">
        <f t="shared" si="7"/>
        <v>68345.889570552157</v>
      </c>
      <c r="N11" s="7">
        <v>7.82</v>
      </c>
      <c r="O11" s="7">
        <v>7.28</v>
      </c>
      <c r="P11" s="7">
        <v>9.7799999999999994</v>
      </c>
      <c r="Q11" s="7">
        <v>9.82</v>
      </c>
      <c r="R11" s="13">
        <v>0.68620000000000003</v>
      </c>
      <c r="S11" s="13">
        <v>0.77710000000000001</v>
      </c>
      <c r="T11" s="8">
        <f>O11*D11</f>
        <v>11943648.08</v>
      </c>
      <c r="U11" s="8">
        <f t="shared" si="9"/>
        <v>19632751.239999998</v>
      </c>
      <c r="V11" s="7">
        <v>18</v>
      </c>
      <c r="W11" s="7">
        <v>4</v>
      </c>
      <c r="X11" s="7">
        <f t="shared" si="10"/>
        <v>14</v>
      </c>
    </row>
    <row r="12" spans="1:24" ht="15.75" customHeight="1" thickTop="1" x14ac:dyDescent="0.25">
      <c r="A12" s="11" t="s">
        <v>35</v>
      </c>
      <c r="B12" s="10">
        <v>128800</v>
      </c>
      <c r="C12" s="10">
        <v>2941602</v>
      </c>
      <c r="D12" s="10">
        <v>554225</v>
      </c>
      <c r="E12" s="10">
        <f>C12-D12</f>
        <v>2387377</v>
      </c>
      <c r="F12" s="10">
        <f>C12*W12/V12</f>
        <v>653689.33333333337</v>
      </c>
      <c r="G12" s="10">
        <f>F12-D12</f>
        <v>99464.333333333372</v>
      </c>
      <c r="H12" s="10">
        <f t="shared" si="3"/>
        <v>167745.13333333333</v>
      </c>
      <c r="I12" s="10">
        <f t="shared" si="4"/>
        <v>622334.44466666668</v>
      </c>
      <c r="J12" s="10">
        <f t="shared" si="5"/>
        <v>637560</v>
      </c>
      <c r="K12" s="10">
        <v>399</v>
      </c>
      <c r="L12" s="17">
        <f t="shared" si="6"/>
        <v>1.1312172081358363</v>
      </c>
      <c r="M12" s="10">
        <f t="shared" si="7"/>
        <v>15249.557575757575</v>
      </c>
      <c r="N12" s="9">
        <v>3.71</v>
      </c>
      <c r="O12" s="9">
        <v>4.95</v>
      </c>
      <c r="P12" s="9">
        <v>11</v>
      </c>
      <c r="Q12" s="9">
        <v>8.7899999999999991</v>
      </c>
      <c r="R12" s="12">
        <v>0.81</v>
      </c>
      <c r="S12" s="12">
        <v>0.49009999999999998</v>
      </c>
      <c r="T12" s="10">
        <f t="shared" si="8"/>
        <v>2743413.75</v>
      </c>
      <c r="U12" s="10">
        <f t="shared" si="9"/>
        <v>2425187.4266666668</v>
      </c>
      <c r="V12" s="9">
        <v>18</v>
      </c>
      <c r="W12" s="9">
        <v>4</v>
      </c>
      <c r="X12" s="9">
        <f t="shared" si="10"/>
        <v>14</v>
      </c>
    </row>
    <row r="13" spans="1:24" ht="14.25" customHeight="1" x14ac:dyDescent="0.25">
      <c r="A13" s="11" t="s">
        <v>36</v>
      </c>
      <c r="B13" s="10">
        <v>300</v>
      </c>
      <c r="C13" s="10">
        <v>523283</v>
      </c>
      <c r="D13" s="10"/>
      <c r="E13" s="10">
        <f>C13-D13</f>
        <v>523283</v>
      </c>
      <c r="F13" s="10">
        <f>C13*W13/V13</f>
        <v>116285.11111111111</v>
      </c>
      <c r="G13" s="10">
        <f>F13-D13</f>
        <v>116285.11111111111</v>
      </c>
      <c r="H13" s="10">
        <f t="shared" si="3"/>
        <v>34905.533333333333</v>
      </c>
      <c r="I13" s="10">
        <f t="shared" si="4"/>
        <v>157074.9</v>
      </c>
      <c r="J13" s="18">
        <f t="shared" si="5"/>
        <v>0</v>
      </c>
      <c r="K13" s="9"/>
      <c r="L13" s="17">
        <f t="shared" si="6"/>
        <v>0</v>
      </c>
      <c r="M13" s="10">
        <f t="shared" si="7"/>
        <v>3529.3764745534208</v>
      </c>
      <c r="N13" s="9">
        <v>4.5</v>
      </c>
      <c r="O13" s="9"/>
      <c r="P13" s="9">
        <v>9.89</v>
      </c>
      <c r="Q13" s="9"/>
      <c r="R13" s="12">
        <v>0.65</v>
      </c>
      <c r="S13" s="12"/>
      <c r="T13" s="9">
        <f t="shared" si="8"/>
        <v>0</v>
      </c>
      <c r="U13" s="10">
        <f t="shared" si="9"/>
        <v>523283</v>
      </c>
      <c r="V13" s="9">
        <v>18</v>
      </c>
      <c r="W13" s="9">
        <v>4</v>
      </c>
      <c r="X13" s="9">
        <f t="shared" si="10"/>
        <v>14</v>
      </c>
    </row>
    <row r="14" spans="1:24" x14ac:dyDescent="0.25">
      <c r="C14" s="1"/>
    </row>
    <row r="15" spans="1:24" x14ac:dyDescent="0.25">
      <c r="C15" s="2"/>
      <c r="D15" s="2"/>
      <c r="E15" s="2"/>
      <c r="F15" s="1"/>
      <c r="I15" s="2"/>
      <c r="M15" s="1"/>
    </row>
    <row r="16" spans="1:24" ht="15.75" customHeight="1" thickBot="1" x14ac:dyDescent="0.3">
      <c r="A16" s="6" t="s">
        <v>37</v>
      </c>
      <c r="M16" s="1"/>
    </row>
    <row r="17" spans="1:13" ht="61.5" customHeight="1" thickTop="1" thickBot="1" x14ac:dyDescent="0.3">
      <c r="A17" s="7" t="s">
        <v>38</v>
      </c>
      <c r="B17" s="7" t="s">
        <v>39</v>
      </c>
      <c r="C17" s="7" t="s">
        <v>40</v>
      </c>
      <c r="D17" s="7" t="s">
        <v>41</v>
      </c>
      <c r="E17" s="7" t="s">
        <v>42</v>
      </c>
      <c r="F17" s="7" t="s">
        <v>43</v>
      </c>
      <c r="J17" s="1"/>
    </row>
    <row r="18" spans="1:13" ht="15.75" customHeight="1" thickTop="1" x14ac:dyDescent="0.25">
      <c r="A18" s="14">
        <f>C11</f>
        <v>11297619</v>
      </c>
      <c r="B18" s="14">
        <f>D11</f>
        <v>1640611</v>
      </c>
      <c r="C18" s="14">
        <f>QUOTIENT(B11,10000)*10000</f>
        <v>360000</v>
      </c>
      <c r="D18" s="14">
        <f t="shared" ref="D18:D23" si="11">C18*$X$11</f>
        <v>5040000</v>
      </c>
      <c r="E18" s="14">
        <f t="shared" ref="E18:E23" si="12">$D$11+D18</f>
        <v>6680611</v>
      </c>
      <c r="F18" s="14">
        <f t="shared" ref="F18:F23" si="13">$C$11-E18</f>
        <v>4617008</v>
      </c>
      <c r="M18" s="1"/>
    </row>
    <row r="19" spans="1:13" x14ac:dyDescent="0.25">
      <c r="A19" s="16" t="s">
        <v>44</v>
      </c>
      <c r="B19" s="15"/>
      <c r="C19" s="14">
        <f>C18+35000</f>
        <v>395000</v>
      </c>
      <c r="D19" s="14">
        <f t="shared" si="11"/>
        <v>5530000</v>
      </c>
      <c r="E19" s="14">
        <f t="shared" si="12"/>
        <v>7170611</v>
      </c>
      <c r="F19" s="14">
        <f t="shared" si="13"/>
        <v>4127008</v>
      </c>
      <c r="M19" s="1"/>
    </row>
    <row r="20" spans="1:13" x14ac:dyDescent="0.25">
      <c r="A20" s="16" t="s">
        <v>44</v>
      </c>
      <c r="B20" s="15"/>
      <c r="C20" s="14">
        <f>C19+35000</f>
        <v>430000</v>
      </c>
      <c r="D20" s="14">
        <f t="shared" si="11"/>
        <v>6020000</v>
      </c>
      <c r="E20" s="14">
        <f t="shared" si="12"/>
        <v>7660611</v>
      </c>
      <c r="F20" s="14">
        <f t="shared" si="13"/>
        <v>3637008</v>
      </c>
    </row>
    <row r="21" spans="1:13" x14ac:dyDescent="0.25">
      <c r="A21" s="16" t="s">
        <v>44</v>
      </c>
      <c r="B21" s="15"/>
      <c r="C21" s="14">
        <f>C20+35000</f>
        <v>465000</v>
      </c>
      <c r="D21" s="14">
        <f t="shared" si="11"/>
        <v>6510000</v>
      </c>
      <c r="E21" s="14">
        <f t="shared" si="12"/>
        <v>8150611</v>
      </c>
      <c r="F21" s="14">
        <f t="shared" si="13"/>
        <v>3147008</v>
      </c>
    </row>
    <row r="22" spans="1:13" x14ac:dyDescent="0.25">
      <c r="A22" s="16" t="s">
        <v>44</v>
      </c>
      <c r="B22" s="15"/>
      <c r="C22" s="14">
        <f>C21+35000</f>
        <v>500000</v>
      </c>
      <c r="D22" s="14">
        <f t="shared" si="11"/>
        <v>7000000</v>
      </c>
      <c r="E22" s="14">
        <f t="shared" si="12"/>
        <v>8640611</v>
      </c>
      <c r="F22" s="14">
        <f t="shared" si="13"/>
        <v>2657008</v>
      </c>
    </row>
    <row r="23" spans="1:13" x14ac:dyDescent="0.25">
      <c r="A23" s="16" t="s">
        <v>44</v>
      </c>
      <c r="B23" s="15"/>
      <c r="C23" s="14">
        <f>C22+35000</f>
        <v>535000</v>
      </c>
      <c r="D23" s="14">
        <f t="shared" si="11"/>
        <v>7490000</v>
      </c>
      <c r="E23" s="14">
        <f t="shared" si="12"/>
        <v>9130611</v>
      </c>
      <c r="F23" s="14">
        <f t="shared" si="13"/>
        <v>2167008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2025-06-05T06:24:00Z</dcterms:modified>
</cp:coreProperties>
</file>