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6. Jun\"/>
    </mc:Choice>
  </mc:AlternateContent>
  <xr:revisionPtr revIDLastSave="0" documentId="13_ncr:1_{F27C5DA3-76A9-4C95-A8CE-8CD478E72F2F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 s="1"/>
  <c r="E18" i="1" s="1"/>
  <c r="B18" i="1"/>
  <c r="X13" i="1"/>
  <c r="T13" i="1"/>
  <c r="J13" i="1"/>
  <c r="F13" i="1"/>
  <c r="G13" i="1" s="1"/>
  <c r="E13" i="1"/>
  <c r="H13" i="1" s="1"/>
  <c r="X12" i="1"/>
  <c r="T12" i="1"/>
  <c r="J12" i="1"/>
  <c r="G12" i="1"/>
  <c r="F12" i="1"/>
  <c r="U12" i="1" s="1"/>
  <c r="E12" i="1"/>
  <c r="H12" i="1" s="1"/>
  <c r="X11" i="1"/>
  <c r="T11" i="1"/>
  <c r="J11" i="1"/>
  <c r="C11" i="1"/>
  <c r="X10" i="1"/>
  <c r="T10" i="1"/>
  <c r="J10" i="1"/>
  <c r="H10" i="1"/>
  <c r="M10" i="1" s="1"/>
  <c r="G10" i="1"/>
  <c r="F10" i="1"/>
  <c r="U10" i="1" s="1"/>
  <c r="L10" i="1" s="1"/>
  <c r="E10" i="1"/>
  <c r="X9" i="1"/>
  <c r="H9" i="1" s="1"/>
  <c r="T9" i="1"/>
  <c r="J9" i="1"/>
  <c r="G9" i="1"/>
  <c r="F9" i="1"/>
  <c r="U9" i="1" s="1"/>
  <c r="L9" i="1" s="1"/>
  <c r="E9" i="1"/>
  <c r="X8" i="1"/>
  <c r="T8" i="1"/>
  <c r="L8" i="1" s="1"/>
  <c r="J8" i="1"/>
  <c r="F8" i="1"/>
  <c r="U8" i="1" s="1"/>
  <c r="E8" i="1"/>
  <c r="H8" i="1" s="1"/>
  <c r="X7" i="1"/>
  <c r="T7" i="1"/>
  <c r="J7" i="1"/>
  <c r="F7" i="1"/>
  <c r="G7" i="1" s="1"/>
  <c r="E7" i="1"/>
  <c r="H7" i="1" s="1"/>
  <c r="X6" i="1"/>
  <c r="T6" i="1"/>
  <c r="J6" i="1"/>
  <c r="H6" i="1"/>
  <c r="M6" i="1" s="1"/>
  <c r="G6" i="1"/>
  <c r="F6" i="1"/>
  <c r="U6" i="1" s="1"/>
  <c r="L6" i="1" s="1"/>
  <c r="E6" i="1"/>
  <c r="X5" i="1"/>
  <c r="T5" i="1"/>
  <c r="J5" i="1"/>
  <c r="G5" i="1"/>
  <c r="F5" i="1"/>
  <c r="U5" i="1" s="1"/>
  <c r="L5" i="1" s="1"/>
  <c r="E5" i="1"/>
  <c r="H5" i="1" s="1"/>
  <c r="X4" i="1"/>
  <c r="T4" i="1"/>
  <c r="J4" i="1"/>
  <c r="F4" i="1"/>
  <c r="U4" i="1" s="1"/>
  <c r="E4" i="1"/>
  <c r="H4" i="1" s="1"/>
  <c r="M7" i="1" l="1"/>
  <c r="I7" i="1"/>
  <c r="L4" i="1"/>
  <c r="I13" i="1"/>
  <c r="M13" i="1"/>
  <c r="I8" i="1"/>
  <c r="M8" i="1"/>
  <c r="I4" i="1"/>
  <c r="M4" i="1"/>
  <c r="I5" i="1"/>
  <c r="M5" i="1"/>
  <c r="I9" i="1"/>
  <c r="M9" i="1"/>
  <c r="M12" i="1"/>
  <c r="I12" i="1"/>
  <c r="L12" i="1"/>
  <c r="C19" i="1"/>
  <c r="U13" i="1"/>
  <c r="L13" i="1" s="1"/>
  <c r="G4" i="1"/>
  <c r="G11" i="1" s="1"/>
  <c r="I6" i="1"/>
  <c r="U7" i="1"/>
  <c r="L7" i="1" s="1"/>
  <c r="G8" i="1"/>
  <c r="I10" i="1"/>
  <c r="E11" i="1"/>
  <c r="H11" i="1" s="1"/>
  <c r="F11" i="1"/>
  <c r="U11" i="1" s="1"/>
  <c r="L11" i="1" s="1"/>
  <c r="A18" i="1"/>
  <c r="F18" i="1"/>
  <c r="D19" i="1" l="1"/>
  <c r="E19" i="1" s="1"/>
  <c r="F19" i="1" s="1"/>
  <c r="C20" i="1"/>
  <c r="I11" i="1"/>
  <c r="M11" i="1"/>
  <c r="D20" i="1" l="1"/>
  <c r="E20" i="1" s="1"/>
  <c r="F20" i="1" s="1"/>
  <c r="C21" i="1"/>
  <c r="D21" i="1" l="1"/>
  <c r="E21" i="1" s="1"/>
  <c r="F21" i="1" s="1"/>
  <c r="C22" i="1"/>
  <c r="D22" i="1" l="1"/>
  <c r="E22" i="1" s="1"/>
  <c r="F22" i="1" s="1"/>
  <c r="C23" i="1"/>
  <c r="D23" i="1" s="1"/>
  <c r="E23" i="1" s="1"/>
  <c r="F23" i="1" s="1"/>
</calcChain>
</file>

<file path=xl/sharedStrings.xml><?xml version="1.0" encoding="utf-8"?>
<sst xmlns="http://schemas.openxmlformats.org/spreadsheetml/2006/main" count="49" uniqueCount="45">
  <si>
    <t>Plan vs Achievement</t>
  </si>
  <si>
    <t xml:space="preserve">Date: </t>
  </si>
  <si>
    <t>16-Jun-25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</si>
  <si>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</si>
  <si>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</si>
  <si>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</si>
  <si>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</si>
  <si>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</si>
  <si>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</si>
  <si>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</si>
  <si>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</si>
  <si>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</si>
  <si>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</si>
  <si>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</si>
  <si>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</si>
  <si>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</si>
  <si>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</si>
  <si>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</si>
  <si>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</si>
  <si>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</si>
  <si>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</si>
  <si>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</si>
  <si>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</si>
  <si>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</si>
  <si>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</si>
  <si>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</si>
  <si>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</si>
  <si>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</si>
  <si>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JAL3</t>
  </si>
  <si>
    <t>JFL</t>
  </si>
  <si>
    <t>JKL</t>
  </si>
  <si>
    <t>MFL</t>
  </si>
  <si>
    <t>FFL2</t>
  </si>
  <si>
    <t>JKL-U2</t>
  </si>
  <si>
    <t>GMT TOTAL:</t>
  </si>
  <si>
    <t>LINGERIE</t>
  </si>
  <si>
    <t>GTAL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</si>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</sst>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/m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2">
    <xf numFmtId="0" fontId="0" fillId="0" borderId="0"/>
    <xf numFmtId="9" fontId="1" fillId="0" borderId="0"/>
  </cellStyleXfs>
  <cellXfs count="19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6" fillId="0" borderId="0" xfId="0" applyFont="1"/>
    <xf numFmtId="0" fontId="7" fillId="2" borderId="1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0" fontId="5" fillId="0" borderId="2" xfId="0" applyFont="1" applyBorder="1"/>
    <xf numFmtId="9" fontId="0" fillId="0" borderId="2" xfId="1" applyFont="1" applyBorder="1"/>
    <xf numFmtId="9" fontId="7" fillId="2" borderId="1" xfId="1" applyFont="1" applyFill="1" applyBorder="1" applyAlignment="1">
      <alignment horizontal="center" vertical="center" wrapText="1"/>
    </xf>
    <xf numFmtId="3" fontId="8" fillId="0" borderId="2" xfId="0" applyNumberFormat="1" applyFont="1" applyBorder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1" fontId="0" fillId="0" borderId="2" xfId="0" applyNumberFormat="1" applyBorder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workbookViewId="0">
      <selection activeCell="D14" sqref="D14"/>
    </sheetView>
  </sheetViews>
  <sheetFormatPr defaultRowHeight="15" x14ac:dyDescent="0.25"/>
  <cols>
    <col min="1" max="1" width="11.5703125" customWidth="1"/>
    <col min="2" max="2" width="10.42578125" customWidth="1"/>
    <col min="3" max="3" width="10.5703125" customWidth="1"/>
    <col min="4" max="4" width="10.7109375" bestFit="1" customWidth="1"/>
    <col min="5" max="5" width="11.140625" customWidth="1"/>
    <col min="6" max="6" width="10.85546875" customWidth="1"/>
    <col min="7" max="7" width="11.28515625" customWidth="1"/>
    <col min="8" max="8" width="12.42578125" customWidth="1"/>
    <col min="9" max="9" width="10.140625" customWidth="1"/>
    <col min="10" max="10" width="10" bestFit="1" customWidth="1"/>
    <col min="11" max="11" width="10.42578125" customWidth="1"/>
    <col min="13" max="13" width="13" customWidth="1"/>
    <col min="20" max="20" width="11.42578125" customWidth="1"/>
    <col min="21" max="21" width="13" customWidth="1"/>
  </cols>
  <sheetData>
    <row r="1" spans="1:24" ht="21" customHeight="1" x14ac:dyDescent="0.35">
      <c r="A1" s="3" t="s">
        <v>0</v>
      </c>
    </row>
    <row r="2" spans="1:24" ht="15.75" customHeight="1" thickBot="1" x14ac:dyDescent="0.3">
      <c r="A2" s="4" t="s">
        <v>1</v>
      </c>
      <c r="B2" s="5" t="s">
        <v>2</v>
      </c>
    </row>
    <row r="3" spans="1:24" ht="76.5" customHeight="1" thickTop="1" thickBot="1" x14ac:dyDescent="0.3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18</v>
      </c>
      <c r="Q3" s="7" t="s">
        <v>19</v>
      </c>
      <c r="R3" s="7" t="s">
        <v>20</v>
      </c>
      <c r="S3" s="7" t="s">
        <v>21</v>
      </c>
      <c r="T3" s="7" t="s">
        <v>22</v>
      </c>
      <c r="U3" s="7" t="s">
        <v>23</v>
      </c>
      <c r="V3" s="7" t="s">
        <v>24</v>
      </c>
      <c r="W3" s="7" t="s">
        <v>25</v>
      </c>
      <c r="X3" s="7" t="s">
        <v>26</v>
      </c>
    </row>
    <row r="4" spans="1:24" ht="15.75" customHeight="1" thickTop="1" x14ac:dyDescent="0.25">
      <c r="A4" s="11" t="s">
        <v>27</v>
      </c>
      <c r="B4" s="10">
        <v>74985</v>
      </c>
      <c r="C4" s="10">
        <v>1827707</v>
      </c>
      <c r="D4" s="10">
        <v>510882</v>
      </c>
      <c r="E4" s="10">
        <f t="shared" ref="E4:E10" si="0">C4-D4</f>
        <v>1316825</v>
      </c>
      <c r="F4" s="10">
        <f t="shared" ref="F4:F10" si="1">C4*W4/V4</f>
        <v>609235.66666666663</v>
      </c>
      <c r="G4" s="10">
        <f t="shared" ref="G4:G10" si="2">F4-D4</f>
        <v>98353.666666666628</v>
      </c>
      <c r="H4" s="10">
        <f t="shared" ref="H4:H13" si="3">(E4+B4)/(X4+1)</f>
        <v>107062.30769230769</v>
      </c>
      <c r="I4" s="10">
        <f t="shared" ref="I4:I13" si="4">H4*N4</f>
        <v>737659.29999999993</v>
      </c>
      <c r="J4" s="10">
        <f t="shared" ref="J4:J13" si="5">B4*O4</f>
        <v>500899.8</v>
      </c>
      <c r="K4" s="10">
        <v>82329</v>
      </c>
      <c r="L4" s="17">
        <f t="shared" ref="L4:L13" si="6">T4/U4</f>
        <v>0.81300369891013591</v>
      </c>
      <c r="M4" s="10">
        <f t="shared" ref="M4:M13" si="7">H4/P4</f>
        <v>10947.066226207331</v>
      </c>
      <c r="N4" s="9">
        <v>6.89</v>
      </c>
      <c r="O4" s="9">
        <v>6.68</v>
      </c>
      <c r="P4" s="9">
        <v>9.7799999999999994</v>
      </c>
      <c r="Q4" s="9">
        <v>9.9</v>
      </c>
      <c r="R4" s="12">
        <v>0.69</v>
      </c>
      <c r="S4" s="12">
        <v>0.66869999999999996</v>
      </c>
      <c r="T4" s="10">
        <f t="shared" ref="T4:T13" si="8">O4*D4</f>
        <v>3412691.76</v>
      </c>
      <c r="U4" s="10">
        <f t="shared" ref="U4:U13" si="9">N4*F4</f>
        <v>4197633.7433333332</v>
      </c>
      <c r="V4" s="9">
        <v>18</v>
      </c>
      <c r="W4" s="9">
        <v>6</v>
      </c>
      <c r="X4" s="9">
        <f t="shared" ref="X4:X13" si="10">V4-W4</f>
        <v>12</v>
      </c>
    </row>
    <row r="5" spans="1:24" x14ac:dyDescent="0.25">
      <c r="A5" s="11" t="s">
        <v>28</v>
      </c>
      <c r="B5" s="10">
        <v>7040</v>
      </c>
      <c r="C5" s="10">
        <v>221717</v>
      </c>
      <c r="D5" s="10">
        <v>61610</v>
      </c>
      <c r="E5" s="10">
        <f t="shared" si="0"/>
        <v>160107</v>
      </c>
      <c r="F5" s="10">
        <f t="shared" si="1"/>
        <v>73905.666666666672</v>
      </c>
      <c r="G5" s="10">
        <f t="shared" si="2"/>
        <v>12295.666666666672</v>
      </c>
      <c r="H5" s="10">
        <f t="shared" si="3"/>
        <v>12857.461538461539</v>
      </c>
      <c r="I5" s="10">
        <f t="shared" si="4"/>
        <v>81516.306153846162</v>
      </c>
      <c r="J5" s="10">
        <f t="shared" si="5"/>
        <v>39283.199999999997</v>
      </c>
      <c r="K5" s="10">
        <v>8172</v>
      </c>
      <c r="L5" s="17">
        <f t="shared" si="6"/>
        <v>0.73369981732332801</v>
      </c>
      <c r="M5" s="18">
        <f t="shared" si="7"/>
        <v>1314.6688689633477</v>
      </c>
      <c r="N5" s="9">
        <v>6.34</v>
      </c>
      <c r="O5" s="9">
        <v>5.58</v>
      </c>
      <c r="P5" s="9">
        <v>9.7799999999999994</v>
      </c>
      <c r="Q5" s="9">
        <v>9.7899999999999991</v>
      </c>
      <c r="R5" s="12">
        <v>0.67</v>
      </c>
      <c r="S5" s="12">
        <v>0.63160000000000005</v>
      </c>
      <c r="T5" s="10">
        <f t="shared" si="8"/>
        <v>343783.8</v>
      </c>
      <c r="U5" s="10">
        <f t="shared" si="9"/>
        <v>468561.9266666667</v>
      </c>
      <c r="V5" s="9">
        <v>18</v>
      </c>
      <c r="W5" s="9">
        <v>6</v>
      </c>
      <c r="X5" s="9">
        <f t="shared" si="10"/>
        <v>12</v>
      </c>
    </row>
    <row r="6" spans="1:24" x14ac:dyDescent="0.25">
      <c r="A6" s="11" t="s">
        <v>29</v>
      </c>
      <c r="B6" s="10">
        <v>47173</v>
      </c>
      <c r="C6" s="10">
        <v>2096181</v>
      </c>
      <c r="D6" s="10">
        <v>326340</v>
      </c>
      <c r="E6" s="10">
        <f t="shared" si="0"/>
        <v>1769841</v>
      </c>
      <c r="F6" s="10">
        <f t="shared" si="1"/>
        <v>698727</v>
      </c>
      <c r="G6" s="10">
        <f t="shared" si="2"/>
        <v>372387</v>
      </c>
      <c r="H6" s="10">
        <f t="shared" si="3"/>
        <v>139770.30769230769</v>
      </c>
      <c r="I6" s="10">
        <f t="shared" si="4"/>
        <v>877757.53230769234</v>
      </c>
      <c r="J6" s="10">
        <f t="shared" si="5"/>
        <v>294359.52</v>
      </c>
      <c r="K6" s="10">
        <v>47756</v>
      </c>
      <c r="L6" s="17">
        <f t="shared" si="6"/>
        <v>0.46407452592197712</v>
      </c>
      <c r="M6" s="10">
        <f t="shared" si="7"/>
        <v>13099.372792156297</v>
      </c>
      <c r="N6" s="9">
        <v>6.28</v>
      </c>
      <c r="O6" s="9">
        <v>6.24</v>
      </c>
      <c r="P6" s="9">
        <v>10.67</v>
      </c>
      <c r="Q6" s="9">
        <v>10.34</v>
      </c>
      <c r="R6" s="12">
        <v>0.72399999999999998</v>
      </c>
      <c r="S6" s="12">
        <v>0.68369999999999997</v>
      </c>
      <c r="T6" s="10">
        <f t="shared" si="8"/>
        <v>2036361.6</v>
      </c>
      <c r="U6" s="10">
        <f t="shared" si="9"/>
        <v>4388005.5600000005</v>
      </c>
      <c r="V6" s="9">
        <v>18</v>
      </c>
      <c r="W6" s="9">
        <v>6</v>
      </c>
      <c r="X6" s="9">
        <f t="shared" si="10"/>
        <v>12</v>
      </c>
    </row>
    <row r="7" spans="1:24" x14ac:dyDescent="0.25">
      <c r="A7" s="11" t="s">
        <v>30</v>
      </c>
      <c r="B7" s="10">
        <v>64895</v>
      </c>
      <c r="C7" s="10">
        <v>1388642</v>
      </c>
      <c r="D7" s="10">
        <v>398182</v>
      </c>
      <c r="E7" s="10">
        <f t="shared" si="0"/>
        <v>990460</v>
      </c>
      <c r="F7" s="10">
        <f t="shared" si="1"/>
        <v>462880.66666666669</v>
      </c>
      <c r="G7" s="10">
        <f t="shared" si="2"/>
        <v>64698.666666666686</v>
      </c>
      <c r="H7" s="10">
        <f t="shared" si="3"/>
        <v>81181.153846153844</v>
      </c>
      <c r="I7" s="10">
        <f t="shared" si="4"/>
        <v>738748.5</v>
      </c>
      <c r="J7" s="10">
        <f t="shared" si="5"/>
        <v>564586.5</v>
      </c>
      <c r="K7" s="10">
        <v>78679</v>
      </c>
      <c r="L7" s="17">
        <f t="shared" si="6"/>
        <v>0.82241390042680806</v>
      </c>
      <c r="M7" s="10">
        <f t="shared" si="7"/>
        <v>9080.6659783169853</v>
      </c>
      <c r="N7" s="9">
        <v>9.1</v>
      </c>
      <c r="O7" s="9">
        <v>8.6999999999999993</v>
      </c>
      <c r="P7" s="9">
        <v>8.94</v>
      </c>
      <c r="Q7" s="9">
        <v>10.24</v>
      </c>
      <c r="R7" s="12">
        <v>0.61</v>
      </c>
      <c r="S7" s="12">
        <v>0.54979999999999996</v>
      </c>
      <c r="T7" s="10">
        <f t="shared" si="8"/>
        <v>3464183.4</v>
      </c>
      <c r="U7" s="10">
        <f t="shared" si="9"/>
        <v>4212214.0666666664</v>
      </c>
      <c r="V7" s="9">
        <v>18</v>
      </c>
      <c r="W7" s="9">
        <v>6</v>
      </c>
      <c r="X7" s="9">
        <f t="shared" si="10"/>
        <v>12</v>
      </c>
    </row>
    <row r="8" spans="1:24" x14ac:dyDescent="0.25">
      <c r="A8" s="11" t="s">
        <v>31</v>
      </c>
      <c r="B8" s="10">
        <v>54359</v>
      </c>
      <c r="C8" s="10">
        <v>1381714</v>
      </c>
      <c r="D8" s="10">
        <v>394360</v>
      </c>
      <c r="E8" s="10">
        <f t="shared" si="0"/>
        <v>987354</v>
      </c>
      <c r="F8" s="10">
        <f t="shared" si="1"/>
        <v>460571.33333333331</v>
      </c>
      <c r="G8" s="10">
        <f t="shared" si="2"/>
        <v>66211.333333333314</v>
      </c>
      <c r="H8" s="10">
        <f t="shared" si="3"/>
        <v>80131.769230769234</v>
      </c>
      <c r="I8" s="10">
        <f t="shared" si="4"/>
        <v>673908.17923076928</v>
      </c>
      <c r="J8" s="10">
        <f t="shared" si="5"/>
        <v>465313.04000000004</v>
      </c>
      <c r="K8" s="10">
        <v>70942</v>
      </c>
      <c r="L8" s="17">
        <f t="shared" si="6"/>
        <v>0.87151270665760527</v>
      </c>
      <c r="M8" s="10">
        <f t="shared" si="7"/>
        <v>8193.4324366839719</v>
      </c>
      <c r="N8" s="9">
        <v>8.41</v>
      </c>
      <c r="O8" s="9">
        <v>8.56</v>
      </c>
      <c r="P8" s="9">
        <v>9.7799999999999994</v>
      </c>
      <c r="Q8" s="9">
        <v>9.8000000000000007</v>
      </c>
      <c r="R8" s="12">
        <v>0.68100000000000005</v>
      </c>
      <c r="S8" s="12">
        <v>0.58850000000000002</v>
      </c>
      <c r="T8" s="10">
        <f t="shared" si="8"/>
        <v>3375721.6</v>
      </c>
      <c r="U8" s="10">
        <f t="shared" si="9"/>
        <v>3873404.9133333331</v>
      </c>
      <c r="V8" s="9">
        <v>18</v>
      </c>
      <c r="W8" s="9">
        <v>6</v>
      </c>
      <c r="X8" s="9">
        <f t="shared" si="10"/>
        <v>12</v>
      </c>
    </row>
    <row r="9" spans="1:24" x14ac:dyDescent="0.25">
      <c r="A9" s="11" t="s">
        <v>32</v>
      </c>
      <c r="B9" s="10">
        <v>67280</v>
      </c>
      <c r="C9" s="10">
        <v>1855634</v>
      </c>
      <c r="D9" s="10">
        <v>489854</v>
      </c>
      <c r="E9" s="10">
        <f t="shared" si="0"/>
        <v>1365780</v>
      </c>
      <c r="F9" s="10">
        <f t="shared" si="1"/>
        <v>618544.66666666663</v>
      </c>
      <c r="G9" s="10">
        <f t="shared" si="2"/>
        <v>128690.66666666663</v>
      </c>
      <c r="H9" s="10">
        <f t="shared" si="3"/>
        <v>110235.38461538461</v>
      </c>
      <c r="I9" s="10">
        <f t="shared" si="4"/>
        <v>798104.18461538455</v>
      </c>
      <c r="J9" s="10">
        <f t="shared" si="5"/>
        <v>528148</v>
      </c>
      <c r="K9" s="10">
        <v>81115</v>
      </c>
      <c r="L9" s="17">
        <f t="shared" si="6"/>
        <v>0.85867077658918933</v>
      </c>
      <c r="M9" s="10">
        <f t="shared" si="7"/>
        <v>11271.51171936448</v>
      </c>
      <c r="N9" s="9">
        <v>7.24</v>
      </c>
      <c r="O9" s="9">
        <v>7.85</v>
      </c>
      <c r="P9" s="9">
        <v>9.7799999999999994</v>
      </c>
      <c r="Q9" s="9">
        <v>11.5</v>
      </c>
      <c r="R9" s="12">
        <v>0.68</v>
      </c>
      <c r="S9" s="12">
        <v>0.623</v>
      </c>
      <c r="T9" s="10">
        <f t="shared" si="8"/>
        <v>3845353.9</v>
      </c>
      <c r="U9" s="10">
        <f t="shared" si="9"/>
        <v>4478263.3866666667</v>
      </c>
      <c r="V9" s="9">
        <v>18</v>
      </c>
      <c r="W9" s="9">
        <v>6</v>
      </c>
      <c r="X9" s="9">
        <f t="shared" si="10"/>
        <v>12</v>
      </c>
    </row>
    <row r="10" spans="1:24" ht="14.25" customHeight="1" thickBot="1" x14ac:dyDescent="0.3">
      <c r="A10" s="11" t="s">
        <v>33</v>
      </c>
      <c r="B10" s="10">
        <v>85886</v>
      </c>
      <c r="C10" s="10">
        <v>2526024</v>
      </c>
      <c r="D10" s="10">
        <v>433968</v>
      </c>
      <c r="E10" s="10">
        <f t="shared" si="0"/>
        <v>2092056</v>
      </c>
      <c r="F10" s="10">
        <f t="shared" si="1"/>
        <v>842008</v>
      </c>
      <c r="G10" s="10">
        <f t="shared" si="2"/>
        <v>408040</v>
      </c>
      <c r="H10" s="10">
        <f t="shared" si="3"/>
        <v>167534</v>
      </c>
      <c r="I10" s="10">
        <f t="shared" si="4"/>
        <v>1589897.6600000001</v>
      </c>
      <c r="J10" s="10">
        <f t="shared" si="5"/>
        <v>865730.88</v>
      </c>
      <c r="K10" s="10">
        <v>103118</v>
      </c>
      <c r="L10" s="17">
        <f t="shared" si="6"/>
        <v>0.54743909433657612</v>
      </c>
      <c r="M10" s="10">
        <f t="shared" si="7"/>
        <v>17130.265848670759</v>
      </c>
      <c r="N10" s="9">
        <v>9.49</v>
      </c>
      <c r="O10" s="9">
        <v>10.08</v>
      </c>
      <c r="P10" s="9">
        <v>9.7799999999999994</v>
      </c>
      <c r="Q10" s="9">
        <v>10.57</v>
      </c>
      <c r="R10" s="12">
        <v>0.65400000000000003</v>
      </c>
      <c r="S10" s="12">
        <v>0.61309999999999998</v>
      </c>
      <c r="T10" s="10">
        <f t="shared" si="8"/>
        <v>4374397.4400000004</v>
      </c>
      <c r="U10" s="10">
        <f t="shared" si="9"/>
        <v>7990655.9199999999</v>
      </c>
      <c r="V10" s="9">
        <v>18</v>
      </c>
      <c r="W10" s="9">
        <v>6</v>
      </c>
      <c r="X10" s="9">
        <f t="shared" si="10"/>
        <v>12</v>
      </c>
    </row>
    <row r="11" spans="1:24" ht="27.75" customHeight="1" thickTop="1" thickBot="1" x14ac:dyDescent="0.3">
      <c r="A11" s="7" t="s">
        <v>34</v>
      </c>
      <c r="B11" s="8">
        <v>401618</v>
      </c>
      <c r="C11" s="8">
        <f>SUM(C4:C10)</f>
        <v>11297619</v>
      </c>
      <c r="D11" s="8">
        <v>2615196</v>
      </c>
      <c r="E11" s="8">
        <f>SUM(E4:E10)</f>
        <v>8682423</v>
      </c>
      <c r="F11" s="8">
        <f>SUM(F4:F10)</f>
        <v>3765873</v>
      </c>
      <c r="G11" s="8">
        <f>SUM(G4:G10)</f>
        <v>1150677</v>
      </c>
      <c r="H11" s="8">
        <f t="shared" si="3"/>
        <v>698772.38461538462</v>
      </c>
      <c r="I11" s="8">
        <f t="shared" si="4"/>
        <v>5464400.0476923082</v>
      </c>
      <c r="J11" s="8">
        <f t="shared" si="5"/>
        <v>3200895.46</v>
      </c>
      <c r="K11" s="8">
        <v>472110.97</v>
      </c>
      <c r="L11" s="13">
        <f t="shared" si="6"/>
        <v>0.70776672663632245</v>
      </c>
      <c r="M11" s="8">
        <f t="shared" si="7"/>
        <v>71449.119081327677</v>
      </c>
      <c r="N11" s="7">
        <v>7.82</v>
      </c>
      <c r="O11" s="7">
        <v>7.97</v>
      </c>
      <c r="P11" s="7">
        <v>9.7799999999999994</v>
      </c>
      <c r="Q11" s="7">
        <v>10.37</v>
      </c>
      <c r="R11" s="13">
        <v>0.68620000000000003</v>
      </c>
      <c r="S11" s="13">
        <v>0.61380000000000001</v>
      </c>
      <c r="T11" s="8">
        <f t="shared" si="8"/>
        <v>20843112.120000001</v>
      </c>
      <c r="U11" s="8">
        <f t="shared" si="9"/>
        <v>29449126.859999999</v>
      </c>
      <c r="V11" s="7">
        <v>18</v>
      </c>
      <c r="W11" s="7">
        <v>6</v>
      </c>
      <c r="X11" s="7">
        <f t="shared" si="10"/>
        <v>12</v>
      </c>
    </row>
    <row r="12" spans="1:24" ht="15.75" customHeight="1" thickTop="1" x14ac:dyDescent="0.25">
      <c r="A12" s="11" t="s">
        <v>35</v>
      </c>
      <c r="B12" s="10">
        <v>120020</v>
      </c>
      <c r="C12" s="10">
        <v>2941602</v>
      </c>
      <c r="D12" s="10">
        <v>746945</v>
      </c>
      <c r="E12" s="10">
        <f>C12-D12</f>
        <v>2194657</v>
      </c>
      <c r="F12" s="10">
        <f>C12*W12/V12</f>
        <v>980534</v>
      </c>
      <c r="G12" s="10">
        <f>F12-D12</f>
        <v>233589</v>
      </c>
      <c r="H12" s="10">
        <f t="shared" si="3"/>
        <v>178052.07692307694</v>
      </c>
      <c r="I12" s="10">
        <f t="shared" si="4"/>
        <v>660573.20538461546</v>
      </c>
      <c r="J12" s="10">
        <f t="shared" si="5"/>
        <v>439273.2</v>
      </c>
      <c r="K12" s="10">
        <v>114733</v>
      </c>
      <c r="L12" s="17">
        <f t="shared" si="6"/>
        <v>0.75150719485010031</v>
      </c>
      <c r="M12" s="10">
        <f t="shared" si="7"/>
        <v>16186.552447552449</v>
      </c>
      <c r="N12" s="9">
        <v>3.71</v>
      </c>
      <c r="O12" s="9">
        <v>3.66</v>
      </c>
      <c r="P12" s="9">
        <v>11</v>
      </c>
      <c r="Q12" s="9">
        <v>9.07</v>
      </c>
      <c r="R12" s="12">
        <v>0.81</v>
      </c>
      <c r="S12" s="12">
        <v>0.76719999999999999</v>
      </c>
      <c r="T12" s="10">
        <f t="shared" si="8"/>
        <v>2733818.7</v>
      </c>
      <c r="U12" s="10">
        <f t="shared" si="9"/>
        <v>3637781.14</v>
      </c>
      <c r="V12" s="9">
        <v>18</v>
      </c>
      <c r="W12" s="9">
        <v>6</v>
      </c>
      <c r="X12" s="9">
        <f t="shared" si="10"/>
        <v>12</v>
      </c>
    </row>
    <row r="13" spans="1:24" ht="14.25" customHeight="1" x14ac:dyDescent="0.25">
      <c r="A13" s="11" t="s">
        <v>36</v>
      </c>
      <c r="B13" s="10">
        <v>21191</v>
      </c>
      <c r="C13" s="10">
        <v>523283</v>
      </c>
      <c r="D13" s="10">
        <v>156833</v>
      </c>
      <c r="E13" s="10">
        <f>C13-D13</f>
        <v>366450</v>
      </c>
      <c r="F13" s="10">
        <f>C13*W13/V13</f>
        <v>174427.66666666666</v>
      </c>
      <c r="G13" s="10">
        <f>F13-D13</f>
        <v>17594.666666666657</v>
      </c>
      <c r="H13" s="10">
        <f t="shared" si="3"/>
        <v>29818.538461538461</v>
      </c>
      <c r="I13" s="10">
        <f t="shared" si="4"/>
        <v>134183.42307692306</v>
      </c>
      <c r="J13" s="18">
        <f t="shared" si="5"/>
        <v>103623.98999999999</v>
      </c>
      <c r="K13" s="9">
        <v>29071</v>
      </c>
      <c r="L13" s="17">
        <f t="shared" si="6"/>
        <v>0.97705367841110835</v>
      </c>
      <c r="M13" s="10">
        <f t="shared" si="7"/>
        <v>3015.0190557672859</v>
      </c>
      <c r="N13" s="9">
        <v>4.5</v>
      </c>
      <c r="O13" s="9">
        <v>4.8899999999999997</v>
      </c>
      <c r="P13" s="9">
        <v>9.89</v>
      </c>
      <c r="Q13" s="9">
        <v>9.14</v>
      </c>
      <c r="R13" s="12">
        <v>0.65</v>
      </c>
      <c r="S13" s="12">
        <v>0.47</v>
      </c>
      <c r="T13" s="9">
        <f t="shared" si="8"/>
        <v>766913.37</v>
      </c>
      <c r="U13" s="10">
        <f t="shared" si="9"/>
        <v>784924.5</v>
      </c>
      <c r="V13" s="9">
        <v>18</v>
      </c>
      <c r="W13" s="9">
        <v>6</v>
      </c>
      <c r="X13" s="9">
        <f t="shared" si="10"/>
        <v>12</v>
      </c>
    </row>
    <row r="14" spans="1:24" x14ac:dyDescent="0.25">
      <c r="C14" s="1"/>
    </row>
    <row r="15" spans="1:24" x14ac:dyDescent="0.25">
      <c r="C15" s="2"/>
      <c r="D15" s="2"/>
      <c r="E15" s="2"/>
      <c r="F15" s="1"/>
      <c r="I15" s="2"/>
      <c r="M15" s="1"/>
    </row>
    <row r="16" spans="1:24" ht="15.75" customHeight="1" thickBot="1" x14ac:dyDescent="0.3">
      <c r="A16" s="6" t="s">
        <v>37</v>
      </c>
      <c r="M16" s="1"/>
    </row>
    <row r="17" spans="1:13" ht="61.5" customHeight="1" thickTop="1" thickBot="1" x14ac:dyDescent="0.3">
      <c r="A17" s="7" t="s">
        <v>38</v>
      </c>
      <c r="B17" s="7" t="s">
        <v>39</v>
      </c>
      <c r="C17" s="7" t="s">
        <v>40</v>
      </c>
      <c r="D17" s="7" t="s">
        <v>41</v>
      </c>
      <c r="E17" s="7" t="s">
        <v>42</v>
      </c>
      <c r="F17" s="7" t="s">
        <v>43</v>
      </c>
      <c r="J17" s="1"/>
    </row>
    <row r="18" spans="1:13" ht="15.75" customHeight="1" thickTop="1" x14ac:dyDescent="0.25">
      <c r="A18" s="14">
        <f>C11</f>
        <v>11297619</v>
      </c>
      <c r="B18" s="14">
        <f>D11</f>
        <v>2615196</v>
      </c>
      <c r="C18" s="14">
        <f>QUOTIENT(B11,10000)*10000</f>
        <v>400000</v>
      </c>
      <c r="D18" s="14">
        <f t="shared" ref="D18:D23" si="11">C18*$X$11</f>
        <v>4800000</v>
      </c>
      <c r="E18" s="14">
        <f t="shared" ref="E18:E23" si="12">$D$11+D18</f>
        <v>7415196</v>
      </c>
      <c r="F18" s="14">
        <f t="shared" ref="F18:F23" si="13">$C$11-E18</f>
        <v>3882423</v>
      </c>
      <c r="M18" s="1"/>
    </row>
    <row r="19" spans="1:13" x14ac:dyDescent="0.25">
      <c r="A19" s="16" t="s">
        <v>44</v>
      </c>
      <c r="B19" s="15"/>
      <c r="C19" s="14">
        <f>C18+35000</f>
        <v>435000</v>
      </c>
      <c r="D19" s="14">
        <f t="shared" si="11"/>
        <v>5220000</v>
      </c>
      <c r="E19" s="14">
        <f t="shared" si="12"/>
        <v>7835196</v>
      </c>
      <c r="F19" s="14">
        <f t="shared" si="13"/>
        <v>3462423</v>
      </c>
      <c r="M19" s="1"/>
    </row>
    <row r="20" spans="1:13" x14ac:dyDescent="0.25">
      <c r="A20" s="16" t="s">
        <v>44</v>
      </c>
      <c r="B20" s="15"/>
      <c r="C20" s="14">
        <f>C19+35000</f>
        <v>470000</v>
      </c>
      <c r="D20" s="14">
        <f t="shared" si="11"/>
        <v>5640000</v>
      </c>
      <c r="E20" s="14">
        <f t="shared" si="12"/>
        <v>8255196</v>
      </c>
      <c r="F20" s="14">
        <f t="shared" si="13"/>
        <v>3042423</v>
      </c>
    </row>
    <row r="21" spans="1:13" x14ac:dyDescent="0.25">
      <c r="A21" s="16" t="s">
        <v>44</v>
      </c>
      <c r="B21" s="15"/>
      <c r="C21" s="14">
        <f>C20+35000</f>
        <v>505000</v>
      </c>
      <c r="D21" s="14">
        <f t="shared" si="11"/>
        <v>6060000</v>
      </c>
      <c r="E21" s="14">
        <f t="shared" si="12"/>
        <v>8675196</v>
      </c>
      <c r="F21" s="14">
        <f t="shared" si="13"/>
        <v>2622423</v>
      </c>
    </row>
    <row r="22" spans="1:13" x14ac:dyDescent="0.25">
      <c r="A22" s="16" t="s">
        <v>44</v>
      </c>
      <c r="B22" s="15"/>
      <c r="C22" s="14">
        <f>C21+35000</f>
        <v>540000</v>
      </c>
      <c r="D22" s="14">
        <f t="shared" si="11"/>
        <v>6480000</v>
      </c>
      <c r="E22" s="14">
        <f t="shared" si="12"/>
        <v>9095196</v>
      </c>
      <c r="F22" s="14">
        <f t="shared" si="13"/>
        <v>2202423</v>
      </c>
    </row>
    <row r="23" spans="1:13" x14ac:dyDescent="0.25">
      <c r="A23" s="16" t="s">
        <v>44</v>
      </c>
      <c r="B23" s="15"/>
      <c r="C23" s="14">
        <f>C22+35000</f>
        <v>575000</v>
      </c>
      <c r="D23" s="14">
        <f t="shared" si="11"/>
        <v>6900000</v>
      </c>
      <c r="E23" s="14">
        <f t="shared" si="12"/>
        <v>9515196</v>
      </c>
      <c r="F23" s="14">
        <f t="shared" si="13"/>
        <v>1782423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Mahfuzur Rahman</dc:creator>
  <cp:lastModifiedBy>Mahfuzur Rahman</cp:lastModifiedBy>
  <dcterms:created xsi:type="dcterms:W3CDTF">2015-06-05T18:17:20Z</dcterms:created>
  <dcterms:modified xsi:type="dcterms:W3CDTF">2025-06-17T09:28:38Z</dcterms:modified>
</cp:coreProperties>
</file>