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F:\1. Work\1. Daily\Production follow up\08. Aug\"/>
    </mc:Choice>
  </mc:AlternateContent>
  <xr:revisionPtr revIDLastSave="0" documentId="13_ncr:1_{3E60FF5F-98CE-4348-A168-032DBBC42242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E18" i="1" s="1"/>
  <c r="C18" i="1"/>
  <c r="C19" i="1" s="1"/>
  <c r="B18" i="1"/>
  <c r="X13" i="1"/>
  <c r="T13" i="1"/>
  <c r="J13" i="1"/>
  <c r="G13" i="1"/>
  <c r="F13" i="1"/>
  <c r="U13" i="1" s="1"/>
  <c r="L13" i="1" s="1"/>
  <c r="E13" i="1"/>
  <c r="H13" i="1" s="1"/>
  <c r="X12" i="1"/>
  <c r="T12" i="1"/>
  <c r="J12" i="1"/>
  <c r="F12" i="1"/>
  <c r="G12" i="1" s="1"/>
  <c r="E12" i="1"/>
  <c r="H12" i="1" s="1"/>
  <c r="X11" i="1"/>
  <c r="T11" i="1"/>
  <c r="L11" i="1" s="1"/>
  <c r="J11" i="1"/>
  <c r="C11" i="1"/>
  <c r="X10" i="1"/>
  <c r="T10" i="1"/>
  <c r="J10" i="1"/>
  <c r="F10" i="1"/>
  <c r="G10" i="1" s="1"/>
  <c r="E10" i="1"/>
  <c r="H10" i="1" s="1"/>
  <c r="X9" i="1"/>
  <c r="T9" i="1"/>
  <c r="J9" i="1"/>
  <c r="H9" i="1"/>
  <c r="I9" i="1" s="1"/>
  <c r="G9" i="1"/>
  <c r="F9" i="1"/>
  <c r="U9" i="1" s="1"/>
  <c r="L9" i="1" s="1"/>
  <c r="E9" i="1"/>
  <c r="X8" i="1"/>
  <c r="H8" i="1" s="1"/>
  <c r="T8" i="1"/>
  <c r="J8" i="1"/>
  <c r="G8" i="1"/>
  <c r="F8" i="1"/>
  <c r="U8" i="1" s="1"/>
  <c r="L8" i="1" s="1"/>
  <c r="E8" i="1"/>
  <c r="X7" i="1"/>
  <c r="T7" i="1"/>
  <c r="J7" i="1"/>
  <c r="F7" i="1"/>
  <c r="U7" i="1" s="1"/>
  <c r="E7" i="1"/>
  <c r="H7" i="1" s="1"/>
  <c r="X6" i="1"/>
  <c r="T6" i="1"/>
  <c r="J6" i="1"/>
  <c r="F6" i="1"/>
  <c r="G6" i="1" s="1"/>
  <c r="E6" i="1"/>
  <c r="E11" i="1" s="1"/>
  <c r="H11" i="1" s="1"/>
  <c r="X5" i="1"/>
  <c r="T5" i="1"/>
  <c r="J5" i="1"/>
  <c r="H5" i="1"/>
  <c r="I5" i="1" s="1"/>
  <c r="G5" i="1"/>
  <c r="F5" i="1"/>
  <c r="U5" i="1" s="1"/>
  <c r="L5" i="1" s="1"/>
  <c r="E5" i="1"/>
  <c r="X4" i="1"/>
  <c r="H4" i="1" s="1"/>
  <c r="T4" i="1"/>
  <c r="J4" i="1"/>
  <c r="G4" i="1"/>
  <c r="F4" i="1"/>
  <c r="F11" i="1" s="1"/>
  <c r="U11" i="1" s="1"/>
  <c r="E4" i="1"/>
  <c r="I8" i="1" l="1"/>
  <c r="M8" i="1"/>
  <c r="I10" i="1"/>
  <c r="M10" i="1"/>
  <c r="I4" i="1"/>
  <c r="M4" i="1"/>
  <c r="I11" i="1"/>
  <c r="M11" i="1"/>
  <c r="L7" i="1"/>
  <c r="M12" i="1"/>
  <c r="I12" i="1"/>
  <c r="D19" i="1"/>
  <c r="E19" i="1" s="1"/>
  <c r="F19" i="1" s="1"/>
  <c r="C20" i="1"/>
  <c r="M7" i="1"/>
  <c r="I7" i="1"/>
  <c r="I13" i="1"/>
  <c r="M13" i="1"/>
  <c r="M5" i="1"/>
  <c r="M9" i="1"/>
  <c r="U4" i="1"/>
  <c r="L4" i="1" s="1"/>
  <c r="H6" i="1"/>
  <c r="U12" i="1"/>
  <c r="L12" i="1" s="1"/>
  <c r="U6" i="1"/>
  <c r="L6" i="1" s="1"/>
  <c r="G7" i="1"/>
  <c r="G11" i="1" s="1"/>
  <c r="U10" i="1"/>
  <c r="L10" i="1" s="1"/>
  <c r="A18" i="1"/>
  <c r="F18" i="1"/>
  <c r="M6" i="1" l="1"/>
  <c r="I6" i="1"/>
  <c r="D20" i="1"/>
  <c r="E20" i="1" s="1"/>
  <c r="F20" i="1" s="1"/>
  <c r="C21" i="1"/>
  <c r="D21" i="1" l="1"/>
  <c r="E21" i="1" s="1"/>
  <c r="F21" i="1" s="1"/>
  <c r="C22" i="1"/>
  <c r="D22" i="1" l="1"/>
  <c r="E22" i="1" s="1"/>
  <c r="F22" i="1" s="1"/>
  <c r="C23" i="1"/>
  <c r="D23" i="1" s="1"/>
  <c r="E23" i="1" s="1"/>
  <c r="F23" i="1" s="1"/>
</calcChain>
</file>

<file path=xl/sharedStrings.xml><?xml version="1.0" encoding="utf-8"?>
<sst xmlns="http://schemas.openxmlformats.org/spreadsheetml/2006/main" count="49" uniqueCount="45">
  <si>
    <t>Plan vs Achievement</t>
  </si>
  <si>
    <t xml:space="preserve">Date: </t>
  </si>
  <si>
    <t>02-Aug-25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</si>
  <si>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</si>
  <si>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</si>
  <si>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</si>
  <si>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</si>
  <si>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</si>
  <si>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</si>
  <si>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</si>
  <si>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</si>
  <si>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</si>
  <si>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</si>
  <si>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</si>
  <si>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</si>
  <si>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</si>
  <si>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</si>
  <si>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</si>
  <si>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</si>
  <si>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</si>
  <si>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</si>
  <si>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</si>
  <si>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</si>
  <si>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</si>
  <si>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</si>
  <si>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</si>
  <si>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</si>
  <si>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</si>
  <si>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JAL3</t>
  </si>
  <si>
    <t>JFL</t>
  </si>
  <si>
    <t>JKL</t>
  </si>
  <si>
    <t>MFL</t>
  </si>
  <si>
    <t>FFL2</t>
  </si>
  <si>
    <t>JKL-U2</t>
  </si>
  <si>
    <t>GMT TOTAL:</t>
  </si>
  <si>
    <t>LINGERIE</t>
  </si>
  <si>
    <t>GTAL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</si>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</sst>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/mmm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rgb="FF000000"/>
      <name val="Aptos Narrow"/>
      <family val="2"/>
    </font>
    <font>
      <b/>
      <sz val="18"/>
      <name val="Playfair Display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4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  <border>
      <left style="thin">
        <color rgb="FFA4A4A4"/>
      </left>
      <right style="thin">
        <color rgb="FFA4A4A4"/>
      </right>
      <top/>
      <bottom/>
      <diagonal/>
    </border>
  </borders>
  <cellStyleXfs count="2">
    <xf numFmtId="0" fontId="0" fillId="0" borderId="0"/>
    <xf numFmtId="9" fontId="1" fillId="0" borderId="0"/>
  </cellStyleXfs>
  <cellXfs count="22">
    <xf numFmtId="0" fontId="0" fillId="0" borderId="0" xfId="0"/>
    <xf numFmtId="3" fontId="0" fillId="0" borderId="0" xfId="0" applyNumberFormat="1"/>
    <xf numFmtId="3" fontId="2" fillId="0" borderId="0" xfId="0" applyNumberFormat="1" applyFont="1"/>
    <xf numFmtId="0" fontId="3" fillId="0" borderId="0" xfId="0" applyFont="1"/>
    <xf numFmtId="164" fontId="3" fillId="0" borderId="0" xfId="0" applyNumberFormat="1" applyFont="1"/>
    <xf numFmtId="0" fontId="5" fillId="0" borderId="0" xfId="0" applyFont="1"/>
    <xf numFmtId="0" fontId="6" fillId="2" borderId="1" xfId="0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0" fontId="4" fillId="0" borderId="2" xfId="0" applyFont="1" applyBorder="1"/>
    <xf numFmtId="9" fontId="0" fillId="0" borderId="2" xfId="1" applyFont="1" applyBorder="1"/>
    <xf numFmtId="9" fontId="6" fillId="2" borderId="1" xfId="1" applyFont="1" applyFill="1" applyBorder="1" applyAlignment="1">
      <alignment horizontal="center" vertical="center" wrapText="1"/>
    </xf>
    <xf numFmtId="3" fontId="7" fillId="0" borderId="2" xfId="0" applyNumberFormat="1" applyFont="1" applyBorder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1" fontId="0" fillId="0" borderId="2" xfId="0" applyNumberFormat="1" applyBorder="1"/>
    <xf numFmtId="0" fontId="0" fillId="0" borderId="3" xfId="0" applyBorder="1"/>
    <xf numFmtId="9" fontId="0" fillId="0" borderId="3" xfId="1" applyFont="1" applyBorder="1"/>
    <xf numFmtId="0" fontId="8" fillId="0" borderId="0" xfId="0" applyFont="1"/>
    <xf numFmtId="0" fontId="9" fillId="0" borderId="0" xfId="0" applyFont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tabSelected="1" topLeftCell="D1" workbookViewId="0">
      <selection activeCell="N6" sqref="N6"/>
    </sheetView>
  </sheetViews>
  <sheetFormatPr defaultRowHeight="15" x14ac:dyDescent="0.25"/>
  <cols>
    <col min="1" max="1" width="11.5703125" customWidth="1"/>
    <col min="2" max="2" width="13.140625" customWidth="1"/>
    <col min="3" max="3" width="10.5703125" customWidth="1"/>
    <col min="4" max="4" width="10.7109375" bestFit="1" customWidth="1"/>
    <col min="5" max="5" width="11.140625" customWidth="1"/>
    <col min="6" max="6" width="10.85546875" customWidth="1"/>
    <col min="7" max="7" width="11.28515625" customWidth="1"/>
    <col min="8" max="8" width="12.42578125" customWidth="1"/>
    <col min="9" max="9" width="10.140625" customWidth="1"/>
    <col min="10" max="10" width="10" bestFit="1" customWidth="1"/>
    <col min="11" max="11" width="10.42578125" customWidth="1"/>
    <col min="13" max="13" width="11.5703125" bestFit="1" customWidth="1"/>
    <col min="20" max="20" width="11.42578125" customWidth="1"/>
    <col min="21" max="21" width="13" customWidth="1"/>
  </cols>
  <sheetData>
    <row r="1" spans="1:24" ht="29.25" customHeight="1" x14ac:dyDescent="0.55000000000000004">
      <c r="A1" s="21" t="s">
        <v>0</v>
      </c>
    </row>
    <row r="2" spans="1:24" ht="15.75" customHeight="1" thickBot="1" x14ac:dyDescent="0.3">
      <c r="A2" s="3" t="s">
        <v>1</v>
      </c>
      <c r="B2" s="4" t="s">
        <v>2</v>
      </c>
    </row>
    <row r="3" spans="1:24" ht="76.5" customHeight="1" thickTop="1" thickBot="1" x14ac:dyDescent="0.3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6" t="s">
        <v>14</v>
      </c>
      <c r="M3" s="6" t="s">
        <v>15</v>
      </c>
      <c r="N3" s="6" t="s">
        <v>16</v>
      </c>
      <c r="O3" s="6" t="s">
        <v>17</v>
      </c>
      <c r="P3" s="6" t="s">
        <v>18</v>
      </c>
      <c r="Q3" s="6" t="s">
        <v>19</v>
      </c>
      <c r="R3" s="6" t="s">
        <v>20</v>
      </c>
      <c r="S3" s="6" t="s">
        <v>21</v>
      </c>
      <c r="T3" s="6" t="s">
        <v>22</v>
      </c>
      <c r="U3" s="6" t="s">
        <v>23</v>
      </c>
      <c r="V3" s="6" t="s">
        <v>24</v>
      </c>
      <c r="W3" s="6" t="s">
        <v>25</v>
      </c>
      <c r="X3" s="6" t="s">
        <v>26</v>
      </c>
    </row>
    <row r="4" spans="1:24" ht="15.75" customHeight="1" thickTop="1" x14ac:dyDescent="0.25">
      <c r="A4" s="10" t="s">
        <v>27</v>
      </c>
      <c r="B4" s="9">
        <v>71041</v>
      </c>
      <c r="C4" s="9">
        <v>1688592</v>
      </c>
      <c r="D4" s="9">
        <v>82686</v>
      </c>
      <c r="E4" s="9">
        <f t="shared" ref="E4:E10" si="0">C4-D4</f>
        <v>1605906</v>
      </c>
      <c r="F4" s="9">
        <f t="shared" ref="F4:F10" si="1">C4*W4/V4</f>
        <v>64945.846153846156</v>
      </c>
      <c r="G4" s="9">
        <f t="shared" ref="G4:G10" si="2">F4-D4</f>
        <v>-17740.153846153844</v>
      </c>
      <c r="H4" s="9">
        <f t="shared" ref="H4:H13" si="3">(E4+B4)/(X4+1)</f>
        <v>64497.961538461539</v>
      </c>
      <c r="I4" s="9">
        <f t="shared" ref="I4:I13" si="4">H4*N4</f>
        <v>522433.48846153845</v>
      </c>
      <c r="J4" s="9">
        <f t="shared" ref="J4:J13" si="5">B4*O4</f>
        <v>567617.59</v>
      </c>
      <c r="K4" s="9">
        <v>74321</v>
      </c>
      <c r="L4" s="16">
        <f t="shared" ref="L4:L13" si="6">T4/U4</f>
        <v>1.2558632850897651</v>
      </c>
      <c r="M4" s="9">
        <f t="shared" ref="M4:M13" si="7">H4/P4</f>
        <v>7166.4401709401709</v>
      </c>
      <c r="N4" s="8">
        <v>8.1</v>
      </c>
      <c r="O4" s="8">
        <v>7.99</v>
      </c>
      <c r="P4" s="8">
        <v>9</v>
      </c>
      <c r="Q4" s="8">
        <v>9.93</v>
      </c>
      <c r="R4" s="11">
        <v>0.68</v>
      </c>
      <c r="S4" s="11">
        <v>0.67090000000000005</v>
      </c>
      <c r="T4" s="9">
        <f t="shared" ref="T4:T13" si="8">O4*D4</f>
        <v>660661.14</v>
      </c>
      <c r="U4" s="9">
        <f t="shared" ref="U4:U13" si="9">N4*F4</f>
        <v>526061.35384615383</v>
      </c>
      <c r="V4" s="8">
        <v>26</v>
      </c>
      <c r="W4" s="8">
        <v>1</v>
      </c>
      <c r="X4" s="8">
        <f t="shared" ref="X4:X13" si="10">V4-W4</f>
        <v>25</v>
      </c>
    </row>
    <row r="5" spans="1:24" x14ac:dyDescent="0.25">
      <c r="A5" s="10" t="s">
        <v>28</v>
      </c>
      <c r="B5" s="9">
        <v>8880</v>
      </c>
      <c r="C5" s="9">
        <v>206218</v>
      </c>
      <c r="D5" s="9">
        <v>8880</v>
      </c>
      <c r="E5" s="9">
        <f t="shared" si="0"/>
        <v>197338</v>
      </c>
      <c r="F5" s="9">
        <f t="shared" si="1"/>
        <v>7931.4615384615381</v>
      </c>
      <c r="G5" s="9">
        <f t="shared" si="2"/>
        <v>-948.53846153846189</v>
      </c>
      <c r="H5" s="9">
        <f t="shared" si="3"/>
        <v>7931.4615384615381</v>
      </c>
      <c r="I5" s="9">
        <f t="shared" si="4"/>
        <v>48540.544615384613</v>
      </c>
      <c r="J5" s="9">
        <f t="shared" si="5"/>
        <v>56388</v>
      </c>
      <c r="K5" s="9">
        <v>8233</v>
      </c>
      <c r="L5" s="16">
        <f t="shared" si="6"/>
        <v>1.1616680539288424</v>
      </c>
      <c r="M5" s="17">
        <f t="shared" si="7"/>
        <v>881.27350427350427</v>
      </c>
      <c r="N5" s="8">
        <v>6.12</v>
      </c>
      <c r="O5" s="8">
        <v>6.35</v>
      </c>
      <c r="P5" s="8">
        <v>9</v>
      </c>
      <c r="Q5" s="8">
        <v>8</v>
      </c>
      <c r="R5" s="11">
        <v>0.68</v>
      </c>
      <c r="S5" s="11">
        <v>0.7256999999999999</v>
      </c>
      <c r="T5" s="9">
        <f t="shared" si="8"/>
        <v>56388</v>
      </c>
      <c r="U5" s="9">
        <f t="shared" si="9"/>
        <v>48540.544615384613</v>
      </c>
      <c r="V5" s="8">
        <v>26</v>
      </c>
      <c r="W5" s="8">
        <v>1</v>
      </c>
      <c r="X5" s="8">
        <f t="shared" si="10"/>
        <v>25</v>
      </c>
    </row>
    <row r="6" spans="1:24" x14ac:dyDescent="0.25">
      <c r="A6" s="10" t="s">
        <v>29</v>
      </c>
      <c r="B6" s="9">
        <v>45065</v>
      </c>
      <c r="C6" s="9">
        <v>1226090</v>
      </c>
      <c r="D6" s="9">
        <v>45065</v>
      </c>
      <c r="E6" s="9">
        <f t="shared" si="0"/>
        <v>1181025</v>
      </c>
      <c r="F6" s="9">
        <f t="shared" si="1"/>
        <v>47157.307692307695</v>
      </c>
      <c r="G6" s="9">
        <f t="shared" si="2"/>
        <v>2092.3076923076951</v>
      </c>
      <c r="H6" s="9">
        <f t="shared" si="3"/>
        <v>47157.307692307695</v>
      </c>
      <c r="I6" s="9">
        <f t="shared" si="4"/>
        <v>340475.76153846155</v>
      </c>
      <c r="J6" s="9">
        <f t="shared" si="5"/>
        <v>272643.25</v>
      </c>
      <c r="K6" s="9">
        <v>45186</v>
      </c>
      <c r="L6" s="16">
        <f t="shared" si="6"/>
        <v>0.80077139344088399</v>
      </c>
      <c r="M6" s="9">
        <f t="shared" si="7"/>
        <v>4715.7307692307695</v>
      </c>
      <c r="N6" s="8">
        <v>7.22</v>
      </c>
      <c r="O6" s="8">
        <v>6.05</v>
      </c>
      <c r="P6" s="8">
        <v>10</v>
      </c>
      <c r="Q6" s="8">
        <v>8.98</v>
      </c>
      <c r="R6" s="11">
        <v>0.71799999999999997</v>
      </c>
      <c r="S6" s="11">
        <v>0.69599999999999995</v>
      </c>
      <c r="T6" s="9">
        <f t="shared" si="8"/>
        <v>272643.25</v>
      </c>
      <c r="U6" s="9">
        <f t="shared" si="9"/>
        <v>340475.76153846155</v>
      </c>
      <c r="V6" s="8">
        <v>26</v>
      </c>
      <c r="W6" s="8">
        <v>1</v>
      </c>
      <c r="X6" s="8">
        <f t="shared" si="10"/>
        <v>25</v>
      </c>
    </row>
    <row r="7" spans="1:24" x14ac:dyDescent="0.25">
      <c r="A7" s="10" t="s">
        <v>30</v>
      </c>
      <c r="B7" s="9">
        <v>71487</v>
      </c>
      <c r="C7" s="9">
        <v>1844988</v>
      </c>
      <c r="D7" s="9">
        <v>73097</v>
      </c>
      <c r="E7" s="9">
        <f t="shared" si="0"/>
        <v>1771891</v>
      </c>
      <c r="F7" s="9">
        <f t="shared" si="1"/>
        <v>70961.076923076922</v>
      </c>
      <c r="G7" s="9">
        <f t="shared" si="2"/>
        <v>-2135.923076923078</v>
      </c>
      <c r="H7" s="9">
        <f t="shared" si="3"/>
        <v>70899.153846153844</v>
      </c>
      <c r="I7" s="9">
        <f t="shared" si="4"/>
        <v>578537.09538461536</v>
      </c>
      <c r="J7" s="9">
        <f t="shared" si="5"/>
        <v>591197.49</v>
      </c>
      <c r="K7" s="9">
        <v>81649</v>
      </c>
      <c r="L7" s="16">
        <f t="shared" si="6"/>
        <v>1.0439860757158013</v>
      </c>
      <c r="M7" s="9">
        <f t="shared" si="7"/>
        <v>8862.3942307692305</v>
      </c>
      <c r="N7" s="8">
        <v>8.16</v>
      </c>
      <c r="O7" s="8">
        <v>8.27</v>
      </c>
      <c r="P7" s="8">
        <v>8</v>
      </c>
      <c r="Q7" s="8">
        <v>8.6999999999999993</v>
      </c>
      <c r="R7" s="11">
        <v>0.60299999999999998</v>
      </c>
      <c r="S7" s="11">
        <v>0.63009999999999999</v>
      </c>
      <c r="T7" s="9">
        <f t="shared" si="8"/>
        <v>604512.18999999994</v>
      </c>
      <c r="U7" s="9">
        <f t="shared" si="9"/>
        <v>579042.3876923077</v>
      </c>
      <c r="V7" s="8">
        <v>26</v>
      </c>
      <c r="W7" s="8">
        <v>1</v>
      </c>
      <c r="X7" s="8">
        <f t="shared" si="10"/>
        <v>25</v>
      </c>
    </row>
    <row r="8" spans="1:24" x14ac:dyDescent="0.25">
      <c r="A8" s="10" t="s">
        <v>31</v>
      </c>
      <c r="B8" s="9">
        <v>68426</v>
      </c>
      <c r="C8" s="9">
        <v>2255336</v>
      </c>
      <c r="D8" s="9">
        <v>68426</v>
      </c>
      <c r="E8" s="9">
        <f t="shared" si="0"/>
        <v>2186910</v>
      </c>
      <c r="F8" s="9">
        <f t="shared" si="1"/>
        <v>86743.692307692312</v>
      </c>
      <c r="G8" s="9">
        <f t="shared" si="2"/>
        <v>18317.692307692312</v>
      </c>
      <c r="H8" s="9">
        <f t="shared" si="3"/>
        <v>86743.692307692312</v>
      </c>
      <c r="I8" s="9">
        <f t="shared" si="4"/>
        <v>634096.39076923078</v>
      </c>
      <c r="J8" s="9">
        <f t="shared" si="5"/>
        <v>463244.01999999996</v>
      </c>
      <c r="K8" s="9">
        <v>82179</v>
      </c>
      <c r="L8" s="16">
        <f t="shared" si="6"/>
        <v>0.73055773024986381</v>
      </c>
      <c r="M8" s="9">
        <f t="shared" si="7"/>
        <v>8674.3692307692309</v>
      </c>
      <c r="N8" s="8">
        <v>7.31</v>
      </c>
      <c r="O8" s="8">
        <v>6.77</v>
      </c>
      <c r="P8" s="8">
        <v>10</v>
      </c>
      <c r="Q8" s="8">
        <v>8.7100000000000009</v>
      </c>
      <c r="R8" s="11">
        <v>0.65</v>
      </c>
      <c r="S8" s="11">
        <v>0.60680000000000001</v>
      </c>
      <c r="T8" s="9">
        <f t="shared" si="8"/>
        <v>463244.01999999996</v>
      </c>
      <c r="U8" s="9">
        <f t="shared" si="9"/>
        <v>634096.39076923078</v>
      </c>
      <c r="V8" s="8">
        <v>26</v>
      </c>
      <c r="W8" s="8">
        <v>1</v>
      </c>
      <c r="X8" s="8">
        <f t="shared" si="10"/>
        <v>25</v>
      </c>
    </row>
    <row r="9" spans="1:24" x14ac:dyDescent="0.25">
      <c r="A9" s="10" t="s">
        <v>32</v>
      </c>
      <c r="B9" s="9">
        <v>64940</v>
      </c>
      <c r="C9" s="9">
        <v>1365460</v>
      </c>
      <c r="D9" s="9">
        <v>64940</v>
      </c>
      <c r="E9" s="9">
        <f t="shared" si="0"/>
        <v>1300520</v>
      </c>
      <c r="F9" s="9">
        <f t="shared" si="1"/>
        <v>52517.692307692305</v>
      </c>
      <c r="G9" s="9">
        <f t="shared" si="2"/>
        <v>-12422.307692307695</v>
      </c>
      <c r="H9" s="9">
        <f t="shared" si="3"/>
        <v>52517.692307692305</v>
      </c>
      <c r="I9" s="9">
        <f t="shared" si="4"/>
        <v>394933.04615384614</v>
      </c>
      <c r="J9" s="9">
        <f t="shared" si="5"/>
        <v>572121.4</v>
      </c>
      <c r="K9" s="9">
        <v>69718</v>
      </c>
      <c r="L9" s="16">
        <f t="shared" si="6"/>
        <v>1.448654159411948</v>
      </c>
      <c r="M9" s="9">
        <f t="shared" si="7"/>
        <v>6564.7115384615381</v>
      </c>
      <c r="N9" s="8">
        <v>7.52</v>
      </c>
      <c r="O9" s="8">
        <v>8.81</v>
      </c>
      <c r="P9" s="8">
        <v>8</v>
      </c>
      <c r="Q9" s="8">
        <v>10.06</v>
      </c>
      <c r="R9" s="11">
        <v>0.68</v>
      </c>
      <c r="S9" s="11">
        <v>0.63219999999999998</v>
      </c>
      <c r="T9" s="9">
        <f t="shared" si="8"/>
        <v>572121.4</v>
      </c>
      <c r="U9" s="9">
        <f t="shared" si="9"/>
        <v>394933.04615384614</v>
      </c>
      <c r="V9" s="8">
        <v>26</v>
      </c>
      <c r="W9" s="8">
        <v>1</v>
      </c>
      <c r="X9" s="8">
        <f t="shared" si="10"/>
        <v>25</v>
      </c>
    </row>
    <row r="10" spans="1:24" ht="14.25" customHeight="1" thickBot="1" x14ac:dyDescent="0.3">
      <c r="A10" s="10" t="s">
        <v>33</v>
      </c>
      <c r="B10" s="9">
        <v>82825</v>
      </c>
      <c r="C10" s="9">
        <v>2667920</v>
      </c>
      <c r="D10" s="9">
        <v>91600</v>
      </c>
      <c r="E10" s="9">
        <f t="shared" si="0"/>
        <v>2576320</v>
      </c>
      <c r="F10" s="9">
        <f t="shared" si="1"/>
        <v>102612.30769230769</v>
      </c>
      <c r="G10" s="9">
        <f t="shared" si="2"/>
        <v>11012.307692307688</v>
      </c>
      <c r="H10" s="9">
        <f t="shared" si="3"/>
        <v>102274.80769230769</v>
      </c>
      <c r="I10" s="9">
        <f t="shared" si="4"/>
        <v>962405.94038461533</v>
      </c>
      <c r="J10" s="9">
        <f t="shared" si="5"/>
        <v>781868</v>
      </c>
      <c r="K10" s="9">
        <v>94552</v>
      </c>
      <c r="L10" s="16">
        <f t="shared" si="6"/>
        <v>0.89552639271232215</v>
      </c>
      <c r="M10" s="9">
        <f t="shared" si="7"/>
        <v>12784.350961538461</v>
      </c>
      <c r="N10" s="8">
        <v>9.41</v>
      </c>
      <c r="O10" s="8">
        <v>9.44</v>
      </c>
      <c r="P10" s="8">
        <v>8</v>
      </c>
      <c r="Q10" s="8">
        <v>8.5</v>
      </c>
      <c r="R10" s="11">
        <v>0.65300000000000002</v>
      </c>
      <c r="S10" s="11">
        <v>0.59650000000000003</v>
      </c>
      <c r="T10" s="9">
        <f t="shared" si="8"/>
        <v>864704</v>
      </c>
      <c r="U10" s="9">
        <f t="shared" si="9"/>
        <v>965581.81538461533</v>
      </c>
      <c r="V10" s="8">
        <v>26</v>
      </c>
      <c r="W10" s="8">
        <v>1</v>
      </c>
      <c r="X10" s="8">
        <f t="shared" si="10"/>
        <v>25</v>
      </c>
    </row>
    <row r="11" spans="1:24" ht="27.75" customHeight="1" thickTop="1" thickBot="1" x14ac:dyDescent="0.3">
      <c r="A11" s="6" t="s">
        <v>34</v>
      </c>
      <c r="B11" s="7">
        <v>412664</v>
      </c>
      <c r="C11" s="7">
        <f>SUM(C4:C10)</f>
        <v>11254604</v>
      </c>
      <c r="D11" s="7">
        <v>434694</v>
      </c>
      <c r="E11" s="7">
        <f>SUM(E4:E10)</f>
        <v>10819910</v>
      </c>
      <c r="F11" s="7">
        <f>SUM(F4:F10)</f>
        <v>432869.38461538462</v>
      </c>
      <c r="G11" s="7">
        <f>SUM(G4:G10)</f>
        <v>-1824.6153846153829</v>
      </c>
      <c r="H11" s="7">
        <f t="shared" si="3"/>
        <v>432022.07692307694</v>
      </c>
      <c r="I11" s="7">
        <f t="shared" si="4"/>
        <v>3486418.1607692312</v>
      </c>
      <c r="J11" s="7">
        <f t="shared" si="5"/>
        <v>3317818.5599999996</v>
      </c>
      <c r="K11" s="7">
        <v>455838.55</v>
      </c>
      <c r="L11" s="12">
        <f t="shared" si="6"/>
        <v>1.0004820219834256</v>
      </c>
      <c r="M11" s="7">
        <f t="shared" si="7"/>
        <v>49261.354267169554</v>
      </c>
      <c r="N11" s="6">
        <v>8.07</v>
      </c>
      <c r="O11" s="6">
        <v>8.0399999999999991</v>
      </c>
      <c r="P11" s="6">
        <v>8.77</v>
      </c>
      <c r="Q11" s="6">
        <v>9.11</v>
      </c>
      <c r="R11" s="12">
        <v>0.65890000000000004</v>
      </c>
      <c r="S11" s="12">
        <v>0.63170000000000004</v>
      </c>
      <c r="T11" s="7">
        <f t="shared" si="8"/>
        <v>3494939.76</v>
      </c>
      <c r="U11" s="7">
        <f t="shared" si="9"/>
        <v>3493255.9338461543</v>
      </c>
      <c r="V11" s="6">
        <v>26</v>
      </c>
      <c r="W11" s="6">
        <v>1</v>
      </c>
      <c r="X11" s="6">
        <f t="shared" si="10"/>
        <v>25</v>
      </c>
    </row>
    <row r="12" spans="1:24" ht="15.75" customHeight="1" thickTop="1" x14ac:dyDescent="0.25">
      <c r="A12" s="10" t="s">
        <v>35</v>
      </c>
      <c r="B12" s="9">
        <v>134334</v>
      </c>
      <c r="C12" s="2">
        <v>3049596</v>
      </c>
      <c r="D12" s="9">
        <v>134334</v>
      </c>
      <c r="E12" s="9">
        <f>C12-D12</f>
        <v>2915262</v>
      </c>
      <c r="F12" s="9">
        <f>C12*W12/V12</f>
        <v>117292.15384615384</v>
      </c>
      <c r="G12" s="9">
        <f>F12-D12</f>
        <v>-17041.846153846156</v>
      </c>
      <c r="H12" s="9">
        <f t="shared" si="3"/>
        <v>117292.15384615384</v>
      </c>
      <c r="I12" s="9">
        <f t="shared" si="4"/>
        <v>484416.59538461536</v>
      </c>
      <c r="J12" s="9">
        <f t="shared" si="5"/>
        <v>484945.74</v>
      </c>
      <c r="K12" s="9">
        <v>127632</v>
      </c>
      <c r="L12" s="16">
        <f t="shared" si="6"/>
        <v>1.0010923337896063</v>
      </c>
      <c r="M12" s="9">
        <f t="shared" si="7"/>
        <v>11729.215384615385</v>
      </c>
      <c r="N12" s="8">
        <v>4.13</v>
      </c>
      <c r="O12" s="8">
        <v>3.61</v>
      </c>
      <c r="P12" s="8">
        <v>10</v>
      </c>
      <c r="Q12" s="8">
        <v>10.65</v>
      </c>
      <c r="R12" s="11">
        <v>0.73</v>
      </c>
      <c r="S12" s="11">
        <v>0.70369999999999999</v>
      </c>
      <c r="T12" s="9">
        <f t="shared" si="8"/>
        <v>484945.74</v>
      </c>
      <c r="U12" s="9">
        <f t="shared" si="9"/>
        <v>484416.59538461536</v>
      </c>
      <c r="V12" s="8">
        <v>26</v>
      </c>
      <c r="W12" s="8">
        <v>1</v>
      </c>
      <c r="X12" s="8">
        <f t="shared" si="10"/>
        <v>25</v>
      </c>
    </row>
    <row r="13" spans="1:24" ht="15.75" customHeight="1" x14ac:dyDescent="0.25">
      <c r="A13" s="10" t="s">
        <v>36</v>
      </c>
      <c r="B13" s="9">
        <v>17149</v>
      </c>
      <c r="C13" s="9">
        <v>241401</v>
      </c>
      <c r="D13" s="9">
        <v>17149</v>
      </c>
      <c r="E13" s="9">
        <f>C13-D13</f>
        <v>224252</v>
      </c>
      <c r="F13" s="9">
        <f>C13*W13/V13</f>
        <v>9284.6538461538457</v>
      </c>
      <c r="G13" s="9">
        <f>F13-D13</f>
        <v>-7864.3461538461543</v>
      </c>
      <c r="H13" s="9">
        <f t="shared" si="3"/>
        <v>9284.6538461538457</v>
      </c>
      <c r="I13" s="9">
        <f t="shared" si="4"/>
        <v>64435.49769230769</v>
      </c>
      <c r="J13" s="9">
        <f t="shared" si="5"/>
        <v>114040.85</v>
      </c>
      <c r="K13" s="9">
        <v>25335</v>
      </c>
      <c r="L13" s="16">
        <f t="shared" si="6"/>
        <v>1.7698451022225006</v>
      </c>
      <c r="M13" s="9">
        <f t="shared" si="7"/>
        <v>1160.5817307692307</v>
      </c>
      <c r="N13" s="20">
        <v>6.94</v>
      </c>
      <c r="O13" s="18">
        <v>6.65</v>
      </c>
      <c r="P13" s="18">
        <v>8</v>
      </c>
      <c r="Q13" s="18">
        <v>8.07</v>
      </c>
      <c r="R13" s="19">
        <v>0.65</v>
      </c>
      <c r="S13" s="11">
        <v>0.26850000000000002</v>
      </c>
      <c r="T13" s="9">
        <f t="shared" si="8"/>
        <v>114040.85</v>
      </c>
      <c r="U13" s="9">
        <f t="shared" si="9"/>
        <v>64435.49769230769</v>
      </c>
      <c r="V13" s="8">
        <v>26</v>
      </c>
      <c r="W13" s="8">
        <v>1</v>
      </c>
      <c r="X13" s="8">
        <f t="shared" si="10"/>
        <v>25</v>
      </c>
    </row>
    <row r="14" spans="1:24" x14ac:dyDescent="0.25">
      <c r="C14" s="1"/>
    </row>
    <row r="15" spans="1:24" x14ac:dyDescent="0.25">
      <c r="C15" s="2"/>
      <c r="D15" s="2"/>
      <c r="E15" s="1"/>
      <c r="H15" s="2"/>
      <c r="L15" s="1"/>
    </row>
    <row r="16" spans="1:24" ht="15.75" customHeight="1" thickBot="1" x14ac:dyDescent="0.3">
      <c r="A16" s="5" t="s">
        <v>37</v>
      </c>
      <c r="M16" s="1"/>
    </row>
    <row r="17" spans="1:13" ht="61.5" customHeight="1" thickTop="1" thickBot="1" x14ac:dyDescent="0.3">
      <c r="A17" s="6" t="s">
        <v>38</v>
      </c>
      <c r="B17" s="6" t="s">
        <v>39</v>
      </c>
      <c r="C17" s="6" t="s">
        <v>40</v>
      </c>
      <c r="D17" s="6" t="s">
        <v>41</v>
      </c>
      <c r="E17" s="6" t="s">
        <v>42</v>
      </c>
      <c r="F17" s="6" t="s">
        <v>43</v>
      </c>
      <c r="J17" s="1"/>
    </row>
    <row r="18" spans="1:13" ht="15.75" customHeight="1" thickTop="1" x14ac:dyDescent="0.25">
      <c r="A18" s="13">
        <f>C11</f>
        <v>11254604</v>
      </c>
      <c r="B18" s="13">
        <f>D11</f>
        <v>434694</v>
      </c>
      <c r="C18" s="13">
        <f>QUOTIENT(B11,10000)*10000</f>
        <v>410000</v>
      </c>
      <c r="D18" s="13">
        <f t="shared" ref="D18:D23" si="11">C18*$X$11</f>
        <v>10250000</v>
      </c>
      <c r="E18" s="13">
        <f t="shared" ref="E18:E23" si="12">$D$11+D18</f>
        <v>10684694</v>
      </c>
      <c r="F18" s="13">
        <f t="shared" ref="F18:F23" si="13">$C$11-E18</f>
        <v>569910</v>
      </c>
      <c r="M18" s="1"/>
    </row>
    <row r="19" spans="1:13" x14ac:dyDescent="0.25">
      <c r="A19" s="15" t="s">
        <v>44</v>
      </c>
      <c r="B19" s="14"/>
      <c r="C19" s="13">
        <f>C18+35000</f>
        <v>445000</v>
      </c>
      <c r="D19" s="13">
        <f t="shared" si="11"/>
        <v>11125000</v>
      </c>
      <c r="E19" s="13">
        <f t="shared" si="12"/>
        <v>11559694</v>
      </c>
      <c r="F19" s="13">
        <f t="shared" si="13"/>
        <v>-305090</v>
      </c>
      <c r="M19" s="1"/>
    </row>
    <row r="20" spans="1:13" x14ac:dyDescent="0.25">
      <c r="A20" s="15" t="s">
        <v>44</v>
      </c>
      <c r="B20" s="14"/>
      <c r="C20" s="13">
        <f>C19+35000</f>
        <v>480000</v>
      </c>
      <c r="D20" s="13">
        <f t="shared" si="11"/>
        <v>12000000</v>
      </c>
      <c r="E20" s="13">
        <f t="shared" si="12"/>
        <v>12434694</v>
      </c>
      <c r="F20" s="13">
        <f t="shared" si="13"/>
        <v>-1180090</v>
      </c>
    </row>
    <row r="21" spans="1:13" x14ac:dyDescent="0.25">
      <c r="A21" s="15" t="s">
        <v>44</v>
      </c>
      <c r="B21" s="14"/>
      <c r="C21" s="13">
        <f>C20+35000</f>
        <v>515000</v>
      </c>
      <c r="D21" s="13">
        <f t="shared" si="11"/>
        <v>12875000</v>
      </c>
      <c r="E21" s="13">
        <f t="shared" si="12"/>
        <v>13309694</v>
      </c>
      <c r="F21" s="13">
        <f t="shared" si="13"/>
        <v>-2055090</v>
      </c>
    </row>
    <row r="22" spans="1:13" x14ac:dyDescent="0.25">
      <c r="A22" s="15" t="s">
        <v>44</v>
      </c>
      <c r="B22" s="14"/>
      <c r="C22" s="13">
        <f>C21+35000</f>
        <v>550000</v>
      </c>
      <c r="D22" s="13">
        <f t="shared" si="11"/>
        <v>13750000</v>
      </c>
      <c r="E22" s="13">
        <f t="shared" si="12"/>
        <v>14184694</v>
      </c>
      <c r="F22" s="13">
        <f t="shared" si="13"/>
        <v>-2930090</v>
      </c>
    </row>
    <row r="23" spans="1:13" x14ac:dyDescent="0.25">
      <c r="A23" s="15" t="s">
        <v>44</v>
      </c>
      <c r="B23" s="14"/>
      <c r="C23" s="13">
        <f>C22+35000</f>
        <v>585000</v>
      </c>
      <c r="D23" s="13">
        <f t="shared" si="11"/>
        <v>14625000</v>
      </c>
      <c r="E23" s="13">
        <f t="shared" si="12"/>
        <v>15059694</v>
      </c>
      <c r="F23" s="13">
        <f t="shared" si="13"/>
        <v>-3805090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Mahfuzur Rahman</dc:creator>
  <cp:lastModifiedBy>Md. Mahfuzur Rahman</cp:lastModifiedBy>
  <dcterms:created xsi:type="dcterms:W3CDTF">2015-06-05T18:17:20Z</dcterms:created>
  <dcterms:modified xsi:type="dcterms:W3CDTF">2025-08-03T05:55:43Z</dcterms:modified>
</cp:coreProperties>
</file>