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  <font>
      <name val="Aptos Narrow"/>
      <family val="2"/>
      <color rgb="FF000000"/>
      <sz val="11"/>
    </font>
    <font>
      <name val="Playfair Display"/>
      <b val="1"/>
      <sz val="18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2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164" fontId="3" fillId="0" borderId="0" pivotButton="0" quotePrefix="0" xfId="0"/>
    <xf numFmtId="0" fontId="5" fillId="0" borderId="0" pivotButton="0" quotePrefix="0" xfId="0"/>
    <xf numFmtId="0" fontId="6" fillId="2" borderId="1" applyAlignment="1" pivotButton="0" quotePrefix="0" xfId="0">
      <alignment horizontal="center" vertical="center" wrapText="1"/>
    </xf>
    <xf numFmtId="3" fontId="6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4" fillId="0" borderId="2" pivotButton="0" quotePrefix="0" xfId="0"/>
    <xf numFmtId="9" fontId="0" fillId="0" borderId="2" pivotButton="0" quotePrefix="0" xfId="1"/>
    <xf numFmtId="9" fontId="6" fillId="2" borderId="1" applyAlignment="1" pivotButton="0" quotePrefix="0" xfId="1">
      <alignment horizontal="center" vertical="center" wrapText="1"/>
    </xf>
    <xf numFmtId="3" fontId="7" fillId="0" borderId="2" pivotButton="0" quotePrefix="0" xfId="0"/>
    <xf numFmtId="0" fontId="7" fillId="0" borderId="2" pivotButton="0" quotePrefix="0" xfId="0"/>
    <xf numFmtId="0" fontId="7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0" fontId="0" fillId="0" borderId="3" pivotButton="0" quotePrefix="0" xfId="0"/>
    <xf numFmtId="9" fontId="0" fillId="0" borderId="3" pivotButton="0" quotePrefix="0" xfId="1"/>
    <xf numFmtId="0" fontId="8" fillId="0" borderId="0" pivotButton="0" quotePrefix="0" xfId="0"/>
    <xf numFmtId="0" fontId="9" fillId="0" borderId="0" pivotButton="0" quotePrefix="0" xfId="0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3"/>
  <sheetViews>
    <sheetView tabSelected="1" workbookViewId="0">
      <selection activeCell="D6" sqref="D6"/>
    </sheetView>
  </sheetViews>
  <sheetFormatPr baseColWidth="8" defaultRowHeight="15"/>
  <cols>
    <col width="11.5703125" customWidth="1" min="1" max="1"/>
    <col width="13.1406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9.25" customHeight="1">
      <c r="A1" s="21" t="inlineStr">
        <is>
          <t>Plan vs Achievement</t>
        </is>
      </c>
    </row>
    <row r="2" ht="15.75" customHeight="1" thickBot="1">
      <c r="A2" s="3" t="inlineStr">
        <is>
          <t xml:space="preserve">Date: </t>
        </is>
      </c>
      <c r="B2" s="4" t="inlineStr">
        <is>
          <t>16-Jul-25</t>
        </is>
      </c>
    </row>
    <row r="3" ht="76.5" customHeight="1" thickBot="1" thickTop="1">
      <c r="A3" s="6" t="inlineStr">
        <is>
          <t>Production Unit</t>
        </is>
      </c>
      <c r="B3" s="6" t="inlineStr">
        <is>
          <t>QC Pass (Pcs)</t>
        </is>
      </c>
      <c r="C3" s="6" t="inlineStr">
        <is>
          <t>Plan (Pcs)</t>
        </is>
      </c>
      <c r="D3" s="6" t="inlineStr">
        <is>
          <t>Accu. QC Pass</t>
        </is>
      </c>
      <c r="E3" s="6" t="inlineStr">
        <is>
          <t>Plan Balance</t>
        </is>
      </c>
      <c r="F3" s="6" t="inlineStr">
        <is>
          <t>Required Prod upto yesterday</t>
        </is>
      </c>
      <c r="G3" s="6" t="inlineStr">
        <is>
          <t>Back Log upto yesterday</t>
        </is>
      </c>
      <c r="H3" s="6" t="inlineStr">
        <is>
          <t>Average Requirement as per Plan</t>
        </is>
      </c>
      <c r="I3" s="6" t="inlineStr">
        <is>
          <t>Average target in minutes</t>
        </is>
      </c>
      <c r="J3" s="6" t="inlineStr">
        <is>
          <t>QC Pass in minutes</t>
        </is>
      </c>
      <c r="K3" s="6" t="inlineStr">
        <is>
          <t>Factory Target</t>
        </is>
      </c>
      <c r="L3" s="6" t="inlineStr">
        <is>
          <t>Plan Achv % (monthly, minute based)</t>
        </is>
      </c>
      <c r="M3" s="6" t="inlineStr">
        <is>
          <t>Required Hr</t>
        </is>
      </c>
      <c r="N3" s="6" t="inlineStr">
        <is>
          <t>Plan SMV</t>
        </is>
      </c>
      <c r="O3" s="6" t="inlineStr">
        <is>
          <t>Produced SMV</t>
        </is>
      </c>
      <c r="P3" s="6" t="inlineStr">
        <is>
          <t>Plan Hr</t>
        </is>
      </c>
      <c r="Q3" s="6" t="inlineStr">
        <is>
          <t>Produced Hr</t>
        </is>
      </c>
      <c r="R3" s="6" t="inlineStr">
        <is>
          <t>Plan Eff%</t>
        </is>
      </c>
      <c r="S3" s="6" t="inlineStr">
        <is>
          <t>Prod. Eff%</t>
        </is>
      </c>
      <c r="T3" s="6" t="inlineStr">
        <is>
          <t>Accu. Produced Minute</t>
        </is>
      </c>
      <c r="U3" s="6" t="inlineStr">
        <is>
          <t>Total Plan Minute</t>
        </is>
      </c>
      <c r="V3" s="6" t="inlineStr">
        <is>
          <t>Plan day</t>
        </is>
      </c>
      <c r="W3" s="6" t="inlineStr">
        <is>
          <t>Completed Day</t>
        </is>
      </c>
      <c r="X3" s="6" t="inlineStr">
        <is>
          <t>Remaining Days</t>
        </is>
      </c>
    </row>
    <row r="4" ht="15.75" customHeight="1" thickTop="1">
      <c r="A4" s="10" t="inlineStr">
        <is>
          <t>JAL</t>
        </is>
      </c>
      <c r="B4" s="9" t="n">
        <v>79473</v>
      </c>
      <c r="C4" s="9" t="n">
        <v>2143885</v>
      </c>
      <c r="D4" s="9" t="n">
        <v>1231130</v>
      </c>
      <c r="E4" s="9">
        <f>C4-D4</f>
        <v/>
      </c>
      <c r="F4" s="9">
        <f>C4*W4/V4</f>
        <v/>
      </c>
      <c r="G4" s="9">
        <f>F4-D4</f>
        <v/>
      </c>
      <c r="H4" s="9">
        <f>(E4+B4)/(X4+1)</f>
        <v/>
      </c>
      <c r="I4" s="9">
        <f>H4*N4</f>
        <v/>
      </c>
      <c r="J4" s="9">
        <f>B4*O4</f>
        <v/>
      </c>
      <c r="K4" s="9" t="n">
        <v>79703</v>
      </c>
      <c r="L4" s="16">
        <f>T4/U4</f>
        <v/>
      </c>
      <c r="M4" s="9">
        <f>H4/P4</f>
        <v/>
      </c>
      <c r="N4" s="8" t="n">
        <v>7.53</v>
      </c>
      <c r="O4" s="8" t="n">
        <v>7.03</v>
      </c>
      <c r="P4" s="8" t="n">
        <v>10</v>
      </c>
      <c r="Q4" s="8" t="n">
        <v>10.6</v>
      </c>
      <c r="R4" s="11" t="n">
        <v>0.67</v>
      </c>
      <c r="S4" s="11" t="n">
        <v>0.6794</v>
      </c>
      <c r="T4" s="9">
        <f>O4*D4</f>
        <v/>
      </c>
      <c r="U4" s="9">
        <f>N4*F4</f>
        <v/>
      </c>
      <c r="V4" s="8" t="n">
        <v>27</v>
      </c>
      <c r="W4" s="8" t="n">
        <v>14</v>
      </c>
      <c r="X4" s="8">
        <f>V4-W4</f>
        <v/>
      </c>
    </row>
    <row r="5">
      <c r="A5" s="10" t="inlineStr">
        <is>
          <t>JAL3</t>
        </is>
      </c>
      <c r="B5" s="9" t="n">
        <v>11210</v>
      </c>
      <c r="C5" s="9" t="n">
        <v>262272</v>
      </c>
      <c r="D5" s="9" t="n">
        <v>161110</v>
      </c>
      <c r="E5" s="9">
        <f>C5-D5</f>
        <v/>
      </c>
      <c r="F5" s="9">
        <f>C5*W5/V5</f>
        <v/>
      </c>
      <c r="G5" s="9">
        <f>F5-D5</f>
        <v/>
      </c>
      <c r="H5" s="9">
        <f>(E5+B5)/(X5+1)</f>
        <v/>
      </c>
      <c r="I5" s="9">
        <f>H5*N5</f>
        <v/>
      </c>
      <c r="J5" s="9">
        <f>B5*O5</f>
        <v/>
      </c>
      <c r="K5" s="9" t="n">
        <v>9443</v>
      </c>
      <c r="L5" s="16">
        <f>T5/U5</f>
        <v/>
      </c>
      <c r="M5" s="17">
        <f>H5/P5</f>
        <v/>
      </c>
      <c r="N5" s="8" t="n">
        <v>6.08</v>
      </c>
      <c r="O5" s="8" t="n">
        <v>5.94</v>
      </c>
      <c r="P5" s="8" t="n">
        <v>10</v>
      </c>
      <c r="Q5" s="8" t="n">
        <v>10.28</v>
      </c>
      <c r="R5" s="11" t="n">
        <v>0.66</v>
      </c>
      <c r="S5" s="11" t="n">
        <v>0.7282</v>
      </c>
      <c r="T5" s="9">
        <f>O5*D5</f>
        <v/>
      </c>
      <c r="U5" s="9">
        <f>N5*F5</f>
        <v/>
      </c>
      <c r="V5" s="8" t="n">
        <v>27</v>
      </c>
      <c r="W5" s="8" t="n">
        <v>14</v>
      </c>
      <c r="X5" s="8">
        <f>V5-W5</f>
        <v/>
      </c>
    </row>
    <row r="6">
      <c r="A6" s="10" t="inlineStr">
        <is>
          <t>JFL</t>
        </is>
      </c>
      <c r="B6" s="9" t="n">
        <v>61864</v>
      </c>
      <c r="C6" s="9" t="n">
        <v>1913112</v>
      </c>
      <c r="D6" s="9" t="n">
        <v>825500</v>
      </c>
      <c r="E6" s="9">
        <f>C6-D6</f>
        <v/>
      </c>
      <c r="F6" s="9">
        <f>C6*W6/V6</f>
        <v/>
      </c>
      <c r="G6" s="9">
        <f>F6-D6</f>
        <v/>
      </c>
      <c r="H6" s="9">
        <f>(E6+B6)/(X6+1)</f>
        <v/>
      </c>
      <c r="I6" s="9">
        <f>H6*N6</f>
        <v/>
      </c>
      <c r="J6" s="9">
        <f>B6*O6</f>
        <v/>
      </c>
      <c r="K6" s="9" t="n">
        <v>65162</v>
      </c>
      <c r="L6" s="16">
        <f>T6/U6</f>
        <v/>
      </c>
      <c r="M6" s="9">
        <f>H6/P6</f>
        <v/>
      </c>
      <c r="N6" s="8" t="n">
        <v>6.24</v>
      </c>
      <c r="O6" s="8" t="n">
        <v>6.5</v>
      </c>
      <c r="P6" s="8" t="n">
        <v>11</v>
      </c>
      <c r="Q6" s="8" t="n">
        <v>13.15</v>
      </c>
      <c r="R6" s="11" t="n">
        <v>0.728</v>
      </c>
      <c r="S6" s="11" t="n">
        <v>0.6729999999999999</v>
      </c>
      <c r="T6" s="9">
        <f>O6*D6</f>
        <v/>
      </c>
      <c r="U6" s="9">
        <f>N6*F6</f>
        <v/>
      </c>
      <c r="V6" s="8" t="n">
        <v>27</v>
      </c>
      <c r="W6" s="8" t="n">
        <v>14</v>
      </c>
      <c r="X6" s="8">
        <f>V6-W6</f>
        <v/>
      </c>
    </row>
    <row r="7">
      <c r="A7" s="10" t="inlineStr">
        <is>
          <t>JKL</t>
        </is>
      </c>
      <c r="B7" s="9" t="n">
        <v>88864</v>
      </c>
      <c r="C7" s="9" t="n">
        <v>2200195</v>
      </c>
      <c r="D7" s="9" t="n">
        <v>1237707</v>
      </c>
      <c r="E7" s="9">
        <f>C7-D7</f>
        <v/>
      </c>
      <c r="F7" s="9">
        <f>C7*W7/V7</f>
        <v/>
      </c>
      <c r="G7" s="9">
        <f>F7-D7</f>
        <v/>
      </c>
      <c r="H7" s="9">
        <f>(E7+B7)/(X7+1)</f>
        <v/>
      </c>
      <c r="I7" s="9">
        <f>H7*N7</f>
        <v/>
      </c>
      <c r="J7" s="9">
        <f>B7*O7</f>
        <v/>
      </c>
      <c r="K7" s="9" t="n">
        <v>96086</v>
      </c>
      <c r="L7" s="16">
        <f>T7/U7</f>
        <v/>
      </c>
      <c r="M7" s="9">
        <f>H7/P7</f>
        <v/>
      </c>
      <c r="N7" s="8" t="n">
        <v>8.75</v>
      </c>
      <c r="O7" s="8" t="n">
        <v>8.67</v>
      </c>
      <c r="P7" s="8" t="n">
        <v>9</v>
      </c>
      <c r="Q7" s="8" t="n">
        <v>11.43</v>
      </c>
      <c r="R7" s="11" t="n">
        <v>0.642</v>
      </c>
      <c r="S7" s="11" t="n">
        <v>0.6633</v>
      </c>
      <c r="T7" s="9">
        <f>O7*D7</f>
        <v/>
      </c>
      <c r="U7" s="9">
        <f>N7*F7</f>
        <v/>
      </c>
      <c r="V7" s="8" t="n">
        <v>27</v>
      </c>
      <c r="W7" s="8" t="n">
        <v>14</v>
      </c>
      <c r="X7" s="8">
        <f>V7-W7</f>
        <v/>
      </c>
    </row>
    <row r="8">
      <c r="A8" s="10" t="inlineStr">
        <is>
          <t>MFL</t>
        </is>
      </c>
      <c r="B8" s="9" t="n">
        <v>72346</v>
      </c>
      <c r="C8" s="9" t="n">
        <v>2146320</v>
      </c>
      <c r="D8" s="9" t="n">
        <v>946896</v>
      </c>
      <c r="E8" s="9">
        <f>C8-D8</f>
        <v/>
      </c>
      <c r="F8" s="9">
        <f>C8*W8/V8</f>
        <v/>
      </c>
      <c r="G8" s="9">
        <f>F8-D8</f>
        <v/>
      </c>
      <c r="H8" s="9">
        <f>(E8+B8)/(X8+1)</f>
        <v/>
      </c>
      <c r="I8" s="9">
        <f>H8*N8</f>
        <v/>
      </c>
      <c r="J8" s="9">
        <f>B8*O8</f>
        <v/>
      </c>
      <c r="K8" s="9" t="n">
        <v>86372</v>
      </c>
      <c r="L8" s="16">
        <f>T8/U8</f>
        <v/>
      </c>
      <c r="M8" s="9">
        <f>H8/P8</f>
        <v/>
      </c>
      <c r="N8" s="8" t="n">
        <v>7.37</v>
      </c>
      <c r="O8" s="8" t="n">
        <v>7.04</v>
      </c>
      <c r="P8" s="8" t="n">
        <v>10</v>
      </c>
      <c r="Q8" s="8" t="n">
        <v>9.050000000000001</v>
      </c>
      <c r="R8" s="11" t="n">
        <v>0.662</v>
      </c>
      <c r="S8" s="11" t="n">
        <v>0.6236999999999999</v>
      </c>
      <c r="T8" s="9">
        <f>O8*D8</f>
        <v/>
      </c>
      <c r="U8" s="9">
        <f>N8*F8</f>
        <v/>
      </c>
      <c r="V8" s="8" t="n">
        <v>27</v>
      </c>
      <c r="W8" s="8" t="n">
        <v>14</v>
      </c>
      <c r="X8" s="8">
        <f>V8-W8</f>
        <v/>
      </c>
    </row>
    <row r="9">
      <c r="A9" s="10" t="inlineStr">
        <is>
          <t>FFL2</t>
        </is>
      </c>
      <c r="B9" s="9" t="n">
        <v>86442</v>
      </c>
      <c r="C9" s="9" t="n">
        <v>2342283</v>
      </c>
      <c r="D9" s="9" t="n">
        <v>1318165</v>
      </c>
      <c r="E9" s="9">
        <f>C9-D9</f>
        <v/>
      </c>
      <c r="F9" s="9">
        <f>C9*W9/V9</f>
        <v/>
      </c>
      <c r="G9" s="9">
        <f>F9-D9</f>
        <v/>
      </c>
      <c r="H9" s="9">
        <f>(E9+B9)/(X9+1)</f>
        <v/>
      </c>
      <c r="I9" s="9">
        <f>H9*N9</f>
        <v/>
      </c>
      <c r="J9" s="9">
        <f>B9*O9</f>
        <v/>
      </c>
      <c r="K9" s="9" t="n">
        <v>97421</v>
      </c>
      <c r="L9" s="16">
        <f>T9/U9</f>
        <v/>
      </c>
      <c r="M9" s="9">
        <f>H9/P9</f>
        <v/>
      </c>
      <c r="N9" s="8" t="n">
        <v>8.17</v>
      </c>
      <c r="O9" s="8" t="n">
        <v>7.39</v>
      </c>
      <c r="P9" s="8" t="n">
        <v>10</v>
      </c>
      <c r="Q9" s="8" t="n">
        <v>12.94</v>
      </c>
      <c r="R9" s="11" t="n">
        <v>0.68</v>
      </c>
      <c r="S9" s="11" t="n">
        <v>0.6164000000000001</v>
      </c>
      <c r="T9" s="9">
        <f>O9*D9</f>
        <v/>
      </c>
      <c r="U9" s="9">
        <f>N9*F9</f>
        <v/>
      </c>
      <c r="V9" s="8" t="n">
        <v>27</v>
      </c>
      <c r="W9" s="8" t="n">
        <v>14</v>
      </c>
      <c r="X9" s="8">
        <f>V9-W9</f>
        <v/>
      </c>
    </row>
    <row r="10" ht="14.25" customHeight="1" thickBot="1">
      <c r="A10" s="10" t="inlineStr">
        <is>
          <t>JKL-U2</t>
        </is>
      </c>
      <c r="B10" s="9" t="n">
        <v>116740</v>
      </c>
      <c r="C10" s="9" t="n">
        <v>3425817</v>
      </c>
      <c r="D10" s="9" t="n">
        <v>1573094</v>
      </c>
      <c r="E10" s="9">
        <f>C10-D10</f>
        <v/>
      </c>
      <c r="F10" s="9">
        <f>C10*W10/V10</f>
        <v/>
      </c>
      <c r="G10" s="9">
        <f>F10-D10</f>
        <v/>
      </c>
      <c r="H10" s="9">
        <f>(E10+B10)/(X10+1)</f>
        <v/>
      </c>
      <c r="I10" s="9">
        <f>H10*N10</f>
        <v/>
      </c>
      <c r="J10" s="9">
        <f>B10*O10</f>
        <v/>
      </c>
      <c r="K10" s="9" t="n">
        <v>137027</v>
      </c>
      <c r="L10" s="16">
        <f>T10/U10</f>
        <v/>
      </c>
      <c r="M10" s="9">
        <f>H10/P10</f>
        <v/>
      </c>
      <c r="N10" s="8" t="n">
        <v>9.31</v>
      </c>
      <c r="O10" s="8" t="n">
        <v>9.24</v>
      </c>
      <c r="P10" s="8" t="n">
        <v>10</v>
      </c>
      <c r="Q10" s="8" t="n">
        <v>11.38</v>
      </c>
      <c r="R10" s="11" t="n">
        <v>0.65</v>
      </c>
      <c r="S10" s="11" t="n">
        <v>0.6322</v>
      </c>
      <c r="T10" s="9">
        <f>O10*D10</f>
        <v/>
      </c>
      <c r="U10" s="9">
        <f>N10*F10</f>
        <v/>
      </c>
      <c r="V10" s="8" t="n">
        <v>27</v>
      </c>
      <c r="W10" s="8" t="n">
        <v>14</v>
      </c>
      <c r="X10" s="8">
        <f>V10-W10</f>
        <v/>
      </c>
    </row>
    <row r="11" ht="27.75" customHeight="1" thickBot="1" thickTop="1">
      <c r="A11" s="6" t="inlineStr">
        <is>
          <t>GMT TOTAL:</t>
        </is>
      </c>
      <c r="B11" s="7" t="n">
        <v>516939</v>
      </c>
      <c r="C11" s="7">
        <f>SUM(C4:C10)</f>
        <v/>
      </c>
      <c r="D11" s="7" t="n">
        <v>7293602</v>
      </c>
      <c r="E11" s="7">
        <f>SUM(E4:E10)</f>
        <v/>
      </c>
      <c r="F11" s="7">
        <f>SUM(F4:F10)</f>
        <v/>
      </c>
      <c r="G11" s="7">
        <f>SUM(G4:G10)</f>
        <v/>
      </c>
      <c r="H11" s="7">
        <f>(E11+B11)/(X11+1)</f>
        <v/>
      </c>
      <c r="I11" s="7">
        <f>H11*N11</f>
        <v/>
      </c>
      <c r="J11" s="7">
        <f>B11*O11</f>
        <v/>
      </c>
      <c r="K11" s="7" t="n">
        <v>571212.8100000001</v>
      </c>
      <c r="L11" s="12">
        <f>T11/U11</f>
        <v/>
      </c>
      <c r="M11" s="7">
        <f>H11/P11</f>
        <v/>
      </c>
      <c r="N11" s="6" t="n">
        <v>7.97</v>
      </c>
      <c r="O11" s="6" t="n">
        <v>7.77</v>
      </c>
      <c r="P11" s="6" t="n">
        <v>9.98</v>
      </c>
      <c r="Q11" s="6" t="n">
        <v>11.21</v>
      </c>
      <c r="R11" s="12" t="n">
        <v>0.67</v>
      </c>
      <c r="S11" s="12" t="n">
        <v>0.6461</v>
      </c>
      <c r="T11" s="7">
        <f>O11*D11</f>
        <v/>
      </c>
      <c r="U11" s="7">
        <f>N11*F11</f>
        <v/>
      </c>
      <c r="V11" s="6" t="n">
        <v>27</v>
      </c>
      <c r="W11" s="6" t="n">
        <v>14</v>
      </c>
      <c r="X11" s="6">
        <f>V11-W11</f>
        <v/>
      </c>
    </row>
    <row r="12" ht="15.75" customHeight="1" thickTop="1">
      <c r="A12" s="10" t="inlineStr">
        <is>
          <t>LINGERIE</t>
        </is>
      </c>
      <c r="B12" s="9" t="n">
        <v>145914</v>
      </c>
      <c r="C12" s="9" t="n">
        <v>3336041</v>
      </c>
      <c r="D12" s="9" t="n">
        <v>1942026</v>
      </c>
      <c r="E12" s="9">
        <f>C12-D12</f>
        <v/>
      </c>
      <c r="F12" s="9">
        <f>C12*W12/V12</f>
        <v/>
      </c>
      <c r="G12" s="9">
        <f>F12-D12</f>
        <v/>
      </c>
      <c r="H12" s="9">
        <f>(E12+B12)/(X12+1)</f>
        <v/>
      </c>
      <c r="I12" s="9">
        <f>H12*N12</f>
        <v/>
      </c>
      <c r="J12" s="9">
        <f>B12*O12</f>
        <v/>
      </c>
      <c r="K12" s="9" t="n">
        <v>149505</v>
      </c>
      <c r="L12" s="16">
        <f>T12/U12</f>
        <v/>
      </c>
      <c r="M12" s="9">
        <f>H12/P12</f>
        <v/>
      </c>
      <c r="N12" s="8" t="n">
        <v>3.59</v>
      </c>
      <c r="O12" s="8" t="n">
        <v>3.62</v>
      </c>
      <c r="P12" s="8" t="n">
        <v>9</v>
      </c>
      <c r="Q12" s="8" t="n">
        <v>10.02</v>
      </c>
      <c r="R12" s="11" t="n">
        <v>0.78</v>
      </c>
      <c r="S12" s="11" t="n">
        <v>0.7439</v>
      </c>
      <c r="T12" s="9">
        <f>O12*D12</f>
        <v/>
      </c>
      <c r="U12" s="9">
        <f>N12*F12</f>
        <v/>
      </c>
      <c r="V12" s="8" t="n">
        <v>27</v>
      </c>
      <c r="W12" s="8" t="n">
        <v>14</v>
      </c>
      <c r="X12" s="8">
        <f>V12-W12</f>
        <v/>
      </c>
    </row>
    <row r="13" ht="15.75" customHeight="1">
      <c r="A13" s="10" t="inlineStr">
        <is>
          <t>GTAL</t>
        </is>
      </c>
      <c r="B13" s="9" t="n">
        <v>24788</v>
      </c>
      <c r="C13" s="9" t="n">
        <v>959072</v>
      </c>
      <c r="D13" s="9" t="n">
        <v>545502</v>
      </c>
      <c r="E13" s="9">
        <f>C13-D13</f>
        <v/>
      </c>
      <c r="F13" s="9">
        <f>C13*W13/V13</f>
        <v/>
      </c>
      <c r="G13" s="9">
        <f>F13-D13</f>
        <v/>
      </c>
      <c r="H13" s="9">
        <f>(E13+B13)/(X13+1)</f>
        <v/>
      </c>
      <c r="I13" s="9">
        <f>H13*N13</f>
        <v/>
      </c>
      <c r="J13" s="9">
        <f>B13*O13</f>
        <v/>
      </c>
      <c r="K13" s="9" t="n">
        <v>50610</v>
      </c>
      <c r="L13" s="16">
        <f>T13/U13</f>
        <v/>
      </c>
      <c r="M13" s="9">
        <f>H13/P13</f>
        <v/>
      </c>
      <c r="N13" s="20" t="n">
        <v>6.82</v>
      </c>
      <c r="O13" s="18" t="n">
        <v>6</v>
      </c>
      <c r="P13" s="18" t="n">
        <v>10</v>
      </c>
      <c r="Q13" s="18" t="n">
        <v>11.12</v>
      </c>
      <c r="R13" s="19" t="n">
        <v>0.618</v>
      </c>
      <c r="S13" s="11" t="n">
        <v>0.4275</v>
      </c>
      <c r="T13" s="9">
        <f>O13*D13</f>
        <v/>
      </c>
      <c r="U13" s="9">
        <f>N13*F13</f>
        <v/>
      </c>
      <c r="V13" s="8" t="n">
        <v>27</v>
      </c>
      <c r="W13" s="8" t="n">
        <v>14</v>
      </c>
      <c r="X13" s="8">
        <f>V13-W13</f>
        <v/>
      </c>
    </row>
    <row r="14">
      <c r="C14" s="1" t="n"/>
    </row>
    <row r="15">
      <c r="C15" s="2" t="n"/>
      <c r="D15" s="2" t="n"/>
      <c r="E15" s="2" t="n"/>
      <c r="F15" s="1" t="n"/>
      <c r="I15" s="2" t="n"/>
      <c r="M15" s="1" t="n"/>
    </row>
    <row r="16" ht="15.75" customHeight="1" thickBot="1">
      <c r="A16" s="5" t="inlineStr">
        <is>
          <t>Forecast excluding Lingerie:</t>
        </is>
      </c>
      <c r="M16" s="1" t="n"/>
    </row>
    <row r="17" ht="61.5" customHeight="1" thickBot="1" thickTop="1">
      <c r="A17" s="6" t="inlineStr">
        <is>
          <t>Plan Qty</t>
        </is>
      </c>
      <c r="B17" s="6" t="inlineStr">
        <is>
          <t>Production in Completed days</t>
        </is>
      </c>
      <c r="C17" s="6" t="inlineStr">
        <is>
          <t>Estimated Production/day</t>
        </is>
      </c>
      <c r="D17" s="6" t="inlineStr">
        <is>
          <t>Remaining days Possible Production</t>
        </is>
      </c>
      <c r="E17" s="6" t="inlineStr">
        <is>
          <t>Forecasted production</t>
        </is>
      </c>
      <c r="F17" s="6" t="inlineStr">
        <is>
          <t>Backlog from plan</t>
        </is>
      </c>
      <c r="J17" s="1" t="n"/>
    </row>
    <row r="18" ht="15.75" customHeight="1" thickTop="1">
      <c r="A18" s="13">
        <f>C11</f>
        <v/>
      </c>
      <c r="B18" s="13">
        <f>D11</f>
        <v/>
      </c>
      <c r="C18" s="13">
        <f>QUOTIENT(B11,10000)*10000</f>
        <v/>
      </c>
      <c r="D18" s="13">
        <f>C18*$X$11</f>
        <v/>
      </c>
      <c r="E18" s="13">
        <f>$D$11+D18</f>
        <v/>
      </c>
      <c r="F18" s="13">
        <f>$C$11-E18</f>
        <v/>
      </c>
      <c r="M18" s="1" t="n"/>
    </row>
    <row r="19">
      <c r="A19" s="15" t="inlineStr">
        <is>
          <t>-</t>
        </is>
      </c>
      <c r="B19" s="14" t="n"/>
      <c r="C19" s="13">
        <f>C18+35000</f>
        <v/>
      </c>
      <c r="D19" s="13">
        <f>C19*$X$11</f>
        <v/>
      </c>
      <c r="E19" s="13">
        <f>$D$11+D19</f>
        <v/>
      </c>
      <c r="F19" s="13">
        <f>$C$11-E19</f>
        <v/>
      </c>
      <c r="M19" s="1" t="n"/>
    </row>
    <row r="20">
      <c r="A20" s="15" t="inlineStr">
        <is>
          <t>-</t>
        </is>
      </c>
      <c r="B20" s="14" t="n"/>
      <c r="C20" s="13">
        <f>C19+35000</f>
        <v/>
      </c>
      <c r="D20" s="13">
        <f>C20*$X$11</f>
        <v/>
      </c>
      <c r="E20" s="13">
        <f>$D$11+D20</f>
        <v/>
      </c>
      <c r="F20" s="13">
        <f>$C$11-E20</f>
        <v/>
      </c>
    </row>
    <row r="21">
      <c r="A21" s="15" t="inlineStr">
        <is>
          <t>-</t>
        </is>
      </c>
      <c r="B21" s="14" t="n"/>
      <c r="C21" s="13">
        <f>C20+35000</f>
        <v/>
      </c>
      <c r="D21" s="13">
        <f>C21*$X$11</f>
        <v/>
      </c>
      <c r="E21" s="13">
        <f>$D$11+D21</f>
        <v/>
      </c>
      <c r="F21" s="13">
        <f>$C$11-E21</f>
        <v/>
      </c>
    </row>
    <row r="22">
      <c r="A22" s="15" t="inlineStr">
        <is>
          <t>-</t>
        </is>
      </c>
      <c r="B22" s="14" t="n"/>
      <c r="C22" s="13">
        <f>C21+35000</f>
        <v/>
      </c>
      <c r="D22" s="13">
        <f>C22*$X$11</f>
        <v/>
      </c>
      <c r="E22" s="13">
        <f>$D$11+D22</f>
        <v/>
      </c>
      <c r="F22" s="13">
        <f>$C$11-E22</f>
        <v/>
      </c>
    </row>
    <row r="23">
      <c r="A23" s="15" t="inlineStr">
        <is>
          <t>-</t>
        </is>
      </c>
      <c r="B23" s="14" t="n"/>
      <c r="C23" s="13">
        <f>C22+35000</f>
        <v/>
      </c>
      <c r="D23" s="13">
        <f>C23*$X$11</f>
        <v/>
      </c>
      <c r="E23" s="13">
        <f>$D$11+D23</f>
        <v/>
      </c>
      <c r="F23" s="13">
        <f>$C$11-E23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Mahfuzur Rahman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2025-07-17T05:52:38Z</dcterms:modified>
  <cp:lastModifiedBy>Mahfuzur Rahman</cp:lastModifiedBy>
</cp:coreProperties>
</file>