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6. Jun\"/>
    </mc:Choice>
  </mc:AlternateContent>
  <xr:revisionPtr revIDLastSave="0" documentId="13_ncr:1_{B8587478-CC2F-46D8-8BDF-08221C617FF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F32" i="1"/>
  <c r="F33" i="1"/>
  <c r="F34" i="1"/>
  <c r="F35" i="1"/>
  <c r="F36" i="1"/>
  <c r="F37" i="1"/>
  <c r="F30" i="1"/>
  <c r="D30" i="1"/>
  <c r="C19" i="1"/>
  <c r="D19" i="1" s="1"/>
  <c r="E19" i="1" s="1"/>
  <c r="F19" i="1" s="1"/>
  <c r="C31" i="1"/>
  <c r="B19" i="1"/>
  <c r="A19" i="1"/>
  <c r="X14" i="1"/>
  <c r="T14" i="1"/>
  <c r="J14" i="1"/>
  <c r="F14" i="1"/>
  <c r="G14" i="1" s="1"/>
  <c r="E14" i="1"/>
  <c r="H14" i="1" s="1"/>
  <c r="X13" i="1"/>
  <c r="T13" i="1"/>
  <c r="J13" i="1"/>
  <c r="H13" i="1"/>
  <c r="M13" i="1" s="1"/>
  <c r="G13" i="1"/>
  <c r="F13" i="1"/>
  <c r="U13" i="1" s="1"/>
  <c r="E13" i="1"/>
  <c r="X12" i="1"/>
  <c r="H12" i="1" s="1"/>
  <c r="T12" i="1"/>
  <c r="J12" i="1"/>
  <c r="G12" i="1"/>
  <c r="F12" i="1"/>
  <c r="U12" i="1" s="1"/>
  <c r="L12" i="1" s="1"/>
  <c r="E12" i="1"/>
  <c r="X11" i="1"/>
  <c r="T11" i="1"/>
  <c r="J11" i="1"/>
  <c r="C11" i="1"/>
  <c r="X10" i="1"/>
  <c r="T10" i="1"/>
  <c r="J10" i="1"/>
  <c r="F10" i="1"/>
  <c r="G10" i="1" s="1"/>
  <c r="E10" i="1"/>
  <c r="H10" i="1" s="1"/>
  <c r="X9" i="1"/>
  <c r="T9" i="1"/>
  <c r="J9" i="1"/>
  <c r="F9" i="1"/>
  <c r="G9" i="1" s="1"/>
  <c r="E9" i="1"/>
  <c r="H9" i="1" s="1"/>
  <c r="X8" i="1"/>
  <c r="T8" i="1"/>
  <c r="J8" i="1"/>
  <c r="H8" i="1"/>
  <c r="I8" i="1" s="1"/>
  <c r="G8" i="1"/>
  <c r="F8" i="1"/>
  <c r="U8" i="1" s="1"/>
  <c r="L8" i="1" s="1"/>
  <c r="E8" i="1"/>
  <c r="X7" i="1"/>
  <c r="H7" i="1" s="1"/>
  <c r="T7" i="1"/>
  <c r="J7" i="1"/>
  <c r="G7" i="1"/>
  <c r="F7" i="1"/>
  <c r="U7" i="1" s="1"/>
  <c r="L7" i="1" s="1"/>
  <c r="E7" i="1"/>
  <c r="X6" i="1"/>
  <c r="T6" i="1"/>
  <c r="J6" i="1"/>
  <c r="F6" i="1"/>
  <c r="F11" i="1" s="1"/>
  <c r="U11" i="1" s="1"/>
  <c r="L11" i="1" s="1"/>
  <c r="E6" i="1"/>
  <c r="H6" i="1" s="1"/>
  <c r="X5" i="1"/>
  <c r="T5" i="1"/>
  <c r="J5" i="1"/>
  <c r="F5" i="1"/>
  <c r="G5" i="1" s="1"/>
  <c r="E5" i="1"/>
  <c r="H5" i="1" s="1"/>
  <c r="X4" i="1"/>
  <c r="T4" i="1"/>
  <c r="J4" i="1"/>
  <c r="H4" i="1"/>
  <c r="M4" i="1" s="1"/>
  <c r="G4" i="1"/>
  <c r="F4" i="1"/>
  <c r="U4" i="1" s="1"/>
  <c r="L4" i="1" s="1"/>
  <c r="E4" i="1"/>
  <c r="E11" i="1" s="1"/>
  <c r="H11" i="1" s="1"/>
  <c r="D31" i="1" l="1"/>
  <c r="E31" i="1" s="1"/>
  <c r="C32" i="1"/>
  <c r="E30" i="1"/>
  <c r="I14" i="1"/>
  <c r="M14" i="1"/>
  <c r="I7" i="1"/>
  <c r="M7" i="1"/>
  <c r="M9" i="1"/>
  <c r="I9" i="1"/>
  <c r="I12" i="1"/>
  <c r="M12" i="1"/>
  <c r="I5" i="1"/>
  <c r="M5" i="1"/>
  <c r="I10" i="1"/>
  <c r="M10" i="1"/>
  <c r="L13" i="1"/>
  <c r="I11" i="1"/>
  <c r="M11" i="1"/>
  <c r="I6" i="1"/>
  <c r="M6" i="1"/>
  <c r="C20" i="1"/>
  <c r="M8" i="1"/>
  <c r="U10" i="1"/>
  <c r="L10" i="1" s="1"/>
  <c r="I4" i="1"/>
  <c r="U5" i="1"/>
  <c r="L5" i="1" s="1"/>
  <c r="G6" i="1"/>
  <c r="G11" i="1" s="1"/>
  <c r="U9" i="1"/>
  <c r="L9" i="1" s="1"/>
  <c r="I13" i="1"/>
  <c r="U14" i="1"/>
  <c r="L14" i="1" s="1"/>
  <c r="U6" i="1"/>
  <c r="L6" i="1" s="1"/>
  <c r="C33" i="1" l="1"/>
  <c r="D32" i="1"/>
  <c r="E32" i="1" s="1"/>
  <c r="D20" i="1"/>
  <c r="E20" i="1" s="1"/>
  <c r="F20" i="1" s="1"/>
  <c r="C21" i="1"/>
  <c r="D33" i="1" l="1"/>
  <c r="E33" i="1" s="1"/>
  <c r="C34" i="1"/>
  <c r="D21" i="1"/>
  <c r="E21" i="1" s="1"/>
  <c r="F21" i="1" s="1"/>
  <c r="C22" i="1"/>
  <c r="A30" i="1" s="1"/>
  <c r="D34" i="1" l="1"/>
  <c r="E34" i="1" s="1"/>
  <c r="C35" i="1"/>
  <c r="D22" i="1"/>
  <c r="C23" i="1"/>
  <c r="D35" i="1" l="1"/>
  <c r="E35" i="1" s="1"/>
  <c r="C36" i="1"/>
  <c r="E22" i="1"/>
  <c r="F22" i="1" s="1"/>
  <c r="B30" i="1"/>
  <c r="D23" i="1"/>
  <c r="E23" i="1" s="1"/>
  <c r="F23" i="1" s="1"/>
  <c r="C24" i="1"/>
  <c r="D24" i="1" s="1"/>
  <c r="E24" i="1" s="1"/>
  <c r="F24" i="1" s="1"/>
  <c r="C37" i="1" l="1"/>
  <c r="D37" i="1" s="1"/>
  <c r="E37" i="1" s="1"/>
  <c r="D36" i="1"/>
  <c r="E36" i="1" s="1"/>
</calcChain>
</file>

<file path=xl/sharedStrings.xml><?xml version="1.0" encoding="utf-8"?>
<sst xmlns="http://schemas.openxmlformats.org/spreadsheetml/2006/main" count="62" uniqueCount="46">
  <si>
    <t>Plan vs Achievement</t>
  </si>
  <si>
    <t xml:space="preserve">Date: </t>
  </si>
  <si>
    <t>21-Jun-25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</si>
  <si>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</si>
  <si>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</si>
  <si>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</si>
  <si>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</si>
  <si>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</si>
  <si>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</si>
  <si>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</si>
  <si>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</si>
  <si>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</si>
  <si>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</si>
  <si>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</si>
  <si>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</si>
  <si>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</si>
  <si>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</si>
  <si>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</si>
  <si>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</si>
  <si>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</si>
  <si>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</si>
  <si>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</si>
  <si>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</si>
  <si>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</si>
  <si>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</si>
  <si>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</si>
  <si>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</si>
  <si>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</si>
  <si>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</si>
  <si>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</si>
  <si>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</si>
  <si>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</si>
  <si>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</si>
  <si>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</si>
  <si>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</si>
  <si>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</si>
  <si>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GTAL-RMG</t>
  </si>
  <si>
    <t>GTAL-LIN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</si>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</sst>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4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 style="thin">
        <color rgb="FFA4A4A4"/>
      </right>
      <top/>
      <bottom/>
      <diagonal/>
    </border>
  </borders>
  <cellStyleXfs count="2">
    <xf numFmtId="0" fontId="0" fillId="0" borderId="0"/>
    <xf numFmtId="9" fontId="1" fillId="0" borderId="0"/>
  </cellStyleXfs>
  <cellXfs count="22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" fontId="0" fillId="0" borderId="2" xfId="0" applyNumberFormat="1" applyBorder="1"/>
    <xf numFmtId="3" fontId="0" fillId="0" borderId="3" xfId="0" applyNumberFormat="1" applyBorder="1"/>
    <xf numFmtId="0" fontId="0" fillId="0" borderId="3" xfId="0" applyBorder="1"/>
    <xf numFmtId="9" fontId="0" fillId="0" borderId="3" xfId="1" applyFon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Estimated Production/day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Sheet1!$C$30:$C$37</c:f>
              <c:numCache>
                <c:formatCode>#,##0</c:formatCode>
                <c:ptCount val="8"/>
                <c:pt idx="0">
                  <c:v>170000</c:v>
                </c:pt>
                <c:pt idx="1">
                  <c:v>205000</c:v>
                </c:pt>
                <c:pt idx="2">
                  <c:v>240000</c:v>
                </c:pt>
                <c:pt idx="3">
                  <c:v>275000</c:v>
                </c:pt>
                <c:pt idx="4">
                  <c:v>310000</c:v>
                </c:pt>
                <c:pt idx="5">
                  <c:v>345000</c:v>
                </c:pt>
                <c:pt idx="6">
                  <c:v>380000</c:v>
                </c:pt>
                <c:pt idx="7">
                  <c:v>415000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2-472E-B91D-250B39BB9AD8}"/>
            </c:ext>
          </c:extLst>
        </c:ser>
        <c:ser>
          <c:idx val="1"/>
          <c:order val="1"/>
          <c:tx>
            <c:strRef>
              <c:f>Sheet1!$F$29</c:f>
              <c:strCache>
                <c:ptCount val="1"/>
                <c:pt idx="0">
                  <c:v>Backlog from plan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Sheet1!$F$30:$F$37</c:f>
              <c:numCache>
                <c:formatCode>#,##0</c:formatCode>
                <c:ptCount val="8"/>
                <c:pt idx="0">
                  <c:v>-3156363</c:v>
                </c:pt>
                <c:pt idx="1">
                  <c:v>-3436363</c:v>
                </c:pt>
                <c:pt idx="2">
                  <c:v>-3716363</c:v>
                </c:pt>
                <c:pt idx="3">
                  <c:v>-3996363</c:v>
                </c:pt>
                <c:pt idx="4">
                  <c:v>-4276363</c:v>
                </c:pt>
                <c:pt idx="5">
                  <c:v>-4556363</c:v>
                </c:pt>
                <c:pt idx="6">
                  <c:v>-4836363</c:v>
                </c:pt>
                <c:pt idx="7">
                  <c:v>-5116363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2-472E-B91D-250B39BB9A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73737647"/>
        <c:axId val="1873743407"/>
        <c:axId val="0"/>
      </c:bar3DChart>
      <c:catAx>
        <c:axId val="1873737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3407"/>
        <c:crosses val="autoZero"/>
        <c:auto val="1"/>
        <c:lblAlgn val="ctr"/>
        <c:lblOffset val="100"/>
        <c:noMultiLvlLbl val="0"/>
      </c:catAx>
      <c:valAx>
        <c:axId val="1873743407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18737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26</xdr:row>
      <xdr:rowOff>0</xdr:rowOff>
    </xdr:from>
    <xdr:to>
      <xdr:col>14</xdr:col>
      <xdr:colOff>66675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01BC30-B441-175A-864B-4C2E4D0AE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topLeftCell="A13" workbookViewId="0">
      <selection activeCell="A17" sqref="A17:F24"/>
    </sheetView>
  </sheetViews>
  <sheetFormatPr defaultRowHeight="15" x14ac:dyDescent="0.25"/>
  <cols>
    <col min="1" max="1" width="11.5703125" customWidth="1"/>
    <col min="2" max="2" width="10.42578125" customWidth="1"/>
    <col min="3" max="3" width="10.5703125" customWidth="1"/>
    <col min="4" max="4" width="10.7109375" bestFit="1" customWidth="1"/>
    <col min="5" max="5" width="11.140625" customWidth="1"/>
    <col min="6" max="6" width="10.85546875" customWidth="1"/>
    <col min="7" max="7" width="11.28515625" customWidth="1"/>
    <col min="8" max="8" width="12.42578125" customWidth="1"/>
    <col min="9" max="9" width="10.140625" customWidth="1"/>
    <col min="10" max="10" width="10" bestFit="1" customWidth="1"/>
    <col min="11" max="11" width="10.42578125" customWidth="1"/>
    <col min="13" max="13" width="11.5703125" bestFit="1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 t="s">
        <v>2</v>
      </c>
    </row>
    <row r="3" spans="1:24" ht="76.5" customHeight="1" thickTop="1" thickBot="1" x14ac:dyDescent="0.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</row>
    <row r="4" spans="1:24" ht="15.75" customHeight="1" thickTop="1" x14ac:dyDescent="0.25">
      <c r="A4" s="11" t="s">
        <v>27</v>
      </c>
      <c r="B4" s="10">
        <v>102867</v>
      </c>
      <c r="C4" s="10">
        <v>1827707</v>
      </c>
      <c r="D4" s="10">
        <v>961062</v>
      </c>
      <c r="E4" s="10">
        <f t="shared" ref="E4:E10" si="0">C4-D4</f>
        <v>866645</v>
      </c>
      <c r="F4" s="10">
        <f t="shared" ref="F4:F10" si="1">C4*W4/V4</f>
        <v>1015392.7777777778</v>
      </c>
      <c r="G4" s="10">
        <f t="shared" ref="G4:G10" si="2">F4-D4</f>
        <v>54330.777777777752</v>
      </c>
      <c r="H4" s="10">
        <f t="shared" ref="H4:H14" si="3">(E4+B4)/(X4+1)</f>
        <v>107723.55555555556</v>
      </c>
      <c r="I4" s="10">
        <f t="shared" ref="I4:I14" si="4">H4*N4</f>
        <v>742215.29777777777</v>
      </c>
      <c r="J4" s="10">
        <f t="shared" ref="J4:J14" si="5">B4*O4</f>
        <v>687151.55999999994</v>
      </c>
      <c r="K4" s="10">
        <v>104848</v>
      </c>
      <c r="L4" s="17">
        <f t="shared" ref="L4:L14" si="6">T4/U4</f>
        <v>0.91764473308745242</v>
      </c>
      <c r="M4" s="10">
        <f t="shared" ref="M4:M14" si="7">H4/P4</f>
        <v>11014.678482163146</v>
      </c>
      <c r="N4" s="9">
        <v>6.89</v>
      </c>
      <c r="O4" s="9">
        <v>6.68</v>
      </c>
      <c r="P4" s="9">
        <v>9.7799999999999994</v>
      </c>
      <c r="Q4" s="9">
        <v>10.72</v>
      </c>
      <c r="R4" s="12">
        <v>0.69</v>
      </c>
      <c r="S4" s="12">
        <v>0.67749999999999999</v>
      </c>
      <c r="T4" s="10">
        <f t="shared" ref="T4:T14" si="8">O4*D4</f>
        <v>6419894.1600000001</v>
      </c>
      <c r="U4" s="10">
        <f t="shared" ref="U4:U14" si="9">N4*F4</f>
        <v>6996056.2388888886</v>
      </c>
      <c r="V4" s="9">
        <v>18</v>
      </c>
      <c r="W4" s="9">
        <v>10</v>
      </c>
      <c r="X4" s="9">
        <f t="shared" ref="X4:X14" si="10">V4-W4</f>
        <v>8</v>
      </c>
    </row>
    <row r="5" spans="1:24" x14ac:dyDescent="0.25">
      <c r="A5" s="11" t="s">
        <v>28</v>
      </c>
      <c r="B5" s="10">
        <v>12485</v>
      </c>
      <c r="C5" s="10">
        <v>221717</v>
      </c>
      <c r="D5" s="10">
        <v>111875</v>
      </c>
      <c r="E5" s="10">
        <f t="shared" si="0"/>
        <v>109842</v>
      </c>
      <c r="F5" s="10">
        <f t="shared" si="1"/>
        <v>123176.11111111111</v>
      </c>
      <c r="G5" s="10">
        <f t="shared" si="2"/>
        <v>11301.111111111109</v>
      </c>
      <c r="H5" s="10">
        <f t="shared" si="3"/>
        <v>13591.888888888889</v>
      </c>
      <c r="I5" s="10">
        <f t="shared" si="4"/>
        <v>86172.575555555552</v>
      </c>
      <c r="J5" s="10">
        <f t="shared" si="5"/>
        <v>73286.95</v>
      </c>
      <c r="K5" s="10">
        <v>14680</v>
      </c>
      <c r="L5" s="17">
        <f t="shared" si="6"/>
        <v>0.84092139709914404</v>
      </c>
      <c r="M5" s="18">
        <f t="shared" si="7"/>
        <v>1389.7636900704385</v>
      </c>
      <c r="N5" s="9">
        <v>6.34</v>
      </c>
      <c r="O5" s="9">
        <v>5.87</v>
      </c>
      <c r="P5" s="9">
        <v>9.7799999999999994</v>
      </c>
      <c r="Q5" s="9">
        <v>10.74</v>
      </c>
      <c r="R5" s="12">
        <v>0.67</v>
      </c>
      <c r="S5" s="12">
        <v>0.64970000000000006</v>
      </c>
      <c r="T5" s="10">
        <f t="shared" si="8"/>
        <v>656706.25</v>
      </c>
      <c r="U5" s="10">
        <f t="shared" si="9"/>
        <v>780936.54444444447</v>
      </c>
      <c r="V5" s="9">
        <v>18</v>
      </c>
      <c r="W5" s="9">
        <v>10</v>
      </c>
      <c r="X5" s="9">
        <f t="shared" si="10"/>
        <v>8</v>
      </c>
    </row>
    <row r="6" spans="1:24" x14ac:dyDescent="0.25">
      <c r="A6" s="11" t="s">
        <v>29</v>
      </c>
      <c r="B6" s="10">
        <v>62975</v>
      </c>
      <c r="C6" s="10">
        <v>2096181</v>
      </c>
      <c r="D6" s="10">
        <v>601808</v>
      </c>
      <c r="E6" s="10">
        <f t="shared" si="0"/>
        <v>1494373</v>
      </c>
      <c r="F6" s="10">
        <f t="shared" si="1"/>
        <v>1164545</v>
      </c>
      <c r="G6" s="10">
        <f t="shared" si="2"/>
        <v>562737</v>
      </c>
      <c r="H6" s="10">
        <f t="shared" si="3"/>
        <v>173038.66666666666</v>
      </c>
      <c r="I6" s="10">
        <f t="shared" si="4"/>
        <v>1086682.8266666667</v>
      </c>
      <c r="J6" s="10">
        <f t="shared" si="5"/>
        <v>391704.5</v>
      </c>
      <c r="K6" s="10">
        <v>62144</v>
      </c>
      <c r="L6" s="17">
        <f t="shared" si="6"/>
        <v>0.51183787834580585</v>
      </c>
      <c r="M6" s="10">
        <f t="shared" si="7"/>
        <v>16217.307091533894</v>
      </c>
      <c r="N6" s="9">
        <v>6.28</v>
      </c>
      <c r="O6" s="9">
        <v>6.22</v>
      </c>
      <c r="P6" s="9">
        <v>10.67</v>
      </c>
      <c r="Q6" s="9">
        <v>11.54</v>
      </c>
      <c r="R6" s="12">
        <v>0.72399999999999998</v>
      </c>
      <c r="S6" s="12">
        <v>0.68069999999999997</v>
      </c>
      <c r="T6" s="10">
        <f t="shared" si="8"/>
        <v>3743245.76</v>
      </c>
      <c r="U6" s="10">
        <f t="shared" si="9"/>
        <v>7313342.6000000006</v>
      </c>
      <c r="V6" s="9">
        <v>18</v>
      </c>
      <c r="W6" s="9">
        <v>10</v>
      </c>
      <c r="X6" s="9">
        <f t="shared" si="10"/>
        <v>8</v>
      </c>
    </row>
    <row r="7" spans="1:24" x14ac:dyDescent="0.25">
      <c r="A7" s="11" t="s">
        <v>30</v>
      </c>
      <c r="B7" s="10">
        <v>87582</v>
      </c>
      <c r="C7" s="10">
        <v>1388642</v>
      </c>
      <c r="D7" s="10">
        <v>758362</v>
      </c>
      <c r="E7" s="10">
        <f t="shared" si="0"/>
        <v>630280</v>
      </c>
      <c r="F7" s="10">
        <f t="shared" si="1"/>
        <v>771467.77777777775</v>
      </c>
      <c r="G7" s="10">
        <f t="shared" si="2"/>
        <v>13105.777777777752</v>
      </c>
      <c r="H7" s="10">
        <f t="shared" si="3"/>
        <v>79762.444444444438</v>
      </c>
      <c r="I7" s="10">
        <f t="shared" si="4"/>
        <v>725838.24444444431</v>
      </c>
      <c r="J7" s="10">
        <f t="shared" si="5"/>
        <v>748826.10000000009</v>
      </c>
      <c r="K7" s="10">
        <v>98315</v>
      </c>
      <c r="L7" s="17">
        <f t="shared" si="6"/>
        <v>0.92359908552289327</v>
      </c>
      <c r="M7" s="10">
        <f t="shared" si="7"/>
        <v>8921.973651503853</v>
      </c>
      <c r="N7" s="9">
        <v>9.1</v>
      </c>
      <c r="O7" s="9">
        <v>8.5500000000000007</v>
      </c>
      <c r="P7" s="9">
        <v>8.94</v>
      </c>
      <c r="Q7" s="9">
        <v>10.81</v>
      </c>
      <c r="R7" s="12">
        <v>0.61</v>
      </c>
      <c r="S7" s="12">
        <v>0.57169999999999999</v>
      </c>
      <c r="T7" s="10">
        <f t="shared" si="8"/>
        <v>6483995.1000000006</v>
      </c>
      <c r="U7" s="10">
        <f t="shared" si="9"/>
        <v>7020356.7777777771</v>
      </c>
      <c r="V7" s="9">
        <v>18</v>
      </c>
      <c r="W7" s="9">
        <v>10</v>
      </c>
      <c r="X7" s="9">
        <f t="shared" si="10"/>
        <v>8</v>
      </c>
    </row>
    <row r="8" spans="1:24" x14ac:dyDescent="0.25">
      <c r="A8" s="11" t="s">
        <v>31</v>
      </c>
      <c r="B8" s="10">
        <v>64181</v>
      </c>
      <c r="C8" s="10">
        <v>1381714</v>
      </c>
      <c r="D8" s="10">
        <v>643339</v>
      </c>
      <c r="E8" s="10">
        <f t="shared" si="0"/>
        <v>738375</v>
      </c>
      <c r="F8" s="10">
        <f t="shared" si="1"/>
        <v>767618.88888888888</v>
      </c>
      <c r="G8" s="10">
        <f t="shared" si="2"/>
        <v>124279.88888888888</v>
      </c>
      <c r="H8" s="10">
        <f t="shared" si="3"/>
        <v>89172.888888888891</v>
      </c>
      <c r="I8" s="10">
        <f t="shared" si="4"/>
        <v>749943.99555555556</v>
      </c>
      <c r="J8" s="10">
        <f t="shared" si="5"/>
        <v>560941.94000000006</v>
      </c>
      <c r="K8" s="10">
        <v>74301</v>
      </c>
      <c r="L8" s="17">
        <f t="shared" si="6"/>
        <v>0.87098297014776171</v>
      </c>
      <c r="M8" s="10">
        <f t="shared" si="7"/>
        <v>9117.8822994773927</v>
      </c>
      <c r="N8" s="9">
        <v>8.41</v>
      </c>
      <c r="O8" s="9">
        <v>8.74</v>
      </c>
      <c r="P8" s="9">
        <v>9.7799999999999994</v>
      </c>
      <c r="Q8" s="9">
        <v>9.86</v>
      </c>
      <c r="R8" s="12">
        <v>0.68100000000000005</v>
      </c>
      <c r="S8" s="12">
        <v>0.59730000000000005</v>
      </c>
      <c r="T8" s="10">
        <f t="shared" si="8"/>
        <v>5622782.8600000003</v>
      </c>
      <c r="U8" s="10">
        <f t="shared" si="9"/>
        <v>6455674.8555555558</v>
      </c>
      <c r="V8" s="9">
        <v>18</v>
      </c>
      <c r="W8" s="9">
        <v>10</v>
      </c>
      <c r="X8" s="9">
        <f t="shared" si="10"/>
        <v>8</v>
      </c>
    </row>
    <row r="9" spans="1:24" x14ac:dyDescent="0.25">
      <c r="A9" s="11" t="s">
        <v>32</v>
      </c>
      <c r="B9" s="10">
        <v>109113</v>
      </c>
      <c r="C9" s="10">
        <v>1855634</v>
      </c>
      <c r="D9" s="10">
        <v>908319</v>
      </c>
      <c r="E9" s="10">
        <f t="shared" si="0"/>
        <v>947315</v>
      </c>
      <c r="F9" s="10">
        <f t="shared" si="1"/>
        <v>1030907.7777777778</v>
      </c>
      <c r="G9" s="10">
        <f t="shared" si="2"/>
        <v>122588.77777777775</v>
      </c>
      <c r="H9" s="10">
        <f t="shared" si="3"/>
        <v>117380.88888888889</v>
      </c>
      <c r="I9" s="10">
        <f t="shared" si="4"/>
        <v>849837.63555555558</v>
      </c>
      <c r="J9" s="10">
        <f t="shared" si="5"/>
        <v>842352.36</v>
      </c>
      <c r="K9" s="10">
        <v>121407</v>
      </c>
      <c r="L9" s="17">
        <f t="shared" si="6"/>
        <v>0.93950115138977353</v>
      </c>
      <c r="M9" s="10">
        <f t="shared" si="7"/>
        <v>12002.135878209499</v>
      </c>
      <c r="N9" s="9">
        <v>7.24</v>
      </c>
      <c r="O9" s="9">
        <v>7.72</v>
      </c>
      <c r="P9" s="9">
        <v>9.7799999999999994</v>
      </c>
      <c r="Q9" s="9">
        <v>12.14</v>
      </c>
      <c r="R9" s="12">
        <v>0.68</v>
      </c>
      <c r="S9" s="12">
        <v>0.62939999999999996</v>
      </c>
      <c r="T9" s="10">
        <f t="shared" si="8"/>
        <v>7012222.6799999997</v>
      </c>
      <c r="U9" s="10">
        <f t="shared" si="9"/>
        <v>7463772.3111111112</v>
      </c>
      <c r="V9" s="9">
        <v>18</v>
      </c>
      <c r="W9" s="9">
        <v>10</v>
      </c>
      <c r="X9" s="9">
        <f t="shared" si="10"/>
        <v>8</v>
      </c>
    </row>
    <row r="10" spans="1:24" ht="14.25" customHeight="1" thickBot="1" x14ac:dyDescent="0.3">
      <c r="A10" s="11" t="s">
        <v>33</v>
      </c>
      <c r="B10" s="10">
        <v>108843</v>
      </c>
      <c r="C10" s="10">
        <v>2526024</v>
      </c>
      <c r="D10" s="10">
        <v>844885</v>
      </c>
      <c r="E10" s="10">
        <f t="shared" si="0"/>
        <v>1681139</v>
      </c>
      <c r="F10" s="10">
        <f t="shared" si="1"/>
        <v>1403346.6666666667</v>
      </c>
      <c r="G10" s="10">
        <f t="shared" si="2"/>
        <v>558461.66666666674</v>
      </c>
      <c r="H10" s="10">
        <f t="shared" si="3"/>
        <v>198886.88888888888</v>
      </c>
      <c r="I10" s="10">
        <f t="shared" si="4"/>
        <v>1887436.5755555555</v>
      </c>
      <c r="J10" s="10">
        <f t="shared" si="5"/>
        <v>1079722.56</v>
      </c>
      <c r="K10" s="10">
        <v>125903</v>
      </c>
      <c r="L10" s="17">
        <f t="shared" si="6"/>
        <v>0.62932950315297775</v>
      </c>
      <c r="M10" s="10">
        <f t="shared" si="7"/>
        <v>20336.082708475347</v>
      </c>
      <c r="N10" s="9">
        <v>9.49</v>
      </c>
      <c r="O10" s="9">
        <v>9.92</v>
      </c>
      <c r="P10" s="9">
        <v>9.7799999999999994</v>
      </c>
      <c r="Q10" s="9">
        <v>11.09</v>
      </c>
      <c r="R10" s="12">
        <v>0.65400000000000003</v>
      </c>
      <c r="S10" s="12">
        <v>0.61270000000000002</v>
      </c>
      <c r="T10" s="10">
        <f t="shared" si="8"/>
        <v>8381259.2000000002</v>
      </c>
      <c r="U10" s="10">
        <f t="shared" si="9"/>
        <v>13317759.866666667</v>
      </c>
      <c r="V10" s="9">
        <v>18</v>
      </c>
      <c r="W10" s="9">
        <v>10</v>
      </c>
      <c r="X10" s="9">
        <f t="shared" si="10"/>
        <v>8</v>
      </c>
    </row>
    <row r="11" spans="1:24" ht="27.75" customHeight="1" thickTop="1" thickBot="1" x14ac:dyDescent="0.3">
      <c r="A11" s="7" t="s">
        <v>34</v>
      </c>
      <c r="B11" s="8">
        <v>548046</v>
      </c>
      <c r="C11" s="8">
        <f>SUM(C4:C10)</f>
        <v>11297619</v>
      </c>
      <c r="D11" s="8">
        <v>4829650</v>
      </c>
      <c r="E11" s="8">
        <f>SUM(E4:E10)</f>
        <v>6467969</v>
      </c>
      <c r="F11" s="8">
        <f>SUM(F4:F10)</f>
        <v>6276455.0000000009</v>
      </c>
      <c r="G11" s="8">
        <f>SUM(G4:G10)</f>
        <v>1446805</v>
      </c>
      <c r="H11" s="8">
        <f t="shared" si="3"/>
        <v>779557.22222222225</v>
      </c>
      <c r="I11" s="8">
        <f t="shared" si="4"/>
        <v>6096137.4777777782</v>
      </c>
      <c r="J11" s="8">
        <f t="shared" si="5"/>
        <v>4346004.78</v>
      </c>
      <c r="K11" s="8">
        <v>601598.88</v>
      </c>
      <c r="L11" s="13">
        <f t="shared" si="6"/>
        <v>0.78031090053173802</v>
      </c>
      <c r="M11" s="8">
        <f t="shared" si="7"/>
        <v>79709.327425585099</v>
      </c>
      <c r="N11" s="7">
        <v>7.82</v>
      </c>
      <c r="O11" s="7">
        <v>7.93</v>
      </c>
      <c r="P11" s="7">
        <v>9.7799999999999994</v>
      </c>
      <c r="Q11" s="7">
        <v>10.96</v>
      </c>
      <c r="R11" s="13">
        <v>0.68620000000000003</v>
      </c>
      <c r="S11" s="13">
        <v>0.62250000000000005</v>
      </c>
      <c r="T11" s="8">
        <f t="shared" si="8"/>
        <v>38299124.5</v>
      </c>
      <c r="U11" s="8">
        <f t="shared" si="9"/>
        <v>49081878.100000009</v>
      </c>
      <c r="V11" s="7">
        <v>18</v>
      </c>
      <c r="W11" s="7">
        <v>10</v>
      </c>
      <c r="X11" s="7">
        <f t="shared" si="10"/>
        <v>8</v>
      </c>
    </row>
    <row r="12" spans="1:24" ht="15.75" customHeight="1" thickTop="1" x14ac:dyDescent="0.25">
      <c r="A12" s="11" t="s">
        <v>35</v>
      </c>
      <c r="B12" s="10">
        <v>155480</v>
      </c>
      <c r="C12" s="10">
        <v>2941602</v>
      </c>
      <c r="D12" s="10">
        <v>1407645</v>
      </c>
      <c r="E12" s="10">
        <f>C12-D12</f>
        <v>1533957</v>
      </c>
      <c r="F12" s="10">
        <f>C12*W12/V12</f>
        <v>1634223.3333333333</v>
      </c>
      <c r="G12" s="10">
        <f>F12-D12</f>
        <v>226578.33333333326</v>
      </c>
      <c r="H12" s="10">
        <f t="shared" si="3"/>
        <v>187715.22222222222</v>
      </c>
      <c r="I12" s="10">
        <f t="shared" si="4"/>
        <v>696423.47444444441</v>
      </c>
      <c r="J12" s="10">
        <f t="shared" si="5"/>
        <v>564392.4</v>
      </c>
      <c r="K12" s="10">
        <v>147571</v>
      </c>
      <c r="L12" s="17">
        <f t="shared" si="6"/>
        <v>0.84278044555478671</v>
      </c>
      <c r="M12" s="10">
        <f t="shared" si="7"/>
        <v>17065.020202020201</v>
      </c>
      <c r="N12" s="9">
        <v>3.71</v>
      </c>
      <c r="O12" s="9">
        <v>3.63</v>
      </c>
      <c r="P12" s="9">
        <v>11</v>
      </c>
      <c r="Q12" s="9">
        <v>9.77</v>
      </c>
      <c r="R12" s="12">
        <v>0.81</v>
      </c>
      <c r="S12" s="12">
        <v>0.77400000000000002</v>
      </c>
      <c r="T12" s="10">
        <f t="shared" si="8"/>
        <v>5109751.3499999996</v>
      </c>
      <c r="U12" s="10">
        <f t="shared" si="9"/>
        <v>6062968.5666666664</v>
      </c>
      <c r="V12" s="9">
        <v>18</v>
      </c>
      <c r="W12" s="9">
        <v>10</v>
      </c>
      <c r="X12" s="9">
        <f t="shared" si="10"/>
        <v>8</v>
      </c>
    </row>
    <row r="13" spans="1:24" ht="15.75" customHeight="1" x14ac:dyDescent="0.25">
      <c r="A13" s="11" t="s">
        <v>36</v>
      </c>
      <c r="B13" s="19">
        <v>8927</v>
      </c>
      <c r="C13" s="19">
        <v>431598</v>
      </c>
      <c r="D13" s="10">
        <v>82836</v>
      </c>
      <c r="E13" s="10">
        <f>C13-D13</f>
        <v>348762</v>
      </c>
      <c r="F13" s="10">
        <f>C13*W13/V13</f>
        <v>239776.66666666666</v>
      </c>
      <c r="G13" s="10">
        <f>F13-D13</f>
        <v>156940.66666666666</v>
      </c>
      <c r="H13" s="10">
        <f t="shared" si="3"/>
        <v>39743.222222222219</v>
      </c>
      <c r="I13" s="10">
        <f t="shared" si="4"/>
        <v>255946.35111111111</v>
      </c>
      <c r="J13" s="10">
        <f t="shared" si="5"/>
        <v>53294.189999999995</v>
      </c>
      <c r="K13" s="10">
        <v>15188</v>
      </c>
      <c r="L13" s="17">
        <f t="shared" si="6"/>
        <v>0.32025849969256243</v>
      </c>
      <c r="M13" s="10">
        <f t="shared" si="7"/>
        <v>4018.5260083136723</v>
      </c>
      <c r="N13" s="20">
        <v>6.44</v>
      </c>
      <c r="O13" s="20">
        <v>5.97</v>
      </c>
      <c r="P13" s="20">
        <v>9.89</v>
      </c>
      <c r="Q13" s="20">
        <v>11.5</v>
      </c>
      <c r="R13" s="21">
        <v>0.63100000000000001</v>
      </c>
      <c r="S13" s="12">
        <v>0.40770000000000001</v>
      </c>
      <c r="T13" s="10">
        <f t="shared" si="8"/>
        <v>494530.92</v>
      </c>
      <c r="U13" s="10">
        <f t="shared" si="9"/>
        <v>1544161.7333333334</v>
      </c>
      <c r="V13" s="9">
        <v>18</v>
      </c>
      <c r="W13" s="9">
        <v>10</v>
      </c>
      <c r="X13" s="9">
        <f t="shared" si="10"/>
        <v>8</v>
      </c>
    </row>
    <row r="14" spans="1:24" ht="14.25" customHeight="1" x14ac:dyDescent="0.25">
      <c r="A14" s="11" t="s">
        <v>37</v>
      </c>
      <c r="B14" s="10">
        <v>19783</v>
      </c>
      <c r="C14" s="10">
        <v>91685</v>
      </c>
      <c r="D14" s="10">
        <v>188984</v>
      </c>
      <c r="E14" s="10">
        <f>C14-D14</f>
        <v>-97299</v>
      </c>
      <c r="F14" s="10">
        <f>C14*W14/V14</f>
        <v>50936.111111111109</v>
      </c>
      <c r="G14" s="10">
        <f>F14-D14</f>
        <v>-138047.88888888888</v>
      </c>
      <c r="H14" s="10">
        <f t="shared" si="3"/>
        <v>-8612.8888888888887</v>
      </c>
      <c r="I14" s="10">
        <f t="shared" si="4"/>
        <v>-23082.542222222222</v>
      </c>
      <c r="J14" s="18">
        <f t="shared" si="5"/>
        <v>106036.88</v>
      </c>
      <c r="K14" s="9">
        <v>27374</v>
      </c>
      <c r="L14" s="17">
        <f t="shared" si="6"/>
        <v>7.4204330043082303</v>
      </c>
      <c r="M14" s="10">
        <f t="shared" si="7"/>
        <v>-870.86844174811813</v>
      </c>
      <c r="N14" s="9">
        <v>2.68</v>
      </c>
      <c r="O14" s="9">
        <v>5.36</v>
      </c>
      <c r="P14" s="9">
        <v>9.89</v>
      </c>
      <c r="Q14" s="9">
        <v>10.78</v>
      </c>
      <c r="R14" s="12">
        <v>0.72</v>
      </c>
      <c r="S14" s="12">
        <v>0.51380000000000003</v>
      </c>
      <c r="T14" s="9">
        <f t="shared" si="8"/>
        <v>1012954.2400000001</v>
      </c>
      <c r="U14" s="10">
        <f t="shared" si="9"/>
        <v>136508.77777777778</v>
      </c>
      <c r="V14" s="9">
        <v>18</v>
      </c>
      <c r="W14" s="9">
        <v>10</v>
      </c>
      <c r="X14" s="9">
        <f t="shared" si="10"/>
        <v>8</v>
      </c>
    </row>
    <row r="15" spans="1:24" x14ac:dyDescent="0.25">
      <c r="C15" s="1"/>
    </row>
    <row r="16" spans="1:24" x14ac:dyDescent="0.25">
      <c r="C16" s="2"/>
      <c r="D16" s="2"/>
      <c r="E16" s="2"/>
      <c r="F16" s="1"/>
      <c r="I16" s="2"/>
      <c r="M16" s="1"/>
    </row>
    <row r="17" spans="1:13" ht="15.75" customHeight="1" thickBot="1" x14ac:dyDescent="0.3">
      <c r="A17" s="6" t="s">
        <v>38</v>
      </c>
      <c r="M17" s="1"/>
    </row>
    <row r="18" spans="1:13" ht="61.5" customHeight="1" thickTop="1" thickBot="1" x14ac:dyDescent="0.3">
      <c r="A18" s="7" t="s">
        <v>39</v>
      </c>
      <c r="B18" s="7" t="s">
        <v>40</v>
      </c>
      <c r="C18" s="7" t="s">
        <v>41</v>
      </c>
      <c r="D18" s="7" t="s">
        <v>42</v>
      </c>
      <c r="E18" s="7" t="s">
        <v>43</v>
      </c>
      <c r="F18" s="7" t="s">
        <v>44</v>
      </c>
      <c r="J18" s="1"/>
    </row>
    <row r="19" spans="1:13" ht="15.75" customHeight="1" thickTop="1" x14ac:dyDescent="0.25">
      <c r="A19" s="14">
        <f>C11</f>
        <v>11297619</v>
      </c>
      <c r="B19" s="14">
        <f>D11</f>
        <v>4829650</v>
      </c>
      <c r="C19" s="14">
        <f>QUOTIENT(B11,10000)*10000</f>
        <v>540000</v>
      </c>
      <c r="D19" s="14">
        <f t="shared" ref="D19:D24" si="11">C19*$X$11</f>
        <v>4320000</v>
      </c>
      <c r="E19" s="14">
        <f t="shared" ref="E19:E24" si="12">$D$11+D19</f>
        <v>9149650</v>
      </c>
      <c r="F19" s="14">
        <f t="shared" ref="F19:F24" si="13">$C$11-E19</f>
        <v>2147969</v>
      </c>
      <c r="M19" s="1"/>
    </row>
    <row r="20" spans="1:13" x14ac:dyDescent="0.25">
      <c r="A20" s="16" t="s">
        <v>45</v>
      </c>
      <c r="B20" s="15"/>
      <c r="C20" s="14">
        <f>C19+35000</f>
        <v>575000</v>
      </c>
      <c r="D20" s="14">
        <f t="shared" si="11"/>
        <v>4600000</v>
      </c>
      <c r="E20" s="14">
        <f t="shared" si="12"/>
        <v>9429650</v>
      </c>
      <c r="F20" s="14">
        <f t="shared" si="13"/>
        <v>1867969</v>
      </c>
      <c r="M20" s="1"/>
    </row>
    <row r="21" spans="1:13" x14ac:dyDescent="0.25">
      <c r="A21" s="16" t="s">
        <v>45</v>
      </c>
      <c r="B21" s="15"/>
      <c r="C21" s="14">
        <f>C20+35000</f>
        <v>610000</v>
      </c>
      <c r="D21" s="14">
        <f t="shared" si="11"/>
        <v>4880000</v>
      </c>
      <c r="E21" s="14">
        <f t="shared" si="12"/>
        <v>9709650</v>
      </c>
      <c r="F21" s="14">
        <f t="shared" si="13"/>
        <v>1587969</v>
      </c>
    </row>
    <row r="22" spans="1:13" x14ac:dyDescent="0.25">
      <c r="A22" s="16" t="s">
        <v>45</v>
      </c>
      <c r="B22" s="15"/>
      <c r="C22" s="14">
        <f>C21+35000</f>
        <v>645000</v>
      </c>
      <c r="D22" s="14">
        <f t="shared" si="11"/>
        <v>5160000</v>
      </c>
      <c r="E22" s="14">
        <f t="shared" si="12"/>
        <v>9989650</v>
      </c>
      <c r="F22" s="14">
        <f t="shared" si="13"/>
        <v>1307969</v>
      </c>
    </row>
    <row r="23" spans="1:13" x14ac:dyDescent="0.25">
      <c r="A23" s="16" t="s">
        <v>45</v>
      </c>
      <c r="B23" s="15"/>
      <c r="C23" s="14">
        <f>C22+35000</f>
        <v>680000</v>
      </c>
      <c r="D23" s="14">
        <f t="shared" si="11"/>
        <v>5440000</v>
      </c>
      <c r="E23" s="14">
        <f t="shared" si="12"/>
        <v>10269650</v>
      </c>
      <c r="F23" s="14">
        <f t="shared" si="13"/>
        <v>1027969</v>
      </c>
    </row>
    <row r="24" spans="1:13" x14ac:dyDescent="0.25">
      <c r="A24" s="16" t="s">
        <v>45</v>
      </c>
      <c r="B24" s="15"/>
      <c r="C24" s="14">
        <f>C23+35000</f>
        <v>715000</v>
      </c>
      <c r="D24" s="14">
        <f t="shared" si="11"/>
        <v>5720000</v>
      </c>
      <c r="E24" s="14">
        <f t="shared" si="12"/>
        <v>10549650</v>
      </c>
      <c r="F24" s="14">
        <f t="shared" si="13"/>
        <v>747969</v>
      </c>
    </row>
    <row r="28" spans="1:13" ht="15.75" thickBot="1" x14ac:dyDescent="0.3">
      <c r="A28" s="6" t="s">
        <v>38</v>
      </c>
    </row>
    <row r="29" spans="1:13" ht="61.5" thickTop="1" thickBot="1" x14ac:dyDescent="0.3">
      <c r="A29" s="7" t="s">
        <v>39</v>
      </c>
      <c r="B29" s="7" t="s">
        <v>40</v>
      </c>
      <c r="C29" s="7" t="s">
        <v>41</v>
      </c>
      <c r="D29" s="7" t="s">
        <v>42</v>
      </c>
      <c r="E29" s="7" t="s">
        <v>43</v>
      </c>
      <c r="F29" s="7" t="s">
        <v>44</v>
      </c>
    </row>
    <row r="30" spans="1:13" ht="15.75" thickTop="1" x14ac:dyDescent="0.25">
      <c r="A30" s="14">
        <f>C22</f>
        <v>645000</v>
      </c>
      <c r="B30" s="14">
        <f>D22</f>
        <v>5160000</v>
      </c>
      <c r="C30" s="14">
        <v>170000</v>
      </c>
      <c r="D30" s="14">
        <f>C30*$X$11</f>
        <v>1360000</v>
      </c>
      <c r="E30" s="14">
        <f t="shared" ref="E30:E37" si="14">$D$11+D30</f>
        <v>6189650</v>
      </c>
      <c r="F30" s="14">
        <f>3033287-E30</f>
        <v>-3156363</v>
      </c>
    </row>
    <row r="31" spans="1:13" x14ac:dyDescent="0.25">
      <c r="A31" s="16" t="s">
        <v>45</v>
      </c>
      <c r="B31" s="15"/>
      <c r="C31" s="14">
        <f>C30+35000</f>
        <v>205000</v>
      </c>
      <c r="D31" s="14">
        <f t="shared" ref="D30:D37" si="15">C31*$X$11</f>
        <v>1640000</v>
      </c>
      <c r="E31" s="14">
        <f t="shared" si="14"/>
        <v>6469650</v>
      </c>
      <c r="F31" s="14">
        <f t="shared" ref="F31:F37" si="16">3033287-E31</f>
        <v>-3436363</v>
      </c>
    </row>
    <row r="32" spans="1:13" x14ac:dyDescent="0.25">
      <c r="A32" s="16" t="s">
        <v>45</v>
      </c>
      <c r="B32" s="15"/>
      <c r="C32" s="14">
        <f>C31+35000</f>
        <v>240000</v>
      </c>
      <c r="D32" s="14">
        <f t="shared" si="15"/>
        <v>1920000</v>
      </c>
      <c r="E32" s="14">
        <f t="shared" si="14"/>
        <v>6749650</v>
      </c>
      <c r="F32" s="14">
        <f t="shared" si="16"/>
        <v>-3716363</v>
      </c>
    </row>
    <row r="33" spans="1:6" x14ac:dyDescent="0.25">
      <c r="A33" s="16" t="s">
        <v>45</v>
      </c>
      <c r="B33" s="15"/>
      <c r="C33" s="14">
        <f>C32+35000</f>
        <v>275000</v>
      </c>
      <c r="D33" s="14">
        <f t="shared" si="15"/>
        <v>2200000</v>
      </c>
      <c r="E33" s="14">
        <f t="shared" si="14"/>
        <v>7029650</v>
      </c>
      <c r="F33" s="14">
        <f t="shared" si="16"/>
        <v>-3996363</v>
      </c>
    </row>
    <row r="34" spans="1:6" x14ac:dyDescent="0.25">
      <c r="A34" s="16" t="s">
        <v>45</v>
      </c>
      <c r="B34" s="15"/>
      <c r="C34" s="14">
        <f>C33+35000</f>
        <v>310000</v>
      </c>
      <c r="D34" s="14">
        <f t="shared" si="15"/>
        <v>2480000</v>
      </c>
      <c r="E34" s="14">
        <f t="shared" si="14"/>
        <v>7309650</v>
      </c>
      <c r="F34" s="14">
        <f t="shared" si="16"/>
        <v>-4276363</v>
      </c>
    </row>
    <row r="35" spans="1:6" x14ac:dyDescent="0.25">
      <c r="A35" s="16" t="s">
        <v>45</v>
      </c>
      <c r="B35" s="15"/>
      <c r="C35" s="14">
        <f>C34+35000</f>
        <v>345000</v>
      </c>
      <c r="D35" s="14">
        <f t="shared" si="15"/>
        <v>2760000</v>
      </c>
      <c r="E35" s="14">
        <f t="shared" si="14"/>
        <v>7589650</v>
      </c>
      <c r="F35" s="14">
        <f t="shared" si="16"/>
        <v>-4556363</v>
      </c>
    </row>
    <row r="36" spans="1:6" x14ac:dyDescent="0.25">
      <c r="C36" s="14">
        <f t="shared" ref="C36:C37" si="17">C35+35000</f>
        <v>380000</v>
      </c>
      <c r="D36" s="14">
        <f t="shared" si="15"/>
        <v>3040000</v>
      </c>
      <c r="E36" s="14">
        <f t="shared" si="14"/>
        <v>7869650</v>
      </c>
      <c r="F36" s="14">
        <f t="shared" si="16"/>
        <v>-4836363</v>
      </c>
    </row>
    <row r="37" spans="1:6" x14ac:dyDescent="0.25">
      <c r="C37" s="14">
        <f t="shared" si="17"/>
        <v>415000</v>
      </c>
      <c r="D37" s="14">
        <f t="shared" si="15"/>
        <v>3320000</v>
      </c>
      <c r="E37" s="14">
        <f t="shared" si="14"/>
        <v>8149650</v>
      </c>
      <c r="F37" s="14">
        <f t="shared" si="16"/>
        <v>-5116363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78B0-11CA-4715-B329-E43C0F8E3197}">
  <dimension ref="A1"/>
  <sheetViews>
    <sheetView workbookViewId="0">
      <selection sqref="A1: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2025-06-22T05:16:15Z</dcterms:modified>
</cp:coreProperties>
</file>