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6. Jun\"/>
    </mc:Choice>
  </mc:AlternateContent>
  <xr:revisionPtr revIDLastSave="0" documentId="13_ncr:1_{9A4AD30D-E339-4654-BC9E-9A0BD26EF60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 s="1"/>
  <c r="E19" i="1" s="1"/>
  <c r="B19" i="1"/>
  <c r="X14" i="1"/>
  <c r="T14" i="1"/>
  <c r="L14" i="1" s="1"/>
  <c r="J14" i="1"/>
  <c r="F14" i="1"/>
  <c r="U14" i="1" s="1"/>
  <c r="E14" i="1"/>
  <c r="H14" i="1" s="1"/>
  <c r="X13" i="1"/>
  <c r="T13" i="1"/>
  <c r="J13" i="1"/>
  <c r="F13" i="1"/>
  <c r="G13" i="1" s="1"/>
  <c r="E13" i="1"/>
  <c r="H13" i="1" s="1"/>
  <c r="X12" i="1"/>
  <c r="T12" i="1"/>
  <c r="J12" i="1"/>
  <c r="H12" i="1"/>
  <c r="M12" i="1" s="1"/>
  <c r="G12" i="1"/>
  <c r="F12" i="1"/>
  <c r="U12" i="1" s="1"/>
  <c r="L12" i="1" s="1"/>
  <c r="E12" i="1"/>
  <c r="X11" i="1"/>
  <c r="T11" i="1"/>
  <c r="J11" i="1"/>
  <c r="C11" i="1"/>
  <c r="X10" i="1"/>
  <c r="T10" i="1"/>
  <c r="J10" i="1"/>
  <c r="G10" i="1"/>
  <c r="F10" i="1"/>
  <c r="U10" i="1" s="1"/>
  <c r="L10" i="1" s="1"/>
  <c r="E10" i="1"/>
  <c r="H10" i="1" s="1"/>
  <c r="X9" i="1"/>
  <c r="T9" i="1"/>
  <c r="L9" i="1" s="1"/>
  <c r="J9" i="1"/>
  <c r="F9" i="1"/>
  <c r="U9" i="1" s="1"/>
  <c r="E9" i="1"/>
  <c r="H9" i="1" s="1"/>
  <c r="X8" i="1"/>
  <c r="T8" i="1"/>
  <c r="J8" i="1"/>
  <c r="F8" i="1"/>
  <c r="G8" i="1" s="1"/>
  <c r="E8" i="1"/>
  <c r="H8" i="1" s="1"/>
  <c r="X7" i="1"/>
  <c r="T7" i="1"/>
  <c r="J7" i="1"/>
  <c r="H7" i="1"/>
  <c r="M7" i="1" s="1"/>
  <c r="G7" i="1"/>
  <c r="F7" i="1"/>
  <c r="U7" i="1" s="1"/>
  <c r="L7" i="1" s="1"/>
  <c r="E7" i="1"/>
  <c r="X6" i="1"/>
  <c r="T6" i="1"/>
  <c r="J6" i="1"/>
  <c r="G6" i="1"/>
  <c r="F6" i="1"/>
  <c r="U6" i="1" s="1"/>
  <c r="L6" i="1" s="1"/>
  <c r="E6" i="1"/>
  <c r="H6" i="1" s="1"/>
  <c r="X5" i="1"/>
  <c r="T5" i="1"/>
  <c r="J5" i="1"/>
  <c r="F5" i="1"/>
  <c r="U5" i="1" s="1"/>
  <c r="E5" i="1"/>
  <c r="H5" i="1" s="1"/>
  <c r="X4" i="1"/>
  <c r="T4" i="1"/>
  <c r="J4" i="1"/>
  <c r="F4" i="1"/>
  <c r="F11" i="1" s="1"/>
  <c r="U11" i="1" s="1"/>
  <c r="L11" i="1" s="1"/>
  <c r="E4" i="1"/>
  <c r="H4" i="1" s="1"/>
  <c r="I6" i="1" l="1"/>
  <c r="M6" i="1"/>
  <c r="L8" i="1"/>
  <c r="M13" i="1"/>
  <c r="I13" i="1"/>
  <c r="M8" i="1"/>
  <c r="I8" i="1"/>
  <c r="I14" i="1"/>
  <c r="M14" i="1"/>
  <c r="M4" i="1"/>
  <c r="I4" i="1"/>
  <c r="L5" i="1"/>
  <c r="I9" i="1"/>
  <c r="M9" i="1"/>
  <c r="I5" i="1"/>
  <c r="M5" i="1"/>
  <c r="I10" i="1"/>
  <c r="M10" i="1"/>
  <c r="C20" i="1"/>
  <c r="U4" i="1"/>
  <c r="L4" i="1" s="1"/>
  <c r="G5" i="1"/>
  <c r="I7" i="1"/>
  <c r="U8" i="1"/>
  <c r="G9" i="1"/>
  <c r="I12" i="1"/>
  <c r="U13" i="1"/>
  <c r="L13" i="1" s="1"/>
  <c r="G14" i="1"/>
  <c r="G4" i="1"/>
  <c r="E11" i="1"/>
  <c r="H11" i="1" s="1"/>
  <c r="A19" i="1"/>
  <c r="F19" i="1"/>
  <c r="I11" i="1" l="1"/>
  <c r="M11" i="1"/>
  <c r="G11" i="1"/>
  <c r="C21" i="1"/>
  <c r="D20" i="1"/>
  <c r="E20" i="1" s="1"/>
  <c r="F20" i="1" s="1"/>
  <c r="C22" i="1" l="1"/>
  <c r="D21" i="1"/>
  <c r="E21" i="1" s="1"/>
  <c r="F21" i="1" s="1"/>
  <c r="C23" i="1" l="1"/>
  <c r="D22" i="1"/>
  <c r="E22" i="1" s="1"/>
  <c r="F22" i="1" s="1"/>
  <c r="D23" i="1" l="1"/>
  <c r="E23" i="1" s="1"/>
  <c r="F23" i="1" s="1"/>
  <c r="C24" i="1"/>
  <c r="D24" i="1" s="1"/>
  <c r="E24" i="1" s="1"/>
  <c r="F24" i="1" s="1"/>
</calcChain>
</file>

<file path=xl/sharedStrings.xml><?xml version="1.0" encoding="utf-8"?>
<sst xmlns="http://schemas.openxmlformats.org/spreadsheetml/2006/main" count="50" uniqueCount="46">
  <si>
    <t>Plan vs Achievement</t>
  </si>
  <si>
    <t xml:space="preserve">Date: </t>
  </si>
  <si>
    <t>28-Jun-25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</si>
  <si>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</si>
  <si>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</si>
  <si>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</si>
  <si>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</si>
  <si>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</si>
  <si>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</si>
  <si>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</si>
  <si>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</si>
  <si>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</si>
  <si>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</si>
  <si>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</si>
  <si>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</si>
  <si>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</si>
  <si>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</si>
  <si>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</si>
  <si>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</si>
  <si>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</si>
  <si>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</si>
  <si>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</si>
  <si>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</si>
  <si>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</si>
  <si>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</si>
  <si>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</si>
  <si>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</si>
  <si>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</si>
  <si>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</si>
  <si>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</si>
  <si>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</si>
  <si>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</si>
  <si>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</si>
  <si>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</si>
  <si>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</si>
  <si>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</si>
  <si>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GTAL-RMG</t>
  </si>
  <si>
    <t>GTAL-LIN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</si>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</sst>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/>
  </cellStyleXfs>
  <cellXfs count="2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3" fontId="0" fillId="0" borderId="3" xfId="0" applyNumberFormat="1" applyBorder="1"/>
    <xf numFmtId="0" fontId="0" fillId="0" borderId="3" xfId="0" applyBorder="1"/>
    <xf numFmtId="9" fontId="0" fillId="0" borderId="3" xfId="1" applyFon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topLeftCell="A11" workbookViewId="0">
      <selection activeCell="I18" sqref="I18"/>
    </sheetView>
  </sheetViews>
  <sheetFormatPr defaultRowHeight="15" x14ac:dyDescent="0.25"/>
  <cols>
    <col min="1" max="1" width="11.5703125" customWidth="1"/>
    <col min="2" max="2" width="12.710937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 t="s">
        <v>2</v>
      </c>
    </row>
    <row r="3" spans="1:24" ht="76.5" customHeight="1" thickTop="1" thickBot="1" x14ac:dyDescent="0.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</row>
    <row r="4" spans="1:24" ht="15.75" customHeight="1" thickTop="1" x14ac:dyDescent="0.25">
      <c r="A4" s="11" t="s">
        <v>27</v>
      </c>
      <c r="B4" s="10">
        <v>92460</v>
      </c>
      <c r="C4" s="10">
        <v>1827707</v>
      </c>
      <c r="D4" s="10">
        <v>1532049</v>
      </c>
      <c r="E4" s="10">
        <f t="shared" ref="E4:E10" si="0">C4-D4</f>
        <v>295658</v>
      </c>
      <c r="F4" s="10">
        <f t="shared" ref="F4:F10" si="1">C4*W4/V4</f>
        <v>1624628.4444444445</v>
      </c>
      <c r="G4" s="10">
        <f t="shared" ref="G4:G10" si="2">F4-D4</f>
        <v>92579.444444444496</v>
      </c>
      <c r="H4" s="10">
        <f t="shared" ref="H4:H14" si="3">(E4+B4)/(X4+1)</f>
        <v>129372.66666666667</v>
      </c>
      <c r="I4" s="10">
        <f t="shared" ref="I4:I14" si="4">H4*N4</f>
        <v>891377.67333333334</v>
      </c>
      <c r="J4" s="10">
        <f t="shared" ref="J4:J14" si="5">B4*O4</f>
        <v>632426.4</v>
      </c>
      <c r="K4" s="10">
        <v>94570</v>
      </c>
      <c r="L4" s="17">
        <f t="shared" ref="L4:L14" si="6">T4/U4</f>
        <v>0.93617164461790991</v>
      </c>
      <c r="M4" s="10">
        <f t="shared" ref="M4:M14" si="7">H4/P4</f>
        <v>13228.289025221542</v>
      </c>
      <c r="N4" s="9">
        <v>6.89</v>
      </c>
      <c r="O4" s="9">
        <v>6.84</v>
      </c>
      <c r="P4" s="9">
        <v>9.7799999999999994</v>
      </c>
      <c r="Q4" s="9">
        <v>10.81</v>
      </c>
      <c r="R4" s="12">
        <v>0.69</v>
      </c>
      <c r="S4" s="12">
        <v>0.68</v>
      </c>
      <c r="T4" s="10">
        <f t="shared" ref="T4:T14" si="8">O4*D4</f>
        <v>10479215.16</v>
      </c>
      <c r="U4" s="10">
        <f t="shared" ref="U4:U14" si="9">N4*F4</f>
        <v>11193689.982222222</v>
      </c>
      <c r="V4" s="9">
        <v>18</v>
      </c>
      <c r="W4" s="9">
        <v>16</v>
      </c>
      <c r="X4" s="9">
        <f t="shared" ref="X4:X14" si="10">V4-W4</f>
        <v>2</v>
      </c>
    </row>
    <row r="5" spans="1:24" x14ac:dyDescent="0.25">
      <c r="A5" s="11" t="s">
        <v>28</v>
      </c>
      <c r="B5" s="10">
        <v>9260</v>
      </c>
      <c r="C5" s="10">
        <v>221717</v>
      </c>
      <c r="D5" s="10">
        <v>173478</v>
      </c>
      <c r="E5" s="10">
        <f t="shared" si="0"/>
        <v>48239</v>
      </c>
      <c r="F5" s="10">
        <f t="shared" si="1"/>
        <v>197081.77777777778</v>
      </c>
      <c r="G5" s="10">
        <f t="shared" si="2"/>
        <v>23603.777777777781</v>
      </c>
      <c r="H5" s="10">
        <f t="shared" si="3"/>
        <v>19166.333333333332</v>
      </c>
      <c r="I5" s="10">
        <f t="shared" si="4"/>
        <v>121514.55333333333</v>
      </c>
      <c r="J5" s="10">
        <f t="shared" si="5"/>
        <v>56393.4</v>
      </c>
      <c r="K5" s="10">
        <v>9865</v>
      </c>
      <c r="L5" s="17">
        <f t="shared" si="6"/>
        <v>0.84552405979378975</v>
      </c>
      <c r="M5" s="18">
        <f t="shared" si="7"/>
        <v>1959.7477845944104</v>
      </c>
      <c r="N5" s="9">
        <v>6.34</v>
      </c>
      <c r="O5" s="9">
        <v>6.09</v>
      </c>
      <c r="P5" s="9">
        <v>9.7799999999999994</v>
      </c>
      <c r="Q5" s="9">
        <v>10.5</v>
      </c>
      <c r="R5" s="12">
        <v>0.67</v>
      </c>
      <c r="S5" s="12">
        <v>0.6653</v>
      </c>
      <c r="T5" s="10">
        <f t="shared" si="8"/>
        <v>1056481.02</v>
      </c>
      <c r="U5" s="10">
        <f t="shared" si="9"/>
        <v>1249498.4711111111</v>
      </c>
      <c r="V5" s="9">
        <v>18</v>
      </c>
      <c r="W5" s="9">
        <v>16</v>
      </c>
      <c r="X5" s="9">
        <f t="shared" si="10"/>
        <v>2</v>
      </c>
    </row>
    <row r="6" spans="1:24" x14ac:dyDescent="0.25">
      <c r="A6" s="11" t="s">
        <v>29</v>
      </c>
      <c r="B6" s="10">
        <v>68349</v>
      </c>
      <c r="C6" s="10">
        <v>2096181</v>
      </c>
      <c r="D6" s="10">
        <v>980412</v>
      </c>
      <c r="E6" s="10">
        <f t="shared" si="0"/>
        <v>1115769</v>
      </c>
      <c r="F6" s="10">
        <f t="shared" si="1"/>
        <v>1863272</v>
      </c>
      <c r="G6" s="10">
        <f t="shared" si="2"/>
        <v>882860</v>
      </c>
      <c r="H6" s="10">
        <f t="shared" si="3"/>
        <v>394706</v>
      </c>
      <c r="I6" s="10">
        <f t="shared" si="4"/>
        <v>2478753.6800000002</v>
      </c>
      <c r="J6" s="10">
        <f t="shared" si="5"/>
        <v>426497.76</v>
      </c>
      <c r="K6" s="10">
        <v>72293</v>
      </c>
      <c r="L6" s="17">
        <f t="shared" si="6"/>
        <v>0.52282615612729533</v>
      </c>
      <c r="M6" s="10">
        <f t="shared" si="7"/>
        <v>36992.127460168696</v>
      </c>
      <c r="N6" s="9">
        <v>6.28</v>
      </c>
      <c r="O6" s="9">
        <v>6.24</v>
      </c>
      <c r="P6" s="9">
        <v>10.67</v>
      </c>
      <c r="Q6" s="9">
        <v>12.35</v>
      </c>
      <c r="R6" s="12">
        <v>0.72399999999999998</v>
      </c>
      <c r="S6" s="12">
        <v>0.67700000000000005</v>
      </c>
      <c r="T6" s="10">
        <f t="shared" si="8"/>
        <v>6117770.8799999999</v>
      </c>
      <c r="U6" s="10">
        <f t="shared" si="9"/>
        <v>11701348.16</v>
      </c>
      <c r="V6" s="9">
        <v>18</v>
      </c>
      <c r="W6" s="9">
        <v>16</v>
      </c>
      <c r="X6" s="9">
        <f t="shared" si="10"/>
        <v>2</v>
      </c>
    </row>
    <row r="7" spans="1:24" x14ac:dyDescent="0.25">
      <c r="A7" s="11" t="s">
        <v>30</v>
      </c>
      <c r="B7" s="10">
        <v>94799</v>
      </c>
      <c r="C7" s="10">
        <v>1388642</v>
      </c>
      <c r="D7" s="10">
        <v>1305714</v>
      </c>
      <c r="E7" s="10">
        <f t="shared" si="0"/>
        <v>82928</v>
      </c>
      <c r="F7" s="10">
        <f t="shared" si="1"/>
        <v>1234348.4444444445</v>
      </c>
      <c r="G7" s="10">
        <f t="shared" si="2"/>
        <v>-71365.555555555504</v>
      </c>
      <c r="H7" s="10">
        <f t="shared" si="3"/>
        <v>59242.333333333336</v>
      </c>
      <c r="I7" s="10">
        <f t="shared" si="4"/>
        <v>539105.23333333328</v>
      </c>
      <c r="J7" s="10">
        <f t="shared" si="5"/>
        <v>856982.96</v>
      </c>
      <c r="K7" s="10">
        <v>94581</v>
      </c>
      <c r="L7" s="17">
        <f t="shared" si="6"/>
        <v>1.0508417639616321</v>
      </c>
      <c r="M7" s="10">
        <f t="shared" si="7"/>
        <v>6626.659209545116</v>
      </c>
      <c r="N7" s="9">
        <v>9.1</v>
      </c>
      <c r="O7" s="9">
        <v>9.0399999999999991</v>
      </c>
      <c r="P7" s="9">
        <v>8.94</v>
      </c>
      <c r="Q7" s="9">
        <v>11.71</v>
      </c>
      <c r="R7" s="12">
        <v>0.61</v>
      </c>
      <c r="S7" s="12">
        <v>0.60719999999999996</v>
      </c>
      <c r="T7" s="10">
        <f t="shared" si="8"/>
        <v>11803654.559999999</v>
      </c>
      <c r="U7" s="10">
        <f t="shared" si="9"/>
        <v>11232570.844444444</v>
      </c>
      <c r="V7" s="9">
        <v>18</v>
      </c>
      <c r="W7" s="9">
        <v>16</v>
      </c>
      <c r="X7" s="9">
        <f t="shared" si="10"/>
        <v>2</v>
      </c>
    </row>
    <row r="8" spans="1:24" x14ac:dyDescent="0.25">
      <c r="A8" s="11" t="s">
        <v>31</v>
      </c>
      <c r="B8" s="10">
        <v>67504</v>
      </c>
      <c r="C8" s="10">
        <v>1381714</v>
      </c>
      <c r="D8" s="10">
        <v>1053728</v>
      </c>
      <c r="E8" s="10">
        <f t="shared" si="0"/>
        <v>327986</v>
      </c>
      <c r="F8" s="10">
        <f t="shared" si="1"/>
        <v>1228190.2222222222</v>
      </c>
      <c r="G8" s="10">
        <f t="shared" si="2"/>
        <v>174462.22222222225</v>
      </c>
      <c r="H8" s="10">
        <f t="shared" si="3"/>
        <v>131830</v>
      </c>
      <c r="I8" s="10">
        <f t="shared" si="4"/>
        <v>1108690.3</v>
      </c>
      <c r="J8" s="10">
        <f t="shared" si="5"/>
        <v>576484.15999999992</v>
      </c>
      <c r="K8" s="10">
        <v>78911</v>
      </c>
      <c r="L8" s="17">
        <f t="shared" si="6"/>
        <v>0.87121382749937026</v>
      </c>
      <c r="M8" s="10">
        <f t="shared" si="7"/>
        <v>13479.55010224949</v>
      </c>
      <c r="N8" s="9">
        <v>8.41</v>
      </c>
      <c r="O8" s="9">
        <v>8.5399999999999991</v>
      </c>
      <c r="P8" s="9">
        <v>9.7799999999999994</v>
      </c>
      <c r="Q8" s="9">
        <v>10</v>
      </c>
      <c r="R8" s="12">
        <v>0.68100000000000005</v>
      </c>
      <c r="S8" s="12">
        <v>0.59889999999999999</v>
      </c>
      <c r="T8" s="10">
        <f t="shared" si="8"/>
        <v>8998837.1199999992</v>
      </c>
      <c r="U8" s="10">
        <f t="shared" si="9"/>
        <v>10329079.768888889</v>
      </c>
      <c r="V8" s="9">
        <v>18</v>
      </c>
      <c r="W8" s="9">
        <v>16</v>
      </c>
      <c r="X8" s="9">
        <f t="shared" si="10"/>
        <v>2</v>
      </c>
    </row>
    <row r="9" spans="1:24" x14ac:dyDescent="0.25">
      <c r="A9" s="11" t="s">
        <v>32</v>
      </c>
      <c r="B9" s="10">
        <v>126864</v>
      </c>
      <c r="C9" s="10">
        <v>1855634</v>
      </c>
      <c r="D9" s="10">
        <v>1625746</v>
      </c>
      <c r="E9" s="10">
        <f t="shared" si="0"/>
        <v>229888</v>
      </c>
      <c r="F9" s="10">
        <f t="shared" si="1"/>
        <v>1649452.4444444445</v>
      </c>
      <c r="G9" s="10">
        <f t="shared" si="2"/>
        <v>23706.444444444496</v>
      </c>
      <c r="H9" s="10">
        <f t="shared" si="3"/>
        <v>118917.33333333333</v>
      </c>
      <c r="I9" s="10">
        <f t="shared" si="4"/>
        <v>860961.49333333329</v>
      </c>
      <c r="J9" s="10">
        <f t="shared" si="5"/>
        <v>931181.76</v>
      </c>
      <c r="K9" s="10">
        <v>137775</v>
      </c>
      <c r="L9" s="17">
        <f t="shared" si="6"/>
        <v>0.99924133053969488</v>
      </c>
      <c r="M9" s="10">
        <f t="shared" si="7"/>
        <v>12159.236537150648</v>
      </c>
      <c r="N9" s="9">
        <v>7.24</v>
      </c>
      <c r="O9" s="9">
        <v>7.34</v>
      </c>
      <c r="P9" s="9">
        <v>9.7799999999999994</v>
      </c>
      <c r="Q9" s="9">
        <v>12.57</v>
      </c>
      <c r="R9" s="12">
        <v>0.68</v>
      </c>
      <c r="S9" s="12">
        <v>0.64439999999999997</v>
      </c>
      <c r="T9" s="10">
        <f t="shared" si="8"/>
        <v>11932975.640000001</v>
      </c>
      <c r="U9" s="10">
        <f t="shared" si="9"/>
        <v>11942035.697777778</v>
      </c>
      <c r="V9" s="9">
        <v>18</v>
      </c>
      <c r="W9" s="9">
        <v>16</v>
      </c>
      <c r="X9" s="9">
        <f t="shared" si="10"/>
        <v>2</v>
      </c>
    </row>
    <row r="10" spans="1:24" ht="14.25" customHeight="1" thickBot="1" x14ac:dyDescent="0.3">
      <c r="A10" s="11" t="s">
        <v>33</v>
      </c>
      <c r="B10" s="10">
        <v>118853</v>
      </c>
      <c r="C10" s="10">
        <v>2526024</v>
      </c>
      <c r="D10" s="10">
        <v>1551283</v>
      </c>
      <c r="E10" s="10">
        <f t="shared" si="0"/>
        <v>974741</v>
      </c>
      <c r="F10" s="10">
        <f t="shared" si="1"/>
        <v>2245354.6666666665</v>
      </c>
      <c r="G10" s="10">
        <f t="shared" si="2"/>
        <v>694071.66666666651</v>
      </c>
      <c r="H10" s="10">
        <f t="shared" si="3"/>
        <v>364531.33333333331</v>
      </c>
      <c r="I10" s="10">
        <f t="shared" si="4"/>
        <v>3459402.353333333</v>
      </c>
      <c r="J10" s="10">
        <f t="shared" si="5"/>
        <v>1120783.79</v>
      </c>
      <c r="K10" s="10">
        <v>136975</v>
      </c>
      <c r="L10" s="17">
        <f t="shared" si="6"/>
        <v>0.68651742280876493</v>
      </c>
      <c r="M10" s="10">
        <f t="shared" si="7"/>
        <v>37273.142467620994</v>
      </c>
      <c r="N10" s="9">
        <v>9.49</v>
      </c>
      <c r="O10" s="9">
        <v>9.43</v>
      </c>
      <c r="P10" s="9">
        <v>9.7799999999999994</v>
      </c>
      <c r="Q10" s="9">
        <v>11.18</v>
      </c>
      <c r="R10" s="12">
        <v>0.65400000000000003</v>
      </c>
      <c r="S10" s="12">
        <v>0.625</v>
      </c>
      <c r="T10" s="10">
        <f t="shared" si="8"/>
        <v>14628598.689999999</v>
      </c>
      <c r="U10" s="10">
        <f t="shared" si="9"/>
        <v>21308415.786666665</v>
      </c>
      <c r="V10" s="9">
        <v>18</v>
      </c>
      <c r="W10" s="9">
        <v>16</v>
      </c>
      <c r="X10" s="9">
        <f t="shared" si="10"/>
        <v>2</v>
      </c>
    </row>
    <row r="11" spans="1:24" ht="27.75" customHeight="1" thickTop="1" thickBot="1" x14ac:dyDescent="0.3">
      <c r="A11" s="7" t="s">
        <v>34</v>
      </c>
      <c r="B11" s="8">
        <v>578089</v>
      </c>
      <c r="C11" s="8">
        <f>SUM(C4:C10)</f>
        <v>11297619</v>
      </c>
      <c r="D11" s="8">
        <v>8222410</v>
      </c>
      <c r="E11" s="8">
        <f>SUM(E4:E10)</f>
        <v>3075209</v>
      </c>
      <c r="F11" s="8">
        <f>SUM(F4:F10)</f>
        <v>10042327.999999998</v>
      </c>
      <c r="G11" s="8">
        <f>SUM(G4:G10)</f>
        <v>1819918</v>
      </c>
      <c r="H11" s="8">
        <f t="shared" si="3"/>
        <v>1217766</v>
      </c>
      <c r="I11" s="8">
        <f t="shared" si="4"/>
        <v>9522930.120000001</v>
      </c>
      <c r="J11" s="8">
        <f t="shared" si="5"/>
        <v>4572683.99</v>
      </c>
      <c r="K11" s="8">
        <v>624969.12</v>
      </c>
      <c r="L11" s="13">
        <f t="shared" si="6"/>
        <v>0.82819853296322832</v>
      </c>
      <c r="M11" s="8">
        <f t="shared" si="7"/>
        <v>124515.95092024541</v>
      </c>
      <c r="N11" s="7">
        <v>7.82</v>
      </c>
      <c r="O11" s="7">
        <v>7.91</v>
      </c>
      <c r="P11" s="7">
        <v>9.7799999999999994</v>
      </c>
      <c r="Q11" s="7">
        <v>11.32</v>
      </c>
      <c r="R11" s="13">
        <v>0.68620000000000003</v>
      </c>
      <c r="S11" s="13">
        <v>0.63480000000000003</v>
      </c>
      <c r="T11" s="8">
        <f t="shared" si="8"/>
        <v>65039263.100000001</v>
      </c>
      <c r="U11" s="8">
        <f t="shared" si="9"/>
        <v>78531004.959999993</v>
      </c>
      <c r="V11" s="7">
        <v>18</v>
      </c>
      <c r="W11" s="7">
        <v>16</v>
      </c>
      <c r="X11" s="7">
        <f t="shared" si="10"/>
        <v>2</v>
      </c>
    </row>
    <row r="12" spans="1:24" ht="15.75" customHeight="1" thickTop="1" x14ac:dyDescent="0.25">
      <c r="A12" s="11" t="s">
        <v>35</v>
      </c>
      <c r="B12" s="10">
        <v>132220</v>
      </c>
      <c r="C12" s="10">
        <v>2941602</v>
      </c>
      <c r="D12" s="10">
        <v>2244453</v>
      </c>
      <c r="E12" s="10">
        <f>C12-D12</f>
        <v>697149</v>
      </c>
      <c r="F12" s="10">
        <f>C12*W12/V12</f>
        <v>2614757.3333333335</v>
      </c>
      <c r="G12" s="10">
        <f>F12-D12</f>
        <v>370304.33333333349</v>
      </c>
      <c r="H12" s="10">
        <f t="shared" si="3"/>
        <v>276456.33333333331</v>
      </c>
      <c r="I12" s="10">
        <f t="shared" si="4"/>
        <v>1025652.9966666666</v>
      </c>
      <c r="J12" s="10">
        <f t="shared" si="5"/>
        <v>481280.8</v>
      </c>
      <c r="K12" s="10">
        <v>130995</v>
      </c>
      <c r="L12" s="17">
        <f t="shared" si="6"/>
        <v>0.84218325047449116</v>
      </c>
      <c r="M12" s="10">
        <f t="shared" si="7"/>
        <v>25132.393939393936</v>
      </c>
      <c r="N12" s="9">
        <v>3.71</v>
      </c>
      <c r="O12" s="9">
        <v>3.64</v>
      </c>
      <c r="P12" s="9">
        <v>11</v>
      </c>
      <c r="Q12" s="9">
        <v>9.8699999999999992</v>
      </c>
      <c r="R12" s="12">
        <v>0.81</v>
      </c>
      <c r="S12" s="12">
        <v>0.76680000000000004</v>
      </c>
      <c r="T12" s="10">
        <f t="shared" si="8"/>
        <v>8169808.9199999999</v>
      </c>
      <c r="U12" s="10">
        <f t="shared" si="9"/>
        <v>9700749.706666667</v>
      </c>
      <c r="V12" s="9">
        <v>18</v>
      </c>
      <c r="W12" s="9">
        <v>16</v>
      </c>
      <c r="X12" s="9">
        <f t="shared" si="10"/>
        <v>2</v>
      </c>
    </row>
    <row r="13" spans="1:24" ht="15.75" customHeight="1" x14ac:dyDescent="0.25">
      <c r="A13" s="11" t="s">
        <v>36</v>
      </c>
      <c r="B13" s="19">
        <v>7609</v>
      </c>
      <c r="C13" s="19">
        <v>431598</v>
      </c>
      <c r="D13" s="10">
        <v>141285</v>
      </c>
      <c r="E13" s="10">
        <f>C13-D13</f>
        <v>290313</v>
      </c>
      <c r="F13" s="10">
        <f>C13*W13/V13</f>
        <v>383642.66666666669</v>
      </c>
      <c r="G13" s="10">
        <f>F13-D13</f>
        <v>242357.66666666669</v>
      </c>
      <c r="H13" s="10">
        <f t="shared" si="3"/>
        <v>99307.333333333328</v>
      </c>
      <c r="I13" s="10">
        <f t="shared" si="4"/>
        <v>639539.22666666668</v>
      </c>
      <c r="J13" s="10">
        <f t="shared" si="5"/>
        <v>46262.720000000001</v>
      </c>
      <c r="K13" s="10">
        <v>13861</v>
      </c>
      <c r="L13" s="17">
        <f t="shared" si="6"/>
        <v>0.34768573032893879</v>
      </c>
      <c r="M13" s="10">
        <f t="shared" si="7"/>
        <v>10041.186383552409</v>
      </c>
      <c r="N13" s="20">
        <v>6.44</v>
      </c>
      <c r="O13" s="20">
        <v>6.08</v>
      </c>
      <c r="P13" s="20">
        <v>9.89</v>
      </c>
      <c r="Q13" s="20">
        <v>10.9</v>
      </c>
      <c r="R13" s="21">
        <v>0.63100000000000001</v>
      </c>
      <c r="S13" s="12">
        <v>0.36370000000000002</v>
      </c>
      <c r="T13" s="10">
        <f t="shared" si="8"/>
        <v>859012.8</v>
      </c>
      <c r="U13" s="10">
        <f t="shared" si="9"/>
        <v>2470658.7733333334</v>
      </c>
      <c r="V13" s="9">
        <v>18</v>
      </c>
      <c r="W13" s="9">
        <v>16</v>
      </c>
      <c r="X13" s="9">
        <f t="shared" si="10"/>
        <v>2</v>
      </c>
    </row>
    <row r="14" spans="1:24" ht="14.25" customHeight="1" x14ac:dyDescent="0.25">
      <c r="A14" s="11" t="s">
        <v>37</v>
      </c>
      <c r="B14" s="10">
        <v>15102</v>
      </c>
      <c r="C14" s="10">
        <v>91685</v>
      </c>
      <c r="D14" s="10">
        <v>293975</v>
      </c>
      <c r="E14" s="10">
        <f>C14-D14</f>
        <v>-202290</v>
      </c>
      <c r="F14" s="10">
        <f>C14*W14/V14</f>
        <v>81497.777777777781</v>
      </c>
      <c r="G14" s="10">
        <f>F14-D14</f>
        <v>-212477.22222222222</v>
      </c>
      <c r="H14" s="10">
        <f t="shared" si="3"/>
        <v>-62396</v>
      </c>
      <c r="I14" s="10">
        <f t="shared" si="4"/>
        <v>-167221.28</v>
      </c>
      <c r="J14" s="18">
        <f t="shared" si="5"/>
        <v>79738.559999999998</v>
      </c>
      <c r="K14" s="9">
        <v>18749</v>
      </c>
      <c r="L14" s="17">
        <f t="shared" si="6"/>
        <v>7.1066309126234444</v>
      </c>
      <c r="M14" s="10">
        <f t="shared" si="7"/>
        <v>-6308.9989888776536</v>
      </c>
      <c r="N14" s="9">
        <v>2.68</v>
      </c>
      <c r="O14" s="9">
        <v>5.28</v>
      </c>
      <c r="P14" s="9">
        <v>9.89</v>
      </c>
      <c r="Q14" s="9">
        <v>10.7</v>
      </c>
      <c r="R14" s="12">
        <v>0.72</v>
      </c>
      <c r="S14" s="12">
        <v>0.48880000000000001</v>
      </c>
      <c r="T14" s="9">
        <f t="shared" si="8"/>
        <v>1552188</v>
      </c>
      <c r="U14" s="10">
        <f t="shared" si="9"/>
        <v>218414.04444444447</v>
      </c>
      <c r="V14" s="9">
        <v>18</v>
      </c>
      <c r="W14" s="9">
        <v>16</v>
      </c>
      <c r="X14" s="9">
        <f t="shared" si="10"/>
        <v>2</v>
      </c>
    </row>
    <row r="15" spans="1:24" x14ac:dyDescent="0.25">
      <c r="C15" s="1"/>
    </row>
    <row r="16" spans="1:24" x14ac:dyDescent="0.25">
      <c r="C16" s="2"/>
      <c r="D16" s="2"/>
      <c r="E16" s="2"/>
      <c r="F16" s="1"/>
      <c r="I16" s="2"/>
      <c r="M16" s="1"/>
    </row>
    <row r="17" spans="1:13" ht="15.75" customHeight="1" thickBot="1" x14ac:dyDescent="0.3">
      <c r="A17" s="6" t="s">
        <v>38</v>
      </c>
      <c r="M17" s="1"/>
    </row>
    <row r="18" spans="1:13" ht="61.5" customHeight="1" thickTop="1" thickBot="1" x14ac:dyDescent="0.3">
      <c r="A18" s="7" t="s">
        <v>39</v>
      </c>
      <c r="B18" s="7" t="s">
        <v>40</v>
      </c>
      <c r="C18" s="7" t="s">
        <v>41</v>
      </c>
      <c r="D18" s="7" t="s">
        <v>42</v>
      </c>
      <c r="E18" s="7" t="s">
        <v>43</v>
      </c>
      <c r="F18" s="7" t="s">
        <v>44</v>
      </c>
      <c r="J18" s="1"/>
    </row>
    <row r="19" spans="1:13" ht="15.75" customHeight="1" thickTop="1" x14ac:dyDescent="0.25">
      <c r="A19" s="14">
        <f>C11</f>
        <v>11297619</v>
      </c>
      <c r="B19" s="14">
        <f>D11</f>
        <v>8222410</v>
      </c>
      <c r="C19" s="14">
        <f>QUOTIENT(B11,10000)*10000</f>
        <v>570000</v>
      </c>
      <c r="D19" s="14">
        <f t="shared" ref="D19:D24" si="11">C19*$X$11</f>
        <v>1140000</v>
      </c>
      <c r="E19" s="14">
        <f t="shared" ref="E19:E24" si="12">$D$11+D19</f>
        <v>9362410</v>
      </c>
      <c r="F19" s="14">
        <f t="shared" ref="F19:F24" si="13">$C$11-E19</f>
        <v>1935209</v>
      </c>
      <c r="M19" s="1"/>
    </row>
    <row r="20" spans="1:13" x14ac:dyDescent="0.25">
      <c r="A20" s="16" t="s">
        <v>45</v>
      </c>
      <c r="B20" s="15"/>
      <c r="C20" s="14">
        <f>C19+35000</f>
        <v>605000</v>
      </c>
      <c r="D20" s="14">
        <f t="shared" si="11"/>
        <v>1210000</v>
      </c>
      <c r="E20" s="14">
        <f t="shared" si="12"/>
        <v>9432410</v>
      </c>
      <c r="F20" s="14">
        <f t="shared" si="13"/>
        <v>1865209</v>
      </c>
      <c r="M20" s="1"/>
    </row>
    <row r="21" spans="1:13" x14ac:dyDescent="0.25">
      <c r="A21" s="16" t="s">
        <v>45</v>
      </c>
      <c r="B21" s="15"/>
      <c r="C21" s="14">
        <f>C20+35000</f>
        <v>640000</v>
      </c>
      <c r="D21" s="14">
        <f t="shared" si="11"/>
        <v>1280000</v>
      </c>
      <c r="E21" s="14">
        <f t="shared" si="12"/>
        <v>9502410</v>
      </c>
      <c r="F21" s="14">
        <f t="shared" si="13"/>
        <v>1795209</v>
      </c>
    </row>
    <row r="22" spans="1:13" x14ac:dyDescent="0.25">
      <c r="A22" s="16" t="s">
        <v>45</v>
      </c>
      <c r="B22" s="15"/>
      <c r="C22" s="14">
        <f>C21+35000</f>
        <v>675000</v>
      </c>
      <c r="D22" s="14">
        <f t="shared" si="11"/>
        <v>1350000</v>
      </c>
      <c r="E22" s="14">
        <f t="shared" si="12"/>
        <v>9572410</v>
      </c>
      <c r="F22" s="14">
        <f t="shared" si="13"/>
        <v>1725209</v>
      </c>
    </row>
    <row r="23" spans="1:13" x14ac:dyDescent="0.25">
      <c r="A23" s="16" t="s">
        <v>45</v>
      </c>
      <c r="B23" s="15"/>
      <c r="C23" s="14">
        <f>C22+35000</f>
        <v>710000</v>
      </c>
      <c r="D23" s="14">
        <f t="shared" si="11"/>
        <v>1420000</v>
      </c>
      <c r="E23" s="14">
        <f t="shared" si="12"/>
        <v>9642410</v>
      </c>
      <c r="F23" s="14">
        <f t="shared" si="13"/>
        <v>1655209</v>
      </c>
    </row>
    <row r="24" spans="1:13" x14ac:dyDescent="0.25">
      <c r="A24" s="16" t="s">
        <v>45</v>
      </c>
      <c r="B24" s="15"/>
      <c r="C24" s="14">
        <f>C23+35000</f>
        <v>745000</v>
      </c>
      <c r="D24" s="14">
        <f t="shared" si="11"/>
        <v>1490000</v>
      </c>
      <c r="E24" s="14">
        <f t="shared" si="12"/>
        <v>9712410</v>
      </c>
      <c r="F24" s="14">
        <f t="shared" si="13"/>
        <v>1585209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2025-06-29T06:17:39Z</dcterms:modified>
</cp:coreProperties>
</file>