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07. Jul\"/>
    </mc:Choice>
  </mc:AlternateContent>
  <xr:revisionPtr revIDLastSave="0" documentId="13_ncr:1_{99A2866E-280A-40CA-B9A9-84A9D8792CA2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  <c r="E19" i="1" s="1"/>
  <c r="C19" i="1"/>
  <c r="C20" i="1" s="1"/>
  <c r="B19" i="1"/>
  <c r="X14" i="1"/>
  <c r="T14" i="1"/>
  <c r="J14" i="1"/>
  <c r="G14" i="1"/>
  <c r="F14" i="1"/>
  <c r="U14" i="1" s="1"/>
  <c r="L14" i="1" s="1"/>
  <c r="E14" i="1"/>
  <c r="H14" i="1" s="1"/>
  <c r="X13" i="1"/>
  <c r="T13" i="1"/>
  <c r="J13" i="1"/>
  <c r="H13" i="1"/>
  <c r="I13" i="1" s="1"/>
  <c r="F13" i="1"/>
  <c r="G13" i="1" s="1"/>
  <c r="E13" i="1"/>
  <c r="X12" i="1"/>
  <c r="T12" i="1"/>
  <c r="J12" i="1"/>
  <c r="G12" i="1"/>
  <c r="F12" i="1"/>
  <c r="U12" i="1" s="1"/>
  <c r="E12" i="1"/>
  <c r="H12" i="1" s="1"/>
  <c r="X11" i="1"/>
  <c r="T11" i="1"/>
  <c r="J11" i="1"/>
  <c r="C11" i="1"/>
  <c r="A19" i="1" s="1"/>
  <c r="X10" i="1"/>
  <c r="T10" i="1"/>
  <c r="J10" i="1"/>
  <c r="H10" i="1"/>
  <c r="I10" i="1" s="1"/>
  <c r="F10" i="1"/>
  <c r="G10" i="1" s="1"/>
  <c r="E10" i="1"/>
  <c r="X9" i="1"/>
  <c r="T9" i="1"/>
  <c r="J9" i="1"/>
  <c r="G9" i="1"/>
  <c r="F9" i="1"/>
  <c r="U9" i="1" s="1"/>
  <c r="L9" i="1" s="1"/>
  <c r="E9" i="1"/>
  <c r="H9" i="1" s="1"/>
  <c r="X8" i="1"/>
  <c r="T8" i="1"/>
  <c r="J8" i="1"/>
  <c r="H8" i="1"/>
  <c r="I8" i="1" s="1"/>
  <c r="F8" i="1"/>
  <c r="G8" i="1" s="1"/>
  <c r="E8" i="1"/>
  <c r="X7" i="1"/>
  <c r="T7" i="1"/>
  <c r="J7" i="1"/>
  <c r="G7" i="1"/>
  <c r="F7" i="1"/>
  <c r="U7" i="1" s="1"/>
  <c r="E7" i="1"/>
  <c r="H7" i="1" s="1"/>
  <c r="X6" i="1"/>
  <c r="T6" i="1"/>
  <c r="J6" i="1"/>
  <c r="H6" i="1"/>
  <c r="I6" i="1" s="1"/>
  <c r="F6" i="1"/>
  <c r="G6" i="1" s="1"/>
  <c r="E6" i="1"/>
  <c r="X5" i="1"/>
  <c r="T5" i="1"/>
  <c r="J5" i="1"/>
  <c r="G5" i="1"/>
  <c r="F5" i="1"/>
  <c r="U5" i="1" s="1"/>
  <c r="L5" i="1" s="1"/>
  <c r="E5" i="1"/>
  <c r="H5" i="1" s="1"/>
  <c r="X4" i="1"/>
  <c r="T4" i="1"/>
  <c r="J4" i="1"/>
  <c r="H4" i="1"/>
  <c r="I4" i="1" s="1"/>
  <c r="F4" i="1"/>
  <c r="G4" i="1" s="1"/>
  <c r="G11" i="1" s="1"/>
  <c r="E4" i="1"/>
  <c r="E11" i="1" s="1"/>
  <c r="H11" i="1" s="1"/>
  <c r="I11" i="1" l="1"/>
  <c r="M11" i="1"/>
  <c r="L6" i="1"/>
  <c r="D20" i="1"/>
  <c r="E20" i="1" s="1"/>
  <c r="C21" i="1"/>
  <c r="M5" i="1"/>
  <c r="I5" i="1"/>
  <c r="I7" i="1"/>
  <c r="M7" i="1"/>
  <c r="L7" i="1"/>
  <c r="M9" i="1"/>
  <c r="I9" i="1"/>
  <c r="I12" i="1"/>
  <c r="M12" i="1"/>
  <c r="L12" i="1"/>
  <c r="M14" i="1"/>
  <c r="I14" i="1"/>
  <c r="M4" i="1"/>
  <c r="U6" i="1"/>
  <c r="M8" i="1"/>
  <c r="U10" i="1"/>
  <c r="L10" i="1" s="1"/>
  <c r="F11" i="1"/>
  <c r="U11" i="1" s="1"/>
  <c r="L11" i="1" s="1"/>
  <c r="M13" i="1"/>
  <c r="F19" i="1"/>
  <c r="F20" i="1"/>
  <c r="U4" i="1"/>
  <c r="L4" i="1" s="1"/>
  <c r="M6" i="1"/>
  <c r="U8" i="1"/>
  <c r="L8" i="1" s="1"/>
  <c r="M10" i="1"/>
  <c r="U13" i="1"/>
  <c r="L13" i="1" s="1"/>
  <c r="D21" i="1" l="1"/>
  <c r="E21" i="1" s="1"/>
  <c r="F21" i="1" s="1"/>
  <c r="C22" i="1"/>
  <c r="D22" i="1" l="1"/>
  <c r="E22" i="1" s="1"/>
  <c r="F22" i="1" s="1"/>
  <c r="C23" i="1"/>
  <c r="D23" i="1" l="1"/>
  <c r="E23" i="1" s="1"/>
  <c r="F23" i="1" s="1"/>
  <c r="C24" i="1"/>
  <c r="D24" i="1" s="1"/>
  <c r="E24" i="1" s="1"/>
  <c r="F24" i="1" s="1"/>
</calcChain>
</file>

<file path=xl/sharedStrings.xml><?xml version="1.0" encoding="utf-8"?>
<sst xmlns="http://schemas.openxmlformats.org/spreadsheetml/2006/main" count="50" uniqueCount="46">
  <si>
    <t>Plan vs Achievement</t>
  </si>
  <si>
    <t xml:space="preserve">Date: </t>
  </si>
  <si>
    <t>02-Jul-25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</si>
  <si>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</si>
  <si>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</si>
  <si>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</si>
  <si>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</si>
  <si>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</si>
  <si>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</si>
  <si>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</si>
  <si>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</si>
  <si>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</si>
  <si>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</si>
  <si>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</si>
  <si>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</si>
  <si>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</si>
  <si>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</si>
  <si>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</si>
  <si>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</si>
  <si>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</si>
  <si>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</si>
  <si>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</si>
  <si>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</si>
  <si>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</si>
  <si>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</si>
  <si>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</si>
  <si>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</si>
  <si>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</si>
  <si>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JAL3</t>
  </si>
  <si>
    <t>JFL</t>
  </si>
  <si>
    <t>JKL</t>
  </si>
  <si>
    <t>MFL</t>
  </si>
  <si>
    <t>FFL2</t>
  </si>
  <si>
    <t>JKL-U2</t>
  </si>
  <si>
    <t>GMT TOTAL:</t>
  </si>
  <si>
    <t>LINGERIE</t>
  </si>
  <si>
    <t>GTAL-RMG</t>
  </si>
  <si>
    <t>GTAL-LIN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</si>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</sst>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d/mmm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4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  <border>
      <left style="thin">
        <color rgb="FFA4A4A4"/>
      </left>
      <right style="thin">
        <color rgb="FFA4A4A4"/>
      </right>
      <top/>
      <bottom/>
      <diagonal/>
    </border>
  </borders>
  <cellStyleXfs count="2">
    <xf numFmtId="0" fontId="0" fillId="0" borderId="0"/>
    <xf numFmtId="9" fontId="1" fillId="0" borderId="0"/>
  </cellStyleXfs>
  <cellXfs count="23">
    <xf numFmtId="0" fontId="0" fillId="0" borderId="0" xfId="0"/>
    <xf numFmtId="3" fontId="0" fillId="0" borderId="0" xfId="0" applyNumberFormat="1"/>
    <xf numFmtId="3" fontId="2" fillId="0" borderId="0" xfId="0" applyNumberFormat="1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0" fontId="6" fillId="0" borderId="0" xfId="0" applyFont="1"/>
    <xf numFmtId="0" fontId="7" fillId="2" borderId="1" xfId="0" applyFont="1" applyFill="1" applyBorder="1" applyAlignment="1">
      <alignment horizontal="center"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0" fontId="5" fillId="0" borderId="2" xfId="0" applyFont="1" applyBorder="1"/>
    <xf numFmtId="9" fontId="0" fillId="0" borderId="2" xfId="1" applyFont="1" applyBorder="1"/>
    <xf numFmtId="9" fontId="7" fillId="2" borderId="1" xfId="1" applyFont="1" applyFill="1" applyBorder="1" applyAlignment="1">
      <alignment horizontal="center" vertical="center" wrapText="1"/>
    </xf>
    <xf numFmtId="3" fontId="8" fillId="0" borderId="2" xfId="0" applyNumberFormat="1" applyFont="1" applyBorder="1"/>
    <xf numFmtId="0" fontId="8" fillId="0" borderId="2" xfId="0" applyFont="1" applyBorder="1"/>
    <xf numFmtId="0" fontId="8" fillId="0" borderId="2" xfId="0" applyFont="1" applyBorder="1" applyAlignment="1">
      <alignment horizontal="center"/>
    </xf>
    <xf numFmtId="9" fontId="0" fillId="0" borderId="2" xfId="1" applyFont="1" applyBorder="1" applyAlignment="1">
      <alignment horizontal="center"/>
    </xf>
    <xf numFmtId="1" fontId="0" fillId="0" borderId="2" xfId="0" applyNumberFormat="1" applyBorder="1"/>
    <xf numFmtId="3" fontId="0" fillId="0" borderId="3" xfId="0" applyNumberFormat="1" applyBorder="1"/>
    <xf numFmtId="0" fontId="0" fillId="0" borderId="3" xfId="0" applyBorder="1"/>
    <xf numFmtId="9" fontId="0" fillId="0" borderId="3" xfId="1" applyFont="1" applyBorder="1"/>
    <xf numFmtId="0" fontId="9" fillId="0" borderId="0" xfId="0" applyFont="1"/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4"/>
  <sheetViews>
    <sheetView tabSelected="1" topLeftCell="A6" workbookViewId="0">
      <selection activeCell="B11" sqref="B11"/>
    </sheetView>
  </sheetViews>
  <sheetFormatPr defaultRowHeight="15" x14ac:dyDescent="0.25"/>
  <cols>
    <col min="1" max="1" width="11.5703125" customWidth="1"/>
    <col min="2" max="2" width="13.140625" customWidth="1"/>
    <col min="3" max="3" width="10.5703125" customWidth="1"/>
    <col min="4" max="4" width="10.7109375" bestFit="1" customWidth="1"/>
    <col min="5" max="5" width="11.140625" customWidth="1"/>
    <col min="6" max="6" width="10.85546875" customWidth="1"/>
    <col min="7" max="7" width="11.28515625" customWidth="1"/>
    <col min="8" max="8" width="12.42578125" customWidth="1"/>
    <col min="9" max="9" width="10.140625" customWidth="1"/>
    <col min="10" max="10" width="10" bestFit="1" customWidth="1"/>
    <col min="11" max="11" width="10.42578125" customWidth="1"/>
    <col min="13" max="13" width="11.5703125" bestFit="1" customWidth="1"/>
    <col min="20" max="20" width="11.42578125" customWidth="1"/>
    <col min="21" max="21" width="13" customWidth="1"/>
  </cols>
  <sheetData>
    <row r="1" spans="1:24" ht="21" customHeight="1" x14ac:dyDescent="0.35">
      <c r="A1" s="3" t="s">
        <v>0</v>
      </c>
    </row>
    <row r="2" spans="1:24" ht="15.75" customHeight="1" thickBot="1" x14ac:dyDescent="0.3">
      <c r="A2" s="4" t="s">
        <v>1</v>
      </c>
      <c r="B2" s="5" t="s">
        <v>2</v>
      </c>
    </row>
    <row r="3" spans="1:24" ht="76.5" customHeight="1" thickTop="1" thickBot="1" x14ac:dyDescent="0.3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7" t="s">
        <v>11</v>
      </c>
      <c r="J3" s="7" t="s">
        <v>12</v>
      </c>
      <c r="K3" s="7" t="s">
        <v>13</v>
      </c>
      <c r="L3" s="7" t="s">
        <v>14</v>
      </c>
      <c r="M3" s="7" t="s">
        <v>15</v>
      </c>
      <c r="N3" s="7" t="s">
        <v>16</v>
      </c>
      <c r="O3" s="7" t="s">
        <v>17</v>
      </c>
      <c r="P3" s="7" t="s">
        <v>18</v>
      </c>
      <c r="Q3" s="7" t="s">
        <v>19</v>
      </c>
      <c r="R3" s="7" t="s">
        <v>20</v>
      </c>
      <c r="S3" s="7" t="s">
        <v>21</v>
      </c>
      <c r="T3" s="7" t="s">
        <v>22</v>
      </c>
      <c r="U3" s="7" t="s">
        <v>23</v>
      </c>
      <c r="V3" s="7" t="s">
        <v>24</v>
      </c>
      <c r="W3" s="7" t="s">
        <v>25</v>
      </c>
      <c r="X3" s="7" t="s">
        <v>26</v>
      </c>
    </row>
    <row r="4" spans="1:24" ht="15.75" customHeight="1" thickTop="1" x14ac:dyDescent="0.25">
      <c r="A4" s="11" t="s">
        <v>27</v>
      </c>
      <c r="B4" s="10">
        <v>91925</v>
      </c>
      <c r="C4" s="10">
        <v>2143885</v>
      </c>
      <c r="D4" s="10">
        <v>183305</v>
      </c>
      <c r="E4" s="10">
        <f t="shared" ref="E4:E10" si="0">C4-D4</f>
        <v>1960580</v>
      </c>
      <c r="F4" s="10">
        <f t="shared" ref="F4:F10" si="1">C4*W4/V4</f>
        <v>158806.29629629629</v>
      </c>
      <c r="G4" s="10">
        <f t="shared" ref="G4:G10" si="2">F4-D4</f>
        <v>-24498.703703703708</v>
      </c>
      <c r="H4" s="10">
        <f t="shared" ref="H4:H14" si="3">(E4+B4)/(X4+1)</f>
        <v>78942.5</v>
      </c>
      <c r="I4" s="10">
        <f t="shared" ref="I4:I14" si="4">H4*N4</f>
        <v>594437.02500000002</v>
      </c>
      <c r="J4" s="10">
        <f t="shared" ref="J4:J14" si="5">B4*O4</f>
        <v>675648.75</v>
      </c>
      <c r="K4" s="10">
        <v>96346</v>
      </c>
      <c r="L4" s="17">
        <f t="shared" ref="L4:L14" si="6">T4/U4</f>
        <v>1.1266757763652198</v>
      </c>
      <c r="M4" s="10">
        <f t="shared" ref="M4:M14" si="7">H4/P4</f>
        <v>7894.25</v>
      </c>
      <c r="N4" s="9">
        <v>7.53</v>
      </c>
      <c r="O4" s="9">
        <v>7.35</v>
      </c>
      <c r="P4" s="9">
        <v>10</v>
      </c>
      <c r="Q4" s="9">
        <v>11.49</v>
      </c>
      <c r="R4" s="12">
        <v>0.67</v>
      </c>
      <c r="S4" s="12">
        <v>0.6794</v>
      </c>
      <c r="T4" s="10">
        <f t="shared" ref="T4:T14" si="8">O4*D4</f>
        <v>1347291.75</v>
      </c>
      <c r="U4" s="10">
        <f t="shared" ref="U4:U14" si="9">N4*F4</f>
        <v>1195811.4111111111</v>
      </c>
      <c r="V4" s="9">
        <v>27</v>
      </c>
      <c r="W4" s="9">
        <v>2</v>
      </c>
      <c r="X4" s="9">
        <f t="shared" ref="X4:X14" si="10">V4-W4</f>
        <v>25</v>
      </c>
    </row>
    <row r="5" spans="1:24" x14ac:dyDescent="0.25">
      <c r="A5" s="11" t="s">
        <v>28</v>
      </c>
      <c r="B5" s="10">
        <v>11875</v>
      </c>
      <c r="C5" s="10">
        <v>262272</v>
      </c>
      <c r="D5" s="10">
        <v>23530</v>
      </c>
      <c r="E5" s="10">
        <f t="shared" si="0"/>
        <v>238742</v>
      </c>
      <c r="F5" s="10">
        <f t="shared" si="1"/>
        <v>19427.555555555555</v>
      </c>
      <c r="G5" s="10">
        <f t="shared" si="2"/>
        <v>-4102.4444444444453</v>
      </c>
      <c r="H5" s="10">
        <f t="shared" si="3"/>
        <v>9639.1153846153848</v>
      </c>
      <c r="I5" s="10">
        <f t="shared" si="4"/>
        <v>58605.82153846154</v>
      </c>
      <c r="J5" s="10">
        <f t="shared" si="5"/>
        <v>72793.75</v>
      </c>
      <c r="K5" s="10">
        <v>10849</v>
      </c>
      <c r="L5" s="17">
        <f t="shared" si="6"/>
        <v>1.2211265190637763</v>
      </c>
      <c r="M5" s="18">
        <f t="shared" si="7"/>
        <v>963.9115384615385</v>
      </c>
      <c r="N5" s="9">
        <v>6.08</v>
      </c>
      <c r="O5" s="9">
        <v>6.13</v>
      </c>
      <c r="P5" s="9">
        <v>10</v>
      </c>
      <c r="Q5" s="9">
        <v>11.01</v>
      </c>
      <c r="R5" s="12">
        <v>0.66</v>
      </c>
      <c r="S5" s="12">
        <v>0.72109999999999996</v>
      </c>
      <c r="T5" s="10">
        <f t="shared" si="8"/>
        <v>144238.9</v>
      </c>
      <c r="U5" s="10">
        <f t="shared" si="9"/>
        <v>118119.53777777778</v>
      </c>
      <c r="V5" s="9">
        <v>27</v>
      </c>
      <c r="W5" s="9">
        <v>2</v>
      </c>
      <c r="X5" s="9">
        <f t="shared" si="10"/>
        <v>25</v>
      </c>
    </row>
    <row r="6" spans="1:24" x14ac:dyDescent="0.25">
      <c r="A6" s="11" t="s">
        <v>29</v>
      </c>
      <c r="B6" s="10">
        <v>58478</v>
      </c>
      <c r="C6" s="10">
        <v>1913112</v>
      </c>
      <c r="D6" s="10">
        <v>120263</v>
      </c>
      <c r="E6" s="10">
        <f t="shared" si="0"/>
        <v>1792849</v>
      </c>
      <c r="F6" s="10">
        <f t="shared" si="1"/>
        <v>141712</v>
      </c>
      <c r="G6" s="10">
        <f t="shared" si="2"/>
        <v>21449</v>
      </c>
      <c r="H6" s="10">
        <f t="shared" si="3"/>
        <v>71204.88461538461</v>
      </c>
      <c r="I6" s="10">
        <f t="shared" si="4"/>
        <v>444318.48</v>
      </c>
      <c r="J6" s="10">
        <f t="shared" si="5"/>
        <v>359639.7</v>
      </c>
      <c r="K6" s="10">
        <v>63624</v>
      </c>
      <c r="L6" s="17">
        <f t="shared" si="6"/>
        <v>0.83640367435361873</v>
      </c>
      <c r="M6" s="10">
        <f t="shared" si="7"/>
        <v>6473.1713286713284</v>
      </c>
      <c r="N6" s="9">
        <v>6.24</v>
      </c>
      <c r="O6" s="9">
        <v>6.15</v>
      </c>
      <c r="P6" s="9">
        <v>11</v>
      </c>
      <c r="Q6" s="9">
        <v>13.58</v>
      </c>
      <c r="R6" s="12">
        <v>0.72799999999999998</v>
      </c>
      <c r="S6" s="12">
        <v>0.64190000000000003</v>
      </c>
      <c r="T6" s="10">
        <f t="shared" si="8"/>
        <v>739617.45000000007</v>
      </c>
      <c r="U6" s="10">
        <f t="shared" si="9"/>
        <v>884282.88</v>
      </c>
      <c r="V6" s="9">
        <v>27</v>
      </c>
      <c r="W6" s="9">
        <v>2</v>
      </c>
      <c r="X6" s="9">
        <f t="shared" si="10"/>
        <v>25</v>
      </c>
    </row>
    <row r="7" spans="1:24" x14ac:dyDescent="0.25">
      <c r="A7" s="11" t="s">
        <v>30</v>
      </c>
      <c r="B7" s="10">
        <v>84949</v>
      </c>
      <c r="C7" s="10">
        <v>2200195</v>
      </c>
      <c r="D7" s="10">
        <v>174818</v>
      </c>
      <c r="E7" s="10">
        <f t="shared" si="0"/>
        <v>2025377</v>
      </c>
      <c r="F7" s="10">
        <f t="shared" si="1"/>
        <v>162977.40740740742</v>
      </c>
      <c r="G7" s="10">
        <f t="shared" si="2"/>
        <v>-11840.592592592584</v>
      </c>
      <c r="H7" s="10">
        <f t="shared" si="3"/>
        <v>81166.38461538461</v>
      </c>
      <c r="I7" s="10">
        <f t="shared" si="4"/>
        <v>710205.86538461538</v>
      </c>
      <c r="J7" s="10">
        <f t="shared" si="5"/>
        <v>795972.12999999989</v>
      </c>
      <c r="K7" s="10">
        <v>92120</v>
      </c>
      <c r="L7" s="17">
        <f t="shared" si="6"/>
        <v>1.14865677996723</v>
      </c>
      <c r="M7" s="10">
        <f t="shared" si="7"/>
        <v>9018.4871794871797</v>
      </c>
      <c r="N7" s="9">
        <v>8.75</v>
      </c>
      <c r="O7" s="9">
        <v>9.3699999999999992</v>
      </c>
      <c r="P7" s="9">
        <v>9</v>
      </c>
      <c r="Q7" s="9">
        <v>12.12</v>
      </c>
      <c r="R7" s="12">
        <v>0.64200000000000002</v>
      </c>
      <c r="S7" s="12">
        <v>0.65680000000000005</v>
      </c>
      <c r="T7" s="10">
        <f t="shared" si="8"/>
        <v>1638044.66</v>
      </c>
      <c r="U7" s="10">
        <f t="shared" si="9"/>
        <v>1426052.3148148148</v>
      </c>
      <c r="V7" s="9">
        <v>27</v>
      </c>
      <c r="W7" s="9">
        <v>2</v>
      </c>
      <c r="X7" s="9">
        <f t="shared" si="10"/>
        <v>25</v>
      </c>
    </row>
    <row r="8" spans="1:24" x14ac:dyDescent="0.25">
      <c r="A8" s="11" t="s">
        <v>31</v>
      </c>
      <c r="B8" s="10">
        <v>64286</v>
      </c>
      <c r="C8" s="10">
        <v>2146320</v>
      </c>
      <c r="D8" s="10">
        <v>133228</v>
      </c>
      <c r="E8" s="10">
        <f t="shared" si="0"/>
        <v>2013092</v>
      </c>
      <c r="F8" s="10">
        <f t="shared" si="1"/>
        <v>158986.66666666666</v>
      </c>
      <c r="G8" s="10">
        <f t="shared" si="2"/>
        <v>25758.666666666657</v>
      </c>
      <c r="H8" s="10">
        <f t="shared" si="3"/>
        <v>79899.153846153844</v>
      </c>
      <c r="I8" s="10">
        <f t="shared" si="4"/>
        <v>588856.76384615386</v>
      </c>
      <c r="J8" s="10">
        <f t="shared" si="5"/>
        <v>468002.08</v>
      </c>
      <c r="K8" s="10">
        <v>74672</v>
      </c>
      <c r="L8" s="17">
        <f t="shared" si="6"/>
        <v>0.8277490592841048</v>
      </c>
      <c r="M8" s="10">
        <f t="shared" si="7"/>
        <v>7989.915384615384</v>
      </c>
      <c r="N8" s="9">
        <v>7.37</v>
      </c>
      <c r="O8" s="9">
        <v>7.28</v>
      </c>
      <c r="P8" s="9">
        <v>10</v>
      </c>
      <c r="Q8" s="9">
        <v>8.74</v>
      </c>
      <c r="R8" s="12">
        <v>0.66200000000000003</v>
      </c>
      <c r="S8" s="12">
        <v>0.65010000000000001</v>
      </c>
      <c r="T8" s="10">
        <f t="shared" si="8"/>
        <v>969899.84000000008</v>
      </c>
      <c r="U8" s="10">
        <f t="shared" si="9"/>
        <v>1171731.7333333332</v>
      </c>
      <c r="V8" s="9">
        <v>27</v>
      </c>
      <c r="W8" s="9">
        <v>2</v>
      </c>
      <c r="X8" s="9">
        <f t="shared" si="10"/>
        <v>25</v>
      </c>
    </row>
    <row r="9" spans="1:24" x14ac:dyDescent="0.25">
      <c r="A9" s="11" t="s">
        <v>32</v>
      </c>
      <c r="B9" s="10">
        <v>105743</v>
      </c>
      <c r="C9" s="10">
        <v>2342283</v>
      </c>
      <c r="D9" s="10">
        <v>213096</v>
      </c>
      <c r="E9" s="10">
        <f t="shared" si="0"/>
        <v>2129187</v>
      </c>
      <c r="F9" s="10">
        <f t="shared" si="1"/>
        <v>173502.44444444444</v>
      </c>
      <c r="G9" s="10">
        <f t="shared" si="2"/>
        <v>-39593.555555555562</v>
      </c>
      <c r="H9" s="10">
        <f t="shared" si="3"/>
        <v>85958.846153846156</v>
      </c>
      <c r="I9" s="10">
        <f t="shared" si="4"/>
        <v>702283.7730769231</v>
      </c>
      <c r="J9" s="10">
        <f t="shared" si="5"/>
        <v>722224.69000000006</v>
      </c>
      <c r="K9" s="10">
        <v>123986</v>
      </c>
      <c r="L9" s="17">
        <f t="shared" si="6"/>
        <v>1.0267585949086357</v>
      </c>
      <c r="M9" s="10">
        <f t="shared" si="7"/>
        <v>8595.8846153846152</v>
      </c>
      <c r="N9" s="9">
        <v>8.17</v>
      </c>
      <c r="O9" s="9">
        <v>6.83</v>
      </c>
      <c r="P9" s="9">
        <v>10</v>
      </c>
      <c r="Q9" s="9">
        <v>13.49</v>
      </c>
      <c r="R9" s="12">
        <v>0.68</v>
      </c>
      <c r="S9" s="12">
        <v>0.62280000000000002</v>
      </c>
      <c r="T9" s="10">
        <f t="shared" si="8"/>
        <v>1455445.68</v>
      </c>
      <c r="U9" s="10">
        <f t="shared" si="9"/>
        <v>1417514.9711111111</v>
      </c>
      <c r="V9" s="9">
        <v>27</v>
      </c>
      <c r="W9" s="9">
        <v>2</v>
      </c>
      <c r="X9" s="9">
        <f t="shared" si="10"/>
        <v>25</v>
      </c>
    </row>
    <row r="10" spans="1:24" ht="14.25" customHeight="1" thickBot="1" x14ac:dyDescent="0.3">
      <c r="A10" s="11" t="s">
        <v>33</v>
      </c>
      <c r="B10" s="10">
        <v>96186</v>
      </c>
      <c r="C10" s="10">
        <v>3425817</v>
      </c>
      <c r="D10" s="10">
        <v>198582</v>
      </c>
      <c r="E10" s="10">
        <f t="shared" si="0"/>
        <v>3227235</v>
      </c>
      <c r="F10" s="10">
        <f t="shared" si="1"/>
        <v>253764.22222222222</v>
      </c>
      <c r="G10" s="10">
        <f t="shared" si="2"/>
        <v>55182.222222222219</v>
      </c>
      <c r="H10" s="10">
        <f t="shared" si="3"/>
        <v>127823.88461538461</v>
      </c>
      <c r="I10" s="10">
        <f t="shared" si="4"/>
        <v>1190040.3657692308</v>
      </c>
      <c r="J10" s="10">
        <f t="shared" si="5"/>
        <v>912805.14</v>
      </c>
      <c r="K10" s="10">
        <v>110565</v>
      </c>
      <c r="L10" s="17">
        <f t="shared" si="6"/>
        <v>0.79767507187251963</v>
      </c>
      <c r="M10" s="10">
        <f t="shared" si="7"/>
        <v>12782.388461538461</v>
      </c>
      <c r="N10" s="9">
        <v>9.31</v>
      </c>
      <c r="O10" s="9">
        <v>9.49</v>
      </c>
      <c r="P10" s="9">
        <v>10</v>
      </c>
      <c r="Q10" s="9">
        <v>10.14</v>
      </c>
      <c r="R10" s="12">
        <v>0.65</v>
      </c>
      <c r="S10" s="12">
        <v>0.64890000000000003</v>
      </c>
      <c r="T10" s="10">
        <f t="shared" si="8"/>
        <v>1884543.18</v>
      </c>
      <c r="U10" s="10">
        <f t="shared" si="9"/>
        <v>2362544.908888889</v>
      </c>
      <c r="V10" s="9">
        <v>27</v>
      </c>
      <c r="W10" s="9">
        <v>2</v>
      </c>
      <c r="X10" s="9">
        <f t="shared" si="10"/>
        <v>25</v>
      </c>
    </row>
    <row r="11" spans="1:24" ht="27.75" customHeight="1" thickTop="1" thickBot="1" x14ac:dyDescent="0.3">
      <c r="A11" s="7" t="s">
        <v>34</v>
      </c>
      <c r="B11" s="8">
        <v>513442</v>
      </c>
      <c r="C11" s="8">
        <f>SUM(C4:C10)</f>
        <v>14433884</v>
      </c>
      <c r="D11" s="8">
        <v>1046822</v>
      </c>
      <c r="E11" s="8">
        <f>SUM(E4:E10)</f>
        <v>13387062</v>
      </c>
      <c r="F11" s="8">
        <f>SUM(F4:F10)</f>
        <v>1069176.5925925926</v>
      </c>
      <c r="G11" s="8">
        <f>SUM(G4:G10)</f>
        <v>22354.592592592577</v>
      </c>
      <c r="H11" s="8">
        <f t="shared" si="3"/>
        <v>534634.76923076925</v>
      </c>
      <c r="I11" s="8">
        <f t="shared" si="4"/>
        <v>4261039.1107692309</v>
      </c>
      <c r="J11" s="8">
        <f t="shared" si="5"/>
        <v>4009982.02</v>
      </c>
      <c r="K11" s="8">
        <v>572161.15</v>
      </c>
      <c r="L11" s="13">
        <f t="shared" si="6"/>
        <v>0.95943622403447804</v>
      </c>
      <c r="M11" s="8">
        <f t="shared" si="7"/>
        <v>53570.618159395715</v>
      </c>
      <c r="N11" s="7">
        <v>7.97</v>
      </c>
      <c r="O11" s="7">
        <v>7.81</v>
      </c>
      <c r="P11" s="7">
        <v>9.98</v>
      </c>
      <c r="Q11" s="7">
        <v>11.39</v>
      </c>
      <c r="R11" s="13">
        <v>0.67</v>
      </c>
      <c r="S11" s="13">
        <v>0.65110000000000001</v>
      </c>
      <c r="T11" s="8">
        <f t="shared" si="8"/>
        <v>8175679.8199999994</v>
      </c>
      <c r="U11" s="8">
        <f t="shared" si="9"/>
        <v>8521337.4429629631</v>
      </c>
      <c r="V11" s="7">
        <v>27</v>
      </c>
      <c r="W11" s="7">
        <v>2</v>
      </c>
      <c r="X11" s="7">
        <f t="shared" si="10"/>
        <v>25</v>
      </c>
    </row>
    <row r="12" spans="1:24" ht="15.75" customHeight="1" thickTop="1" x14ac:dyDescent="0.25">
      <c r="A12" s="11" t="s">
        <v>35</v>
      </c>
      <c r="B12" s="10">
        <v>133970</v>
      </c>
      <c r="C12" s="10">
        <v>3336041</v>
      </c>
      <c r="D12" s="10">
        <v>270648</v>
      </c>
      <c r="E12" s="10">
        <f>C12-D12</f>
        <v>3065393</v>
      </c>
      <c r="F12" s="10">
        <f>C12*W12/V12</f>
        <v>247114.14814814815</v>
      </c>
      <c r="G12" s="10">
        <f>F12-D12</f>
        <v>-23533.851851851854</v>
      </c>
      <c r="H12" s="10">
        <f t="shared" si="3"/>
        <v>123052.42307692308</v>
      </c>
      <c r="I12" s="10">
        <f t="shared" si="4"/>
        <v>441758.19884615386</v>
      </c>
      <c r="J12" s="10">
        <f t="shared" si="5"/>
        <v>484971.4</v>
      </c>
      <c r="K12" s="10">
        <v>130202</v>
      </c>
      <c r="L12" s="17">
        <f t="shared" si="6"/>
        <v>1.1043871202697815</v>
      </c>
      <c r="M12" s="10">
        <f t="shared" si="7"/>
        <v>13672.491452991453</v>
      </c>
      <c r="N12" s="9">
        <v>3.59</v>
      </c>
      <c r="O12" s="9">
        <v>3.62</v>
      </c>
      <c r="P12" s="9">
        <v>9</v>
      </c>
      <c r="Q12" s="9">
        <v>9.56</v>
      </c>
      <c r="R12" s="12">
        <v>0.78</v>
      </c>
      <c r="S12" s="12">
        <v>0.76470000000000005</v>
      </c>
      <c r="T12" s="10">
        <f t="shared" si="8"/>
        <v>979745.76</v>
      </c>
      <c r="U12" s="10">
        <f t="shared" si="9"/>
        <v>887139.79185185186</v>
      </c>
      <c r="V12" s="9">
        <v>27</v>
      </c>
      <c r="W12" s="9">
        <v>2</v>
      </c>
      <c r="X12" s="9">
        <f t="shared" si="10"/>
        <v>25</v>
      </c>
    </row>
    <row r="13" spans="1:24" ht="15.75" customHeight="1" x14ac:dyDescent="0.25">
      <c r="A13" s="11" t="s">
        <v>36</v>
      </c>
      <c r="B13" s="19">
        <v>14508</v>
      </c>
      <c r="C13" s="19">
        <v>959072</v>
      </c>
      <c r="D13" s="10">
        <v>32615</v>
      </c>
      <c r="E13" s="10">
        <f>C13-D13</f>
        <v>926457</v>
      </c>
      <c r="F13" s="10">
        <f>C13*W13/V13</f>
        <v>71042.370370370365</v>
      </c>
      <c r="G13" s="10">
        <f>F13-D13</f>
        <v>38427.370370370365</v>
      </c>
      <c r="H13" s="10">
        <f t="shared" si="3"/>
        <v>36190.961538461539</v>
      </c>
      <c r="I13" s="10">
        <f t="shared" si="4"/>
        <v>246822.35769230771</v>
      </c>
      <c r="J13" s="10">
        <f t="shared" si="5"/>
        <v>91690.559999999998</v>
      </c>
      <c r="K13" s="10">
        <v>32925</v>
      </c>
      <c r="L13" s="17">
        <f t="shared" si="6"/>
        <v>0.42543443877468651</v>
      </c>
      <c r="M13" s="10">
        <f t="shared" si="7"/>
        <v>3619.0961538461538</v>
      </c>
      <c r="N13" s="22">
        <v>6.82</v>
      </c>
      <c r="O13" s="20">
        <v>6.32</v>
      </c>
      <c r="P13" s="20">
        <v>10</v>
      </c>
      <c r="Q13" s="20">
        <v>9.39</v>
      </c>
      <c r="R13" s="21">
        <v>0.61799999999999999</v>
      </c>
      <c r="S13" s="12">
        <v>0.33650000000000002</v>
      </c>
      <c r="T13" s="10">
        <f t="shared" si="8"/>
        <v>206126.80000000002</v>
      </c>
      <c r="U13" s="10">
        <f t="shared" si="9"/>
        <v>484508.96592592594</v>
      </c>
      <c r="V13" s="9">
        <v>27</v>
      </c>
      <c r="W13" s="9">
        <v>2</v>
      </c>
      <c r="X13" s="9">
        <f t="shared" si="10"/>
        <v>25</v>
      </c>
    </row>
    <row r="14" spans="1:24" ht="14.25" customHeight="1" x14ac:dyDescent="0.25">
      <c r="A14" s="11" t="s">
        <v>37</v>
      </c>
      <c r="B14" s="10">
        <v>13292</v>
      </c>
      <c r="C14" s="10">
        <v>0</v>
      </c>
      <c r="D14" s="10">
        <v>29516</v>
      </c>
      <c r="E14" s="10">
        <f>C14-D14</f>
        <v>-29516</v>
      </c>
      <c r="F14" s="10">
        <f>C14*W14/V14</f>
        <v>0</v>
      </c>
      <c r="G14" s="10">
        <f>F14-D14</f>
        <v>-29516</v>
      </c>
      <c r="H14" s="10">
        <f t="shared" si="3"/>
        <v>-624</v>
      </c>
      <c r="I14" s="10">
        <f t="shared" si="4"/>
        <v>0</v>
      </c>
      <c r="J14" s="18">
        <f t="shared" si="5"/>
        <v>72308.48000000001</v>
      </c>
      <c r="K14" s="9">
        <v>25191</v>
      </c>
      <c r="L14" s="17" t="e">
        <f t="shared" si="6"/>
        <v>#DIV/0!</v>
      </c>
      <c r="M14" s="10" t="e">
        <f t="shared" si="7"/>
        <v>#DIV/0!</v>
      </c>
      <c r="N14" s="9">
        <v>0</v>
      </c>
      <c r="O14" s="9">
        <v>5.44</v>
      </c>
      <c r="P14" s="9">
        <v>0</v>
      </c>
      <c r="Q14" s="9">
        <v>10.36</v>
      </c>
      <c r="R14" s="12">
        <v>0</v>
      </c>
      <c r="S14" s="12">
        <v>0.42870000000000003</v>
      </c>
      <c r="T14" s="9">
        <f t="shared" si="8"/>
        <v>160567.04000000001</v>
      </c>
      <c r="U14" s="10">
        <f t="shared" si="9"/>
        <v>0</v>
      </c>
      <c r="V14" s="9">
        <v>27</v>
      </c>
      <c r="W14" s="9">
        <v>2</v>
      </c>
      <c r="X14" s="9">
        <f t="shared" si="10"/>
        <v>25</v>
      </c>
    </row>
    <row r="15" spans="1:24" x14ac:dyDescent="0.25">
      <c r="C15" s="1"/>
    </row>
    <row r="16" spans="1:24" x14ac:dyDescent="0.25">
      <c r="C16" s="2"/>
      <c r="D16" s="2"/>
      <c r="E16" s="2"/>
      <c r="F16" s="1"/>
      <c r="I16" s="2"/>
      <c r="M16" s="1"/>
    </row>
    <row r="17" spans="1:13" ht="15.75" customHeight="1" thickBot="1" x14ac:dyDescent="0.3">
      <c r="A17" s="6" t="s">
        <v>38</v>
      </c>
      <c r="M17" s="1"/>
    </row>
    <row r="18" spans="1:13" ht="61.5" customHeight="1" thickTop="1" thickBot="1" x14ac:dyDescent="0.3">
      <c r="A18" s="7" t="s">
        <v>39</v>
      </c>
      <c r="B18" s="7" t="s">
        <v>40</v>
      </c>
      <c r="C18" s="7" t="s">
        <v>41</v>
      </c>
      <c r="D18" s="7" t="s">
        <v>42</v>
      </c>
      <c r="E18" s="7" t="s">
        <v>43</v>
      </c>
      <c r="F18" s="7" t="s">
        <v>44</v>
      </c>
      <c r="J18" s="1"/>
    </row>
    <row r="19" spans="1:13" ht="15.75" customHeight="1" thickTop="1" x14ac:dyDescent="0.25">
      <c r="A19" s="14">
        <f>C11</f>
        <v>14433884</v>
      </c>
      <c r="B19" s="14">
        <f>D11</f>
        <v>1046822</v>
      </c>
      <c r="C19" s="14">
        <f>QUOTIENT(B11,10000)*10000</f>
        <v>510000</v>
      </c>
      <c r="D19" s="14">
        <f t="shared" ref="D19:D24" si="11">C19*$X$11</f>
        <v>12750000</v>
      </c>
      <c r="E19" s="14">
        <f t="shared" ref="E19:E24" si="12">$D$11+D19</f>
        <v>13796822</v>
      </c>
      <c r="F19" s="14">
        <f t="shared" ref="F19:F24" si="13">$C$11-E19</f>
        <v>637062</v>
      </c>
      <c r="M19" s="1"/>
    </row>
    <row r="20" spans="1:13" x14ac:dyDescent="0.25">
      <c r="A20" s="16" t="s">
        <v>45</v>
      </c>
      <c r="B20" s="15"/>
      <c r="C20" s="14">
        <f>C19+35000</f>
        <v>545000</v>
      </c>
      <c r="D20" s="14">
        <f t="shared" si="11"/>
        <v>13625000</v>
      </c>
      <c r="E20" s="14">
        <f t="shared" si="12"/>
        <v>14671822</v>
      </c>
      <c r="F20" s="14">
        <f t="shared" si="13"/>
        <v>-237938</v>
      </c>
      <c r="M20" s="1"/>
    </row>
    <row r="21" spans="1:13" x14ac:dyDescent="0.25">
      <c r="A21" s="16" t="s">
        <v>45</v>
      </c>
      <c r="B21" s="15"/>
      <c r="C21" s="14">
        <f>C20+35000</f>
        <v>580000</v>
      </c>
      <c r="D21" s="14">
        <f t="shared" si="11"/>
        <v>14500000</v>
      </c>
      <c r="E21" s="14">
        <f t="shared" si="12"/>
        <v>15546822</v>
      </c>
      <c r="F21" s="14">
        <f t="shared" si="13"/>
        <v>-1112938</v>
      </c>
    </row>
    <row r="22" spans="1:13" x14ac:dyDescent="0.25">
      <c r="A22" s="16" t="s">
        <v>45</v>
      </c>
      <c r="B22" s="15"/>
      <c r="C22" s="14">
        <f>C21+35000</f>
        <v>615000</v>
      </c>
      <c r="D22" s="14">
        <f t="shared" si="11"/>
        <v>15375000</v>
      </c>
      <c r="E22" s="14">
        <f t="shared" si="12"/>
        <v>16421822</v>
      </c>
      <c r="F22" s="14">
        <f t="shared" si="13"/>
        <v>-1987938</v>
      </c>
    </row>
    <row r="23" spans="1:13" x14ac:dyDescent="0.25">
      <c r="A23" s="16" t="s">
        <v>45</v>
      </c>
      <c r="B23" s="15"/>
      <c r="C23" s="14">
        <f>C22+35000</f>
        <v>650000</v>
      </c>
      <c r="D23" s="14">
        <f t="shared" si="11"/>
        <v>16250000</v>
      </c>
      <c r="E23" s="14">
        <f t="shared" si="12"/>
        <v>17296822</v>
      </c>
      <c r="F23" s="14">
        <f t="shared" si="13"/>
        <v>-2862938</v>
      </c>
    </row>
    <row r="24" spans="1:13" x14ac:dyDescent="0.25">
      <c r="A24" s="16" t="s">
        <v>45</v>
      </c>
      <c r="B24" s="15"/>
      <c r="C24" s="14">
        <f>C23+35000</f>
        <v>685000</v>
      </c>
      <c r="D24" s="14">
        <f t="shared" si="11"/>
        <v>17125000</v>
      </c>
      <c r="E24" s="14">
        <f t="shared" si="12"/>
        <v>18171822</v>
      </c>
      <c r="F24" s="14">
        <f t="shared" si="13"/>
        <v>-3737938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Mahfuzur Rahman</dc:creator>
  <cp:lastModifiedBy>Mahfuzur Rahman</cp:lastModifiedBy>
  <dcterms:created xsi:type="dcterms:W3CDTF">2015-06-05T18:17:20Z</dcterms:created>
  <dcterms:modified xsi:type="dcterms:W3CDTF">2025-07-03T08:48:04Z</dcterms:modified>
</cp:coreProperties>
</file>