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https://d.docs.live.net/7b4e6a045c19dc9d/Desktop/Resources/TimeSeries/"/>
    </mc:Choice>
  </mc:AlternateContent>
  <xr:revisionPtr revIDLastSave="609" documentId="8_{9AF48F24-8436-4350-B264-AF796C6D5ADF}" xr6:coauthVersionLast="47" xr6:coauthVersionMax="47" xr10:uidLastSave="{475BA4A4-F666-4B13-BCBD-35B0F976A15E}"/>
  <bookViews>
    <workbookView xWindow="-108" yWindow="-108" windowWidth="23256" windowHeight="12576" xr2:uid="{00000000-000D-0000-FFFF-FFFF00000000}"/>
  </bookViews>
  <sheets>
    <sheet name="Question1-6" sheetId="3" r:id="rId1"/>
    <sheet name="Question7-9" sheetId="5" r:id="rId2"/>
    <sheet name="Question-10" sheetId="9" r:id="rId3"/>
    <sheet name="Firm 1" sheetId="1" r:id="rId4"/>
    <sheet name="Firm 2" sheetId="2" r:id="rId5"/>
    <sheet name="Regression for Q7-9"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5" i="9" l="1"/>
  <c r="T15" i="9"/>
  <c r="U13" i="9"/>
  <c r="T13" i="9"/>
  <c r="I13" i="9"/>
  <c r="H13" i="9"/>
  <c r="C32" i="5"/>
  <c r="C33" i="5"/>
  <c r="C30" i="5"/>
  <c r="F74" i="6"/>
  <c r="C78" i="3"/>
  <c r="C77" i="3"/>
  <c r="C79" i="3"/>
  <c r="C64" i="3"/>
  <c r="C65" i="3" s="1"/>
  <c r="C63" i="3"/>
  <c r="C48" i="3"/>
  <c r="C50" i="3" s="1"/>
  <c r="C47" i="3"/>
  <c r="C51" i="3" s="1"/>
  <c r="T11" i="9" l="1"/>
  <c r="T12" i="9"/>
  <c r="T14" i="9" s="1"/>
  <c r="T10" i="9"/>
  <c r="H12" i="9"/>
  <c r="H14" i="9" s="1"/>
  <c r="H15" i="9" s="1"/>
  <c r="H11" i="9"/>
  <c r="H10" i="9"/>
  <c r="C34" i="5"/>
  <c r="C49" i="3"/>
  <c r="U12" i="9" l="1"/>
  <c r="U14" i="9" s="1"/>
  <c r="U11" i="9"/>
  <c r="U10" i="9"/>
  <c r="I12" i="9"/>
  <c r="I14" i="9" s="1"/>
  <c r="I15" i="9" s="1"/>
  <c r="I11" i="9"/>
  <c r="I10" i="9"/>
  <c r="D6" i="2" l="1"/>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5" i="2"/>
  <c r="D4" i="2"/>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5" i="1"/>
  <c r="D4" i="1"/>
  <c r="C27" i="3"/>
  <c r="C29" i="3"/>
  <c r="C30" i="3" s="1"/>
  <c r="C31" i="3" l="1"/>
</calcChain>
</file>

<file path=xl/sharedStrings.xml><?xml version="1.0" encoding="utf-8"?>
<sst xmlns="http://schemas.openxmlformats.org/spreadsheetml/2006/main" count="111" uniqueCount="82">
  <si>
    <t>Weekly Sales in $1000s</t>
  </si>
  <si>
    <t>Week</t>
  </si>
  <si>
    <t>Autocorrelation</t>
  </si>
  <si>
    <t>Pairs of data</t>
  </si>
  <si>
    <t>95% Confidence Interval</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</si>
  <si>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</si>
  <si>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</si>
  <si>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</si>
  <si>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</si>
  <si>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</si>
  <si>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</si>
  <si>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</si>
  <si>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</si>
  <si>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</si>
  <si>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</si>
  <si>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</si>
  <si>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</si>
  <si>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</si>
  <si>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</si>
  <si>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</si>
  <si>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</si>
  <si>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</si>
  <si>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</si>
  <si>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</si>
  <si>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</si>
  <si>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</si>
  <si>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</si>
  <si>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</si>
  <si>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</si>
  <si>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</si>
  <si>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Weekly Sales in $1000s</t>
  </si>
  <si>
    <t>Residuals</t>
  </si>
  <si>
    <t>Time</t>
  </si>
  <si>
    <t>Y</t>
  </si>
  <si>
    <t>Mean</t>
  </si>
  <si>
    <t>Z</t>
  </si>
  <si>
    <t>Changes</t>
  </si>
  <si>
    <t>Z value</t>
  </si>
  <si>
    <t>Regression Analysis Results</t>
  </si>
  <si>
    <t>Lag - Weekly Sales in $1000s</t>
  </si>
  <si>
    <t>Q1 - Test the data visually for conformity with the L specification of the Random Sample model. Explain clearly whether you think L applies and why (no hedging – you must indicate a definite yes or no.)</t>
  </si>
  <si>
    <r>
      <rPr>
        <b/>
        <sz val="11"/>
        <color theme="1"/>
        <rFont val="Calibri"/>
        <family val="2"/>
        <scheme val="minor"/>
      </rPr>
      <t>Ans.</t>
    </r>
    <r>
      <rPr>
        <sz val="11"/>
        <color theme="1"/>
        <rFont val="Calibri"/>
        <family val="2"/>
        <scheme val="minor"/>
      </rPr>
      <t xml:space="preserve"> After plotting the data, it can be observed that the mean of the data remains same, i.e. at 100. Thus, level (L) is constant and it applies. So, </t>
    </r>
    <r>
      <rPr>
        <b/>
        <sz val="11"/>
        <color theme="1"/>
        <rFont val="Calibri"/>
        <family val="2"/>
        <scheme val="minor"/>
      </rPr>
      <t>YES.</t>
    </r>
  </si>
  <si>
    <t>Q2 - Test the data visually for conformity with the H specification of the Random Sample model. Explain clearly whether you think H applies and why (no hedging – you must indicate a definite yes or no.)</t>
  </si>
  <si>
    <t>Q3 - Test the data quantitatively for conformity with the “I” specification of the Random Sample model. Explain clearly whether you think “I” applies and why (no hedging – you must indicate a definite yes or no.)</t>
  </si>
  <si>
    <r>
      <rPr>
        <b/>
        <sz val="11"/>
        <color theme="1"/>
        <rFont val="Calibri"/>
        <family val="2"/>
        <scheme val="minor"/>
      </rPr>
      <t>Ans.</t>
    </r>
    <r>
      <rPr>
        <sz val="11"/>
        <color theme="1"/>
        <rFont val="Calibri"/>
        <family val="2"/>
        <scheme val="minor"/>
      </rPr>
      <t xml:space="preserve"> To check the conformity with Independence (I), lag 1 autocorrelation and the standard deviation was calculated:</t>
    </r>
  </si>
  <si>
    <t>1 Std dev</t>
  </si>
  <si>
    <t>2 Std dev</t>
  </si>
  <si>
    <r>
      <t xml:space="preserve">The Z-value shows that the autocorrelation is ~3 standard deviations (should not be more than 2 standard deviations for I-test to be valid) away from the mean. Thus, I does not apply or the test is not validated. So, </t>
    </r>
    <r>
      <rPr>
        <b/>
        <sz val="11"/>
        <color theme="1"/>
        <rFont val="Calibri"/>
        <family val="2"/>
        <scheme val="minor"/>
      </rPr>
      <t xml:space="preserve">NO. </t>
    </r>
  </si>
  <si>
    <t>Q4 - Suppose that the Random Sample model is valid for these data. In addition, suppose that weekly sales are normally distributed. Forecast sales for week 61 and give an interval in which you can have approximately 95% confidence that actual sales for week 61 will lie.</t>
  </si>
  <si>
    <r>
      <rPr>
        <b/>
        <sz val="11"/>
        <color theme="1"/>
        <rFont val="Calibri"/>
        <family val="2"/>
        <scheme val="minor"/>
      </rPr>
      <t>Ans.</t>
    </r>
    <r>
      <rPr>
        <sz val="11"/>
        <color theme="1"/>
        <rFont val="Calibri"/>
        <family val="2"/>
        <scheme val="minor"/>
      </rPr>
      <t xml:space="preserve"> As mean +/- standard deviation can be the best forecast under such circumstances:</t>
    </r>
  </si>
  <si>
    <t>Mean - past data points</t>
  </si>
  <si>
    <t>Std Dev</t>
  </si>
  <si>
    <t>Forecast- Week 61</t>
  </si>
  <si>
    <t>Final Forecast</t>
  </si>
  <si>
    <t>Forecast- Week 62</t>
  </si>
  <si>
    <t>Q5 - Suppose that the Random Sample model is valid for these data. In addition, suppose that weekly sales are normally distributed. Forecast sales for week 62 and give an interval in which you can have approximately 95% confidence that actual sales for week 62 will lie.</t>
  </si>
  <si>
    <t>Q6 - Suppose that the Random Sample model is valid for these data. Estimate mean sales per week and give an interval in which you can have approximately 95% confidence that the actual mean of the distribution of weekly sales will lie.</t>
  </si>
  <si>
    <r>
      <rPr>
        <b/>
        <sz val="11"/>
        <color theme="1"/>
        <rFont val="Calibri"/>
        <family val="2"/>
        <scheme val="minor"/>
      </rPr>
      <t>Ans.</t>
    </r>
    <r>
      <rPr>
        <sz val="11"/>
        <color theme="1"/>
        <rFont val="Calibri"/>
        <family val="2"/>
        <scheme val="minor"/>
      </rPr>
      <t xml:space="preserve"> </t>
    </r>
  </si>
  <si>
    <t>Mean Sales per week</t>
  </si>
  <si>
    <t>Final Mean Sales per Week Estimate</t>
  </si>
  <si>
    <t>Q7 - Regress weekly sales as Y on the week number as X. Test the residuals visually for conformity with the L specification of the Random Sample model. Explain clearly whether you think L applies and why (no hedging – you must indicate a definite yes or no.)</t>
  </si>
  <si>
    <r>
      <rPr>
        <b/>
        <sz val="11"/>
        <color theme="1"/>
        <rFont val="Calibri"/>
        <family val="2"/>
        <scheme val="minor"/>
      </rPr>
      <t>Ans.</t>
    </r>
    <r>
      <rPr>
        <sz val="11"/>
        <color theme="1"/>
        <rFont val="Calibri"/>
        <family val="2"/>
        <scheme val="minor"/>
      </rPr>
      <t xml:space="preserve"> After plotting the data for residuals, it can be observed that the mean of the data remains same, i.e. at 0. Thus, level (L) is constant and it applies. So, </t>
    </r>
    <r>
      <rPr>
        <b/>
        <sz val="11"/>
        <color theme="1"/>
        <rFont val="Calibri"/>
        <family val="2"/>
        <scheme val="minor"/>
      </rPr>
      <t>YES.</t>
    </r>
  </si>
  <si>
    <r>
      <rPr>
        <b/>
        <sz val="11"/>
        <color theme="1"/>
        <rFont val="Calibri"/>
        <family val="2"/>
        <scheme val="minor"/>
      </rPr>
      <t>Ans.</t>
    </r>
    <r>
      <rPr>
        <sz val="11"/>
        <color theme="1"/>
        <rFont val="Calibri"/>
        <family val="2"/>
        <scheme val="minor"/>
      </rPr>
      <t xml:space="preserve"> After observing the time series plot, the pattern of variation (up-and-down) is roughly same, i.e. 60 from mean (at max). Thus, variability or homoscedasticity (H) is constant and it applies. So, </t>
    </r>
    <r>
      <rPr>
        <b/>
        <sz val="11"/>
        <color theme="1"/>
        <rFont val="Calibri"/>
        <family val="2"/>
        <scheme val="minor"/>
      </rPr>
      <t>YES.</t>
    </r>
  </si>
  <si>
    <t>Q8 - Regress weekly sales as Y on the week number as X. Test the residuals visually for conformity with the H specification of the Random Sample model. Explain clearly whether you think H applies and why (no hedging – you must indicate a definite yes or no.)</t>
  </si>
  <si>
    <r>
      <rPr>
        <b/>
        <sz val="11"/>
        <color theme="1"/>
        <rFont val="Calibri"/>
        <family val="2"/>
        <scheme val="minor"/>
      </rPr>
      <t>Ans.</t>
    </r>
    <r>
      <rPr>
        <sz val="11"/>
        <color theme="1"/>
        <rFont val="Calibri"/>
        <family val="2"/>
        <scheme val="minor"/>
      </rPr>
      <t xml:space="preserve"> After observing the plot, the pattern of variation (up-and-down) is roughly same, i.e. ~50 from mean (at max). Thus, variability or homoscedasticity (H) is constant and it applies. So, </t>
    </r>
    <r>
      <rPr>
        <b/>
        <sz val="11"/>
        <color theme="1"/>
        <rFont val="Calibri"/>
        <family val="2"/>
        <scheme val="minor"/>
      </rPr>
      <t>YES.</t>
    </r>
  </si>
  <si>
    <t>Q9 - Regress weekly sales as Y on the week number as X. Test the residuals
quantitatively for conformity with the “I” specification of the Random Sample model. Explain clearly whether you think “I” applies and why (no hedging – you must indicate a definite yes or no.)</t>
  </si>
  <si>
    <r>
      <t xml:space="preserve">The autocorrelation &lt; 2 standard deviations. Thus, I applies. So, </t>
    </r>
    <r>
      <rPr>
        <b/>
        <sz val="11"/>
        <color theme="1"/>
        <rFont val="Calibri"/>
        <family val="2"/>
        <scheme val="minor"/>
      </rPr>
      <t xml:space="preserve">YES. </t>
    </r>
  </si>
  <si>
    <t>Q10. Ans.</t>
  </si>
  <si>
    <r>
      <t xml:space="preserve">Changes between periods in random walks are random samples. Thus, if changes between random samples are themselves random samples, then it would mean that those random samples are random walks. But this is not always the case. So, </t>
    </r>
    <r>
      <rPr>
        <b/>
        <sz val="11"/>
        <color theme="1"/>
        <rFont val="Calibri"/>
        <family val="2"/>
        <scheme val="minor"/>
      </rPr>
      <t>(C) sometimes a Random Sample and sometimes not a Random Sample - is correct.</t>
    </r>
  </si>
  <si>
    <t>Change</t>
  </si>
  <si>
    <t>Random Sample</t>
  </si>
  <si>
    <t>Std Error</t>
  </si>
  <si>
    <t>Zero Autocorrelation Satisfied?</t>
  </si>
  <si>
    <t>Case: Changes Not Random Sample</t>
  </si>
  <si>
    <t>Case: Changes Random Sample</t>
  </si>
  <si>
    <t>Mean is almost constant, thus L test passed.</t>
  </si>
  <si>
    <t>Variability is not constant, thus H test not passed.</t>
  </si>
  <si>
    <t>Period-to-period change doesn't satisfy zero autocorrelation.</t>
  </si>
  <si>
    <t>Thus, not a random sample.</t>
  </si>
  <si>
    <t>Variability is almost constant, thus H test passed.</t>
  </si>
  <si>
    <t>Period-to-period change satisfies zero autocorrelation.</t>
  </si>
  <si>
    <t>Thus, random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</si>
</sst>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1"/>
      <color theme="1"/>
      <name val="Calibri"/>
      <family val="2"/>
      <scheme val="minor"/>
    </font>
    <font>
      <sz val="12"/>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b/>
      <sz val="12"/>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2">
    <xf numFmtId="0" fontId="0" fillId="0" borderId="0" xfId="0"/>
    <xf numFmtId="0" fontId="2" fillId="0" borderId="0" xfId="0" applyFont="1"/>
    <xf numFmtId="0" fontId="0" fillId="0" borderId="0" xfId="0" applyBorder="1"/>
    <xf numFmtId="0" fontId="3" fillId="0" borderId="0" xfId="0" applyFo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1" fontId="0" fillId="0" borderId="0" xfId="0" applyNumberFormat="1" applyBorder="1"/>
    <xf numFmtId="0" fontId="0" fillId="0" borderId="4" xfId="0" applyBorder="1"/>
    <xf numFmtId="164" fontId="0" fillId="0" borderId="4" xfId="0" applyNumberFormat="1" applyBorder="1"/>
    <xf numFmtId="0" fontId="2" fillId="2" borderId="4" xfId="0" applyFont="1" applyFill="1" applyBorder="1" applyAlignment="1">
      <alignment horizontal="center"/>
    </xf>
    <xf numFmtId="0" fontId="0" fillId="0" borderId="4" xfId="0" applyFont="1" applyBorder="1"/>
    <xf numFmtId="164" fontId="0" fillId="0" borderId="4" xfId="0" applyNumberFormat="1" applyFont="1" applyBorder="1"/>
    <xf numFmtId="0" fontId="2" fillId="0" borderId="0" xfId="0" applyFont="1" applyAlignment="1">
      <alignment horizontal="left" wrapText="1"/>
    </xf>
    <xf numFmtId="0" fontId="0" fillId="0" borderId="0" xfId="0" applyAlignment="1">
      <alignment horizontal="left" wrapText="1"/>
    </xf>
    <xf numFmtId="0" fontId="0" fillId="0" borderId="0" xfId="0" applyAlignment="1">
      <alignment horizontal="left" wrapText="1"/>
    </xf>
    <xf numFmtId="0" fontId="6" fillId="3" borderId="4" xfId="0" applyFont="1" applyFill="1" applyBorder="1"/>
    <xf numFmtId="0" fontId="0" fillId="0" borderId="4" xfId="0" applyBorder="1" applyAlignment="1">
      <alignment horizontal="right"/>
    </xf>
    <xf numFmtId="2" fontId="0" fillId="0" borderId="4" xfId="0" applyNumberFormat="1" applyBorder="1"/>
    <xf numFmtId="0" fontId="1" fillId="0" borderId="0" xfId="0" applyFont="1" applyBorder="1"/>
    <xf numFmtId="165" fontId="0" fillId="0" borderId="0" xfId="0" applyNumberFormat="1" applyBorder="1"/>
    <xf numFmtId="0" fontId="5" fillId="0" borderId="0" xfId="0" applyFont="1"/>
    <xf numFmtId="0" fontId="0" fillId="0" borderId="0" xfId="0" applyBorder="1" applyAlignment="1">
      <alignment horizontal="left" wrapText="1"/>
    </xf>
    <xf numFmtId="1" fontId="3" fillId="0" borderId="0" xfId="0" applyNumberFormat="1" applyFont="1" applyBorder="1"/>
    <xf numFmtId="1" fontId="0" fillId="0" borderId="4" xfId="0" applyNumberFormat="1" applyBorder="1"/>
    <xf numFmtId="1" fontId="2" fillId="2" borderId="4" xfId="0" applyNumberFormat="1" applyFont="1" applyFill="1" applyBorder="1" applyAlignment="1">
      <alignment horizontal="center"/>
    </xf>
    <xf numFmtId="165" fontId="2" fillId="2" borderId="4" xfId="0" applyNumberFormat="1" applyFont="1" applyFill="1" applyBorder="1" applyAlignment="1">
      <alignment horizontal="center"/>
    </xf>
    <xf numFmtId="0" fontId="6" fillId="3" borderId="4" xfId="0" applyFont="1" applyFill="1" applyBorder="1" applyAlignment="1"/>
    <xf numFmtId="0" fontId="0" fillId="0" borderId="5" xfId="0" applyBorder="1"/>
    <xf numFmtId="2" fontId="0" fillId="0" borderId="3" xfId="0" applyNumberFormat="1" applyBorder="1"/>
    <xf numFmtId="0" fontId="1"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'Firm 1'!$C$2</c:f>
              <c:strCache>
                <c:ptCount val="1"/>
                <c:pt idx="0">
                  <c:v>Weekly Sales in $1000s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trendline>
            <c:spPr>
              <a:ln w="19050" cap="rnd">
                <a:solidFill>
                  <a:schemeClr val="accent1"/>
                </a:solidFill>
                <a:prstDash val="solid"/>
              </a:ln>
              <a:effectLst/>
            </c:spPr>
            <c:trendlineType val="linear"/>
            <c:dispRSqr val="0"/>
            <c:dispEq val="0"/>
          </c:trendline>
          <c:val>
            <c:numRef>
              <c:f>'Firm 1'!$C$3:$C$62</c:f>
              <c:numCache>
                <c:formatCode>0.000</c:formatCode>
                <c:ptCount val="60"/>
                <c:pt idx="0">
                  <c:v>120.74748311679954</c:v>
                </c:pt>
                <c:pt idx="1">
                  <c:v>67.378679879426556</c:v>
                </c:pt>
                <c:pt idx="2">
                  <c:v>74.456224249816188</c:v>
                </c:pt>
                <c:pt idx="3">
                  <c:v>160.11987468719011</c:v>
                </c:pt>
                <c:pt idx="4">
                  <c:v>94.002351097738838</c:v>
                </c:pt>
                <c:pt idx="5">
                  <c:v>60.156740206609399</c:v>
                </c:pt>
                <c:pt idx="6">
                  <c:v>118.04337294326422</c:v>
                </c:pt>
                <c:pt idx="7">
                  <c:v>106.52342622004343</c:v>
                </c:pt>
                <c:pt idx="8">
                  <c:v>107.57286665638019</c:v>
                </c:pt>
                <c:pt idx="9">
                  <c:v>133.98597315715836</c:v>
                </c:pt>
                <c:pt idx="10">
                  <c:v>52.807346409739949</c:v>
                </c:pt>
                <c:pt idx="11">
                  <c:v>104.93154709478888</c:v>
                </c:pt>
                <c:pt idx="12">
                  <c:v>103.29584984076293</c:v>
                </c:pt>
                <c:pt idx="13">
                  <c:v>88.965713761856691</c:v>
                </c:pt>
                <c:pt idx="14">
                  <c:v>74.425490384232518</c:v>
                </c:pt>
                <c:pt idx="15">
                  <c:v>113.00705179180927</c:v>
                </c:pt>
                <c:pt idx="16">
                  <c:v>124.47729896035669</c:v>
                </c:pt>
                <c:pt idx="17">
                  <c:v>76.628623366338147</c:v>
                </c:pt>
                <c:pt idx="18">
                  <c:v>108.9785180494477</c:v>
                </c:pt>
                <c:pt idx="19">
                  <c:v>117.36421157715105</c:v>
                </c:pt>
                <c:pt idx="20">
                  <c:v>107.1148652281976</c:v>
                </c:pt>
                <c:pt idx="21">
                  <c:v>75.939535676123867</c:v>
                </c:pt>
                <c:pt idx="22">
                  <c:v>79.506671055452628</c:v>
                </c:pt>
                <c:pt idx="23">
                  <c:v>145.59631045096333</c:v>
                </c:pt>
                <c:pt idx="24">
                  <c:v>103.428342620416</c:v>
                </c:pt>
                <c:pt idx="25">
                  <c:v>74.362747537659331</c:v>
                </c:pt>
                <c:pt idx="26">
                  <c:v>49.425427518765758</c:v>
                </c:pt>
                <c:pt idx="27">
                  <c:v>151.17419562444988</c:v>
                </c:pt>
                <c:pt idx="28">
                  <c:v>114.23441607225533</c:v>
                </c:pt>
                <c:pt idx="29">
                  <c:v>90.081933667148775</c:v>
                </c:pt>
                <c:pt idx="30">
                  <c:v>71.967269070800668</c:v>
                </c:pt>
                <c:pt idx="31">
                  <c:v>115.4309240634301</c:v>
                </c:pt>
                <c:pt idx="32">
                  <c:v>123.0756851249059</c:v>
                </c:pt>
                <c:pt idx="33">
                  <c:v>60.437618899901224</c:v>
                </c:pt>
                <c:pt idx="34">
                  <c:v>124.72149331692304</c:v>
                </c:pt>
                <c:pt idx="35">
                  <c:v>98.717196024194834</c:v>
                </c:pt>
                <c:pt idx="36">
                  <c:v>92.101117209145627</c:v>
                </c:pt>
                <c:pt idx="37">
                  <c:v>97.038632917119116</c:v>
                </c:pt>
                <c:pt idx="38">
                  <c:v>109.37603110595883</c:v>
                </c:pt>
                <c:pt idx="39">
                  <c:v>115.21776475710685</c:v>
                </c:pt>
                <c:pt idx="40">
                  <c:v>119.06006598160508</c:v>
                </c:pt>
                <c:pt idx="41">
                  <c:v>113.27279550289512</c:v>
                </c:pt>
                <c:pt idx="42">
                  <c:v>41.416764835479682</c:v>
                </c:pt>
                <c:pt idx="43">
                  <c:v>135.30331843922971</c:v>
                </c:pt>
                <c:pt idx="44">
                  <c:v>74.251099994822084</c:v>
                </c:pt>
                <c:pt idx="45">
                  <c:v>85.327840119287046</c:v>
                </c:pt>
                <c:pt idx="46">
                  <c:v>110.75223953907958</c:v>
                </c:pt>
                <c:pt idx="47">
                  <c:v>103.7437383862493</c:v>
                </c:pt>
                <c:pt idx="48">
                  <c:v>113.4302586568239</c:v>
                </c:pt>
                <c:pt idx="49">
                  <c:v>61.222654820587877</c:v>
                </c:pt>
                <c:pt idx="50">
                  <c:v>120.03947897100755</c:v>
                </c:pt>
                <c:pt idx="51">
                  <c:v>97.93811386883975</c:v>
                </c:pt>
                <c:pt idx="52">
                  <c:v>100.34449654426959</c:v>
                </c:pt>
                <c:pt idx="53">
                  <c:v>82.385256722960364</c:v>
                </c:pt>
                <c:pt idx="54">
                  <c:v>118.26892957444704</c:v>
                </c:pt>
                <c:pt idx="55">
                  <c:v>80.898387985917836</c:v>
                </c:pt>
                <c:pt idx="56">
                  <c:v>121.35267541730786</c:v>
                </c:pt>
                <c:pt idx="57">
                  <c:v>82.463330573215984</c:v>
                </c:pt>
                <c:pt idx="58">
                  <c:v>176.78655929260808</c:v>
                </c:pt>
                <c:pt idx="59">
                  <c:v>56.98116479942577</c:v>
                </c:pt>
              </c:numCache>
            </c:numRef>
          </c:val>
          <c:smooth val="0"/>
          <c:extLst>
            <c:ext xmlns:c16="http://schemas.microsoft.com/office/drawing/2014/chart" uri="{C3380CC4-5D6E-409C-BE32-E72D297353CC}">
              <c16:uniqueId val="{00000001-902E-49A6-91E2-7A0AD3BD34CA}"/>
            </c:ext>
          </c:extLst>
        </c:ser>
        <c:dLbls>
          <c:showLegendKey val="0"/>
          <c:showVal val="0"/>
          <c:showCatName val="0"/>
          <c:showSerName val="0"/>
          <c:showPercent val="0"/>
          <c:showBubbleSize val="0"/>
        </c:dLbls>
        <c:smooth val="0"/>
        <c:axId val="733780255"/>
        <c:axId val="733781919"/>
        <c:extLst>
          <c:ext xmlns:c15="http://schemas.microsoft.com/office/drawing/2012/chart" uri="{02D57815-91ED-43cb-92C2-25804820EDAC}">
            <c15:filteredLineSeries>
              <c15:ser>
                <c:idx val="0"/>
                <c:order val="0"/>
                <c:tx>
                  <c:strRef>
                    <c:extLst>
                      <c:ext uri="{02D57815-91ED-43cb-92C2-25804820EDAC}">
                        <c15:formulaRef>
                          <c15:sqref>'Firm 1'!$B$2</c15:sqref>
                        </c15:formulaRef>
                      </c:ext>
                    </c:extLst>
                    <c:strCache>
                      <c:ptCount val="1"/>
                      <c:pt idx="0">
                        <c:v>Week</c:v>
                      </c:pt>
                    </c:strCache>
                  </c:strRef>
                </c:tx>
                <c:spPr>
                  <a:ln w="28575" cap="rnd">
                    <a:solidFill>
                      <a:schemeClr val="accent1"/>
                    </a:solidFill>
                    <a:round/>
                  </a:ln>
                  <a:effectLst/>
                </c:spPr>
                <c:marker>
                  <c:symbol val="none"/>
                </c:marker>
                <c:val>
                  <c:numRef>
                    <c:extLst>
                      <c:ext uri="{02D57815-91ED-43cb-92C2-25804820EDAC}">
                        <c15:formulaRef>
                          <c15:sqref>'Firm 1'!$B$3:$B$62</c15:sqref>
                        </c15:formulaRef>
                      </c:ext>
                    </c:extLst>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val>
                <c:smooth val="0"/>
                <c:extLst>
                  <c:ext xmlns:c16="http://schemas.microsoft.com/office/drawing/2014/chart" uri="{C3380CC4-5D6E-409C-BE32-E72D297353CC}">
                    <c16:uniqueId val="{00000000-902E-49A6-91E2-7A0AD3BD34CA}"/>
                  </c:ext>
                </c:extLst>
              </c15:ser>
            </c15:filteredLineSeries>
          </c:ext>
        </c:extLst>
      </c:lineChart>
      <c:catAx>
        <c:axId val="73378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81919"/>
        <c:crosses val="autoZero"/>
        <c:auto val="1"/>
        <c:lblAlgn val="ctr"/>
        <c:lblOffset val="100"/>
        <c:noMultiLvlLbl val="0"/>
      </c:catAx>
      <c:valAx>
        <c:axId val="733781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8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b="0"/>
              <a:t>Week  Residual Plot</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autoTitleDeleted val="0"/>
    <c:plotArea>
      <c:layout/>
      <c:scatterChart>
        <c:scatterStyle val="smoothMarker"/>
        <c:varyColors val="0"/>
        <c:ser>
          <c:idx val="0"/>
          <c:order val="0"/>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trendline>
            <c:spPr>
              <a:ln w="6350" cap="rnd" cmpd="sng" algn="ctr">
                <a:solidFill>
                  <a:schemeClr val="tx1"/>
                </a:solidFill>
                <a:prstDash val="solid"/>
                <a:round/>
              </a:ln>
              <a:effectLst/>
            </c:spPr>
            <c:trendlineType val="linear"/>
            <c:dispRSqr val="0"/>
            <c:dispEq val="0"/>
          </c:trendline>
          <c:trendline>
            <c:spPr>
              <a:ln w="19050" cap="rnd" cmpd="sng" algn="ctr">
                <a:solidFill>
                  <a:srgbClr val="0070C0"/>
                </a:solidFill>
                <a:prstDash val="solid"/>
                <a:round/>
              </a:ln>
              <a:effectLst/>
            </c:spPr>
            <c:trendlineType val="linear"/>
            <c:dispRSqr val="0"/>
            <c:dispEq val="0"/>
          </c:trendline>
          <c:xVal>
            <c:numRef>
              <c:f>'Firm 2'!$B$3:$B$62</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'Regression for Q7-9'!$D$26:$D$85</c:f>
              <c:numCache>
                <c:formatCode>General</c:formatCode>
                <c:ptCount val="60"/>
                <c:pt idx="0">
                  <c:v>-3.9711149363196085</c:v>
                </c:pt>
                <c:pt idx="1">
                  <c:v>17.006231155973282</c:v>
                </c:pt>
                <c:pt idx="2">
                  <c:v>42.06281317689357</c:v>
                </c:pt>
                <c:pt idx="3">
                  <c:v>-17.911168136098652</c:v>
                </c:pt>
                <c:pt idx="4">
                  <c:v>12.773436941302904</c:v>
                </c:pt>
                <c:pt idx="5">
                  <c:v>13.801600899540972</c:v>
                </c:pt>
                <c:pt idx="6">
                  <c:v>2.8984352746109465</c:v>
                </c:pt>
                <c:pt idx="7">
                  <c:v>16.944562398583528</c:v>
                </c:pt>
                <c:pt idx="8">
                  <c:v>-16.853508394332948</c:v>
                </c:pt>
                <c:pt idx="9">
                  <c:v>-7.5097395058714653</c:v>
                </c:pt>
                <c:pt idx="10">
                  <c:v>-9.4938888351328643</c:v>
                </c:pt>
                <c:pt idx="11">
                  <c:v>-21.151784746956693</c:v>
                </c:pt>
                <c:pt idx="12">
                  <c:v>3.0936762683860195</c:v>
                </c:pt>
                <c:pt idx="13">
                  <c:v>-8.5151830986753936</c:v>
                </c:pt>
                <c:pt idx="14">
                  <c:v>25.46777211202135</c:v>
                </c:pt>
                <c:pt idx="15">
                  <c:v>9.0421349613840505</c:v>
                </c:pt>
                <c:pt idx="16">
                  <c:v>10.067923452516894</c:v>
                </c:pt>
                <c:pt idx="17">
                  <c:v>-15.320261973443493</c:v>
                </c:pt>
                <c:pt idx="18">
                  <c:v>-1.3174432735334705</c:v>
                </c:pt>
                <c:pt idx="19">
                  <c:v>-29.427661130133458</c:v>
                </c:pt>
                <c:pt idx="20">
                  <c:v>-3.9708053096011184</c:v>
                </c:pt>
                <c:pt idx="21">
                  <c:v>3.1178313864257916</c:v>
                </c:pt>
                <c:pt idx="22">
                  <c:v>-4.7107079665873073</c:v>
                </c:pt>
                <c:pt idx="23">
                  <c:v>6.2074347855443079E-2</c:v>
                </c:pt>
                <c:pt idx="24">
                  <c:v>-10.929681981971768</c:v>
                </c:pt>
                <c:pt idx="25">
                  <c:v>-3.2755828805870095</c:v>
                </c:pt>
                <c:pt idx="26">
                  <c:v>2.7891489222567145</c:v>
                </c:pt>
                <c:pt idx="27">
                  <c:v>-27.918451316339244</c:v>
                </c:pt>
                <c:pt idx="28">
                  <c:v>11.027954462455398</c:v>
                </c:pt>
                <c:pt idx="29">
                  <c:v>-46.804568785680758</c:v>
                </c:pt>
                <c:pt idx="30">
                  <c:v>24.721902895634713</c:v>
                </c:pt>
                <c:pt idx="31">
                  <c:v>10.356516191609728</c:v>
                </c:pt>
                <c:pt idx="32">
                  <c:v>9.1151333721480796</c:v>
                </c:pt>
                <c:pt idx="33">
                  <c:v>16.618309486528915</c:v>
                </c:pt>
                <c:pt idx="34">
                  <c:v>-14.634089757719451</c:v>
                </c:pt>
                <c:pt idx="35">
                  <c:v>-35.172705377758192</c:v>
                </c:pt>
                <c:pt idx="36">
                  <c:v>-9.5561741100890174</c:v>
                </c:pt>
                <c:pt idx="37">
                  <c:v>8.5381183596960852</c:v>
                </c:pt>
                <c:pt idx="38">
                  <c:v>3.6256286067466874</c:v>
                </c:pt>
                <c:pt idx="39">
                  <c:v>15.639149261656996</c:v>
                </c:pt>
                <c:pt idx="40">
                  <c:v>27.925453228201462</c:v>
                </c:pt>
                <c:pt idx="41">
                  <c:v>-28.356099877770845</c:v>
                </c:pt>
                <c:pt idx="42">
                  <c:v>15.430359394869868</c:v>
                </c:pt>
                <c:pt idx="43">
                  <c:v>-23.406827671845036</c:v>
                </c:pt>
                <c:pt idx="44">
                  <c:v>-14.563440266399112</c:v>
                </c:pt>
                <c:pt idx="45">
                  <c:v>-10.569780156673801</c:v>
                </c:pt>
                <c:pt idx="46">
                  <c:v>5.3495644895842815</c:v>
                </c:pt>
                <c:pt idx="47">
                  <c:v>-19.433946536607863</c:v>
                </c:pt>
                <c:pt idx="48">
                  <c:v>26.351185976462091</c:v>
                </c:pt>
                <c:pt idx="49">
                  <c:v>23.830309692128793</c:v>
                </c:pt>
                <c:pt idx="50">
                  <c:v>1.0182115107459708</c:v>
                </c:pt>
                <c:pt idx="51">
                  <c:v>-12.850305837726921</c:v>
                </c:pt>
                <c:pt idx="52">
                  <c:v>17.958971730765143</c:v>
                </c:pt>
                <c:pt idx="53">
                  <c:v>-25.503844681940109</c:v>
                </c:pt>
                <c:pt idx="54">
                  <c:v>0.86404548776383194</c:v>
                </c:pt>
                <c:pt idx="55">
                  <c:v>0.38328760712926169</c:v>
                </c:pt>
                <c:pt idx="56">
                  <c:v>41.375784891853527</c:v>
                </c:pt>
                <c:pt idx="57">
                  <c:v>19.176901955805903</c:v>
                </c:pt>
                <c:pt idx="58">
                  <c:v>10.824757926158355</c:v>
                </c:pt>
                <c:pt idx="59">
                  <c:v>-26.130421279902009</c:v>
                </c:pt>
              </c:numCache>
            </c:numRef>
          </c:yVal>
          <c:smooth val="1"/>
          <c:extLst>
            <c:ext xmlns:c16="http://schemas.microsoft.com/office/drawing/2014/chart" uri="{C3380CC4-5D6E-409C-BE32-E72D297353CC}">
              <c16:uniqueId val="{00000002-BAC5-4EEB-A91D-BB4EC23E52E9}"/>
            </c:ext>
          </c:extLst>
        </c:ser>
        <c:dLbls>
          <c:showLegendKey val="0"/>
          <c:showVal val="0"/>
          <c:showCatName val="0"/>
          <c:showSerName val="0"/>
          <c:showPercent val="0"/>
          <c:showBubbleSize val="0"/>
        </c:dLbls>
        <c:axId val="468100511"/>
        <c:axId val="468098847"/>
      </c:scatterChart>
      <c:valAx>
        <c:axId val="46810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68098847"/>
        <c:crosses val="autoZero"/>
        <c:crossBetween val="midCat"/>
      </c:valAx>
      <c:valAx>
        <c:axId val="4680988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68100511"/>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 Not 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'Question-10'!$C$9</c:f>
              <c:strCache>
                <c:ptCount val="1"/>
                <c:pt idx="0">
                  <c:v>Y</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trendline>
            <c:spPr>
              <a:ln w="19050" cap="rnd">
                <a:solidFill>
                  <a:schemeClr val="accent1"/>
                </a:solidFill>
                <a:prstDash val="solid"/>
              </a:ln>
              <a:effectLst/>
            </c:spPr>
            <c:trendlineType val="linear"/>
            <c:dispRSqr val="0"/>
            <c:dispEq val="0"/>
          </c:trendline>
          <c:val>
            <c:numRef>
              <c:f>'Question-10'!$C$10:$C$109</c:f>
              <c:numCache>
                <c:formatCode>0</c:formatCode>
                <c:ptCount val="100"/>
                <c:pt idx="0">
                  <c:v>896.07427534093722</c:v>
                </c:pt>
                <c:pt idx="1">
                  <c:v>815.12562697831129</c:v>
                </c:pt>
                <c:pt idx="2">
                  <c:v>892.10551565046285</c:v>
                </c:pt>
                <c:pt idx="3">
                  <c:v>1257.4737635211302</c:v>
                </c:pt>
                <c:pt idx="4">
                  <c:v>848.75105878106979</c:v>
                </c:pt>
                <c:pt idx="5">
                  <c:v>1188.378272179431</c:v>
                </c:pt>
                <c:pt idx="6">
                  <c:v>1143.0400349239828</c:v>
                </c:pt>
                <c:pt idx="7">
                  <c:v>673.77064464737634</c:v>
                </c:pt>
                <c:pt idx="8">
                  <c:v>771.74466886690573</c:v>
                </c:pt>
                <c:pt idx="9">
                  <c:v>877.98815322588098</c:v>
                </c:pt>
                <c:pt idx="10">
                  <c:v>899.95231981149198</c:v>
                </c:pt>
                <c:pt idx="11">
                  <c:v>775.5613343142885</c:v>
                </c:pt>
                <c:pt idx="12">
                  <c:v>955.49220311977786</c:v>
                </c:pt>
                <c:pt idx="13">
                  <c:v>847.40725855183791</c:v>
                </c:pt>
                <c:pt idx="14">
                  <c:v>875.25343543773738</c:v>
                </c:pt>
                <c:pt idx="15">
                  <c:v>1297.7536691549765</c:v>
                </c:pt>
                <c:pt idx="16">
                  <c:v>1544.6500669354646</c:v>
                </c:pt>
                <c:pt idx="17">
                  <c:v>947.9075591400333</c:v>
                </c:pt>
                <c:pt idx="18">
                  <c:v>1110.6961197650924</c:v>
                </c:pt>
                <c:pt idx="19">
                  <c:v>1151.2861695332904</c:v>
                </c:pt>
                <c:pt idx="20">
                  <c:v>638.52911302432381</c:v>
                </c:pt>
                <c:pt idx="21">
                  <c:v>1080.3196214945656</c:v>
                </c:pt>
                <c:pt idx="22">
                  <c:v>858.85299613279449</c:v>
                </c:pt>
                <c:pt idx="23">
                  <c:v>1280.0235485408348</c:v>
                </c:pt>
                <c:pt idx="24">
                  <c:v>1213.2735104373508</c:v>
                </c:pt>
                <c:pt idx="25">
                  <c:v>1171.5640018721638</c:v>
                </c:pt>
                <c:pt idx="26">
                  <c:v>859.06893455773104</c:v>
                </c:pt>
                <c:pt idx="27">
                  <c:v>1281.3698547324357</c:v>
                </c:pt>
                <c:pt idx="28">
                  <c:v>1270.7440085942862</c:v>
                </c:pt>
                <c:pt idx="29">
                  <c:v>567.09252272329184</c:v>
                </c:pt>
                <c:pt idx="30">
                  <c:v>649.18066894037349</c:v>
                </c:pt>
                <c:pt idx="31">
                  <c:v>944.47255219015892</c:v>
                </c:pt>
                <c:pt idx="32">
                  <c:v>1164.2484555781903</c:v>
                </c:pt>
                <c:pt idx="33">
                  <c:v>824.41613122417823</c:v>
                </c:pt>
                <c:pt idx="34">
                  <c:v>1045.2185359846908</c:v>
                </c:pt>
                <c:pt idx="35">
                  <c:v>647.98199763692935</c:v>
                </c:pt>
                <c:pt idx="36">
                  <c:v>1409.8879710852907</c:v>
                </c:pt>
                <c:pt idx="37">
                  <c:v>1032.49874602606</c:v>
                </c:pt>
                <c:pt idx="38">
                  <c:v>816.4685496963566</c:v>
                </c:pt>
                <c:pt idx="39">
                  <c:v>1248.6981014582302</c:v>
                </c:pt>
                <c:pt idx="40">
                  <c:v>958.74073557362101</c:v>
                </c:pt>
                <c:pt idx="41">
                  <c:v>1071.5942933063216</c:v>
                </c:pt>
                <c:pt idx="42">
                  <c:v>682.40201975244224</c:v>
                </c:pt>
                <c:pt idx="43">
                  <c:v>1277.6900044306483</c:v>
                </c:pt>
                <c:pt idx="44">
                  <c:v>1227.0020079037761</c:v>
                </c:pt>
                <c:pt idx="45">
                  <c:v>1199.2410035233506</c:v>
                </c:pt>
                <c:pt idx="46">
                  <c:v>703.25858822958196</c:v>
                </c:pt>
                <c:pt idx="47">
                  <c:v>1000.8852854724877</c:v>
                </c:pt>
                <c:pt idx="48">
                  <c:v>1112.6232455535192</c:v>
                </c:pt>
                <c:pt idx="49">
                  <c:v>982.60848942555947</c:v>
                </c:pt>
                <c:pt idx="50">
                  <c:v>873.03423486739223</c:v>
                </c:pt>
                <c:pt idx="51">
                  <c:v>571.5753432745862</c:v>
                </c:pt>
                <c:pt idx="52">
                  <c:v>931.25223011002356</c:v>
                </c:pt>
                <c:pt idx="53">
                  <c:v>508.4758037067906</c:v>
                </c:pt>
                <c:pt idx="54">
                  <c:v>1050.4660690537905</c:v>
                </c:pt>
                <c:pt idx="55">
                  <c:v>1436.9913983526662</c:v>
                </c:pt>
                <c:pt idx="56">
                  <c:v>1068.2325811973396</c:v>
                </c:pt>
                <c:pt idx="57">
                  <c:v>770.00470668167156</c:v>
                </c:pt>
                <c:pt idx="58">
                  <c:v>951.77538910112821</c:v>
                </c:pt>
                <c:pt idx="59">
                  <c:v>1177.6901385664594</c:v>
                </c:pt>
                <c:pt idx="60">
                  <c:v>1372.2504720120032</c:v>
                </c:pt>
                <c:pt idx="61">
                  <c:v>1212.0007489593547</c:v>
                </c:pt>
                <c:pt idx="62">
                  <c:v>860.53640722858268</c:v>
                </c:pt>
                <c:pt idx="63">
                  <c:v>822.32886405373574</c:v>
                </c:pt>
                <c:pt idx="64">
                  <c:v>926.77105264698753</c:v>
                </c:pt>
                <c:pt idx="65">
                  <c:v>1161.6039193699548</c:v>
                </c:pt>
                <c:pt idx="66">
                  <c:v>1180.5323306499295</c:v>
                </c:pt>
                <c:pt idx="67">
                  <c:v>824.26129898188253</c:v>
                </c:pt>
                <c:pt idx="68">
                  <c:v>1129.3964587751241</c:v>
                </c:pt>
                <c:pt idx="69">
                  <c:v>870.99553775719801</c:v>
                </c:pt>
                <c:pt idx="70">
                  <c:v>1046.8897795594512</c:v>
                </c:pt>
                <c:pt idx="71">
                  <c:v>577.41323828776672</c:v>
                </c:pt>
                <c:pt idx="72">
                  <c:v>788.30433082509569</c:v>
                </c:pt>
                <c:pt idx="73">
                  <c:v>1261.7923153112049</c:v>
                </c:pt>
                <c:pt idx="74">
                  <c:v>1198.5396320587922</c:v>
                </c:pt>
                <c:pt idx="75">
                  <c:v>506.55928959737298</c:v>
                </c:pt>
                <c:pt idx="76">
                  <c:v>952.58468053887623</c:v>
                </c:pt>
                <c:pt idx="77">
                  <c:v>809.33939610041136</c:v>
                </c:pt>
                <c:pt idx="78">
                  <c:v>1346.842336066165</c:v>
                </c:pt>
                <c:pt idx="79">
                  <c:v>886.67479008455439</c:v>
                </c:pt>
                <c:pt idx="80">
                  <c:v>931.18561669715325</c:v>
                </c:pt>
                <c:pt idx="81">
                  <c:v>902.63336770631088</c:v>
                </c:pt>
                <c:pt idx="82">
                  <c:v>496.86552145530317</c:v>
                </c:pt>
                <c:pt idx="83">
                  <c:v>1021.8738333562239</c:v>
                </c:pt>
                <c:pt idx="84">
                  <c:v>754.48486283041029</c:v>
                </c:pt>
                <c:pt idx="85">
                  <c:v>1107.0737008279571</c:v>
                </c:pt>
                <c:pt idx="86">
                  <c:v>697.6293515633065</c:v>
                </c:pt>
                <c:pt idx="87">
                  <c:v>1157.8144394303799</c:v>
                </c:pt>
                <c:pt idx="88">
                  <c:v>1037.3682189947717</c:v>
                </c:pt>
                <c:pt idx="89">
                  <c:v>1107.5842158067931</c:v>
                </c:pt>
                <c:pt idx="90">
                  <c:v>1423.1239706498509</c:v>
                </c:pt>
                <c:pt idx="91">
                  <c:v>731.96049850283748</c:v>
                </c:pt>
                <c:pt idx="92">
                  <c:v>1056.1569526090368</c:v>
                </c:pt>
                <c:pt idx="93">
                  <c:v>1156.4200044569802</c:v>
                </c:pt>
                <c:pt idx="94">
                  <c:v>1148.3167339364095</c:v>
                </c:pt>
                <c:pt idx="95">
                  <c:v>906.24569373390614</c:v>
                </c:pt>
                <c:pt idx="96">
                  <c:v>1064.6812253138526</c:v>
                </c:pt>
                <c:pt idx="97">
                  <c:v>726.82745824855306</c:v>
                </c:pt>
                <c:pt idx="98">
                  <c:v>2050.5693450933013</c:v>
                </c:pt>
                <c:pt idx="99">
                  <c:v>720.25974923243439</c:v>
                </c:pt>
              </c:numCache>
            </c:numRef>
          </c:val>
          <c:smooth val="0"/>
          <c:extLst>
            <c:ext xmlns:c16="http://schemas.microsoft.com/office/drawing/2014/chart" uri="{C3380CC4-5D6E-409C-BE32-E72D297353CC}">
              <c16:uniqueId val="{00000001-D761-4FFC-8531-94BAD034D559}"/>
            </c:ext>
          </c:extLst>
        </c:ser>
        <c:ser>
          <c:idx val="0"/>
          <c:order val="1"/>
          <c:spPr>
            <a:ln w="28575" cap="rnd">
              <a:solidFill>
                <a:schemeClr val="accent1"/>
              </a:solidFill>
              <a:round/>
            </a:ln>
            <a:effectLst/>
          </c:spPr>
          <c:marker>
            <c:symbol val="none"/>
          </c:marker>
          <c:val>
            <c:numRef>
              <c:f>'Question-10'!$H$10</c:f>
              <c:numCache>
                <c:formatCode>0.00</c:formatCode>
                <c:ptCount val="1"/>
                <c:pt idx="0">
                  <c:v>992.64557179203086</c:v>
                </c:pt>
              </c:numCache>
            </c:numRef>
          </c:val>
          <c:smooth val="0"/>
          <c:extLst>
            <c:ext xmlns:c16="http://schemas.microsoft.com/office/drawing/2014/chart" uri="{C3380CC4-5D6E-409C-BE32-E72D297353CC}">
              <c16:uniqueId val="{00000003-D761-4FFC-8531-94BAD034D559}"/>
            </c:ext>
          </c:extLst>
        </c:ser>
        <c:dLbls>
          <c:showLegendKey val="0"/>
          <c:showVal val="0"/>
          <c:showCatName val="0"/>
          <c:showSerName val="0"/>
          <c:showPercent val="0"/>
          <c:showBubbleSize val="0"/>
        </c:dLbls>
        <c:smooth val="0"/>
        <c:axId val="2048397663"/>
        <c:axId val="2048400159"/>
        <c:extLst>
          <c:ext xmlns:c15="http://schemas.microsoft.com/office/drawing/2012/chart" uri="{02D57815-91ED-43cb-92C2-25804820EDAC}">
            <c15:filteredLineSeries>
              <c15:ser>
                <c:idx val="2"/>
                <c:order val="2"/>
                <c:tx>
                  <c:strRef>
                    <c:extLst>
                      <c:ext uri="{02D57815-91ED-43cb-92C2-25804820EDAC}">
                        <c15:formulaRef>
                          <c15:sqref>'Question-10'!$H$10</c15:sqref>
                        </c15:formulaRef>
                      </c:ext>
                    </c:extLst>
                    <c:strCache>
                      <c:ptCount val="1"/>
                      <c:pt idx="0">
                        <c:v>992.65</c:v>
                      </c:pt>
                    </c:strCache>
                  </c:strRef>
                </c:tx>
                <c:spPr>
                  <a:ln w="28575" cap="rnd">
                    <a:solidFill>
                      <a:schemeClr val="accent3"/>
                    </a:solidFill>
                    <a:round/>
                  </a:ln>
                  <a:effectLst/>
                </c:spPr>
                <c:marker>
                  <c:symbol val="none"/>
                </c:marker>
                <c:val>
                  <c:numRef>
                    <c:extLst>
                      <c:ext uri="{02D57815-91ED-43cb-92C2-25804820EDAC}">
                        <c15:formulaRef>
                          <c15:sqref>'Question-10'!$H$10</c15:sqref>
                        </c15:formulaRef>
                      </c:ext>
                    </c:extLst>
                    <c:numCache>
                      <c:formatCode>0.00</c:formatCode>
                      <c:ptCount val="1"/>
                      <c:pt idx="0">
                        <c:v>992.64557179203086</c:v>
                      </c:pt>
                    </c:numCache>
                  </c:numRef>
                </c:val>
                <c:smooth val="0"/>
                <c:extLst>
                  <c:ext xmlns:c16="http://schemas.microsoft.com/office/drawing/2014/chart" uri="{C3380CC4-5D6E-409C-BE32-E72D297353CC}">
                    <c16:uniqueId val="{00000004-D761-4FFC-8531-94BAD034D559}"/>
                  </c:ext>
                </c:extLst>
              </c15:ser>
            </c15:filteredLineSeries>
          </c:ext>
        </c:extLst>
      </c:lineChart>
      <c:catAx>
        <c:axId val="204839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400159"/>
        <c:crosses val="autoZero"/>
        <c:auto val="1"/>
        <c:lblAlgn val="ctr"/>
        <c:lblOffset val="100"/>
        <c:noMultiLvlLbl val="0"/>
      </c:catAx>
      <c:valAx>
        <c:axId val="2048400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a:t>
            </a:r>
            <a:r>
              <a:rPr lang="en-US" baseline="0"/>
              <a:t> 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'Question-10'!$O$9</c:f>
              <c:strCache>
                <c:ptCount val="1"/>
                <c:pt idx="0">
                  <c:v>Y</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trendline>
            <c:spPr>
              <a:ln w="19050" cap="rnd">
                <a:solidFill>
                  <a:schemeClr val="accent1"/>
                </a:solidFill>
                <a:prstDash val="solid"/>
              </a:ln>
              <a:effectLst/>
            </c:spPr>
            <c:trendlineType val="linear"/>
            <c:dispRSqr val="0"/>
            <c:dispEq val="0"/>
          </c:trendline>
          <c:val>
            <c:numRef>
              <c:f>'Question-10'!$O$10:$O$109</c:f>
              <c:numCache>
                <c:formatCode>0</c:formatCode>
                <c:ptCount val="100"/>
                <c:pt idx="0">
                  <c:v>886.27290102444272</c:v>
                </c:pt>
                <c:pt idx="1">
                  <c:v>969.00324501530451</c:v>
                </c:pt>
                <c:pt idx="2">
                  <c:v>784.12203212601423</c:v>
                </c:pt>
                <c:pt idx="3">
                  <c:v>1238.35603503224</c:v>
                </c:pt>
                <c:pt idx="4">
                  <c:v>1328.7615532532573</c:v>
                </c:pt>
                <c:pt idx="5">
                  <c:v>970.1930301086536</c:v>
                </c:pt>
                <c:pt idx="6">
                  <c:v>726.87355646414039</c:v>
                </c:pt>
                <c:pt idx="7">
                  <c:v>969.87621219018536</c:v>
                </c:pt>
                <c:pt idx="8">
                  <c:v>807.04307346222663</c:v>
                </c:pt>
                <c:pt idx="9">
                  <c:v>1005.7240421498477</c:v>
                </c:pt>
                <c:pt idx="10">
                  <c:v>639.43118763001735</c:v>
                </c:pt>
                <c:pt idx="11">
                  <c:v>1121.5813306758441</c:v>
                </c:pt>
                <c:pt idx="12">
                  <c:v>1419.9894059290295</c:v>
                </c:pt>
                <c:pt idx="13">
                  <c:v>638.11814849247276</c:v>
                </c:pt>
                <c:pt idx="14">
                  <c:v>714.25178898217246</c:v>
                </c:pt>
                <c:pt idx="15">
                  <c:v>1232.7353410425321</c:v>
                </c:pt>
                <c:pt idx="16">
                  <c:v>1464.1790571867416</c:v>
                </c:pt>
                <c:pt idx="17">
                  <c:v>764.41209194147905</c:v>
                </c:pt>
                <c:pt idx="18">
                  <c:v>749.4878345457073</c:v>
                </c:pt>
                <c:pt idx="19">
                  <c:v>1019.5013940330422</c:v>
                </c:pt>
                <c:pt idx="20">
                  <c:v>918.02807939481193</c:v>
                </c:pt>
                <c:pt idx="21">
                  <c:v>896.49020776239092</c:v>
                </c:pt>
                <c:pt idx="22">
                  <c:v>971.09376023637253</c:v>
                </c:pt>
                <c:pt idx="23">
                  <c:v>1030.2358711867791</c:v>
                </c:pt>
                <c:pt idx="24">
                  <c:v>1227.7781651739851</c:v>
                </c:pt>
                <c:pt idx="25">
                  <c:v>947.82603315496692</c:v>
                </c:pt>
                <c:pt idx="26">
                  <c:v>1115.0922770859579</c:v>
                </c:pt>
                <c:pt idx="27">
                  <c:v>1191.0707513329016</c:v>
                </c:pt>
                <c:pt idx="28">
                  <c:v>842.90448992943766</c:v>
                </c:pt>
                <c:pt idx="29">
                  <c:v>841.21102045990949</c:v>
                </c:pt>
                <c:pt idx="30">
                  <c:v>1152.0436472871536</c:v>
                </c:pt>
                <c:pt idx="31">
                  <c:v>789.75228626265425</c:v>
                </c:pt>
                <c:pt idx="32">
                  <c:v>747.76806018913203</c:v>
                </c:pt>
                <c:pt idx="33">
                  <c:v>1137.8324989710002</c:v>
                </c:pt>
                <c:pt idx="34">
                  <c:v>1358.9536791928981</c:v>
                </c:pt>
                <c:pt idx="35">
                  <c:v>363.11320367888561</c:v>
                </c:pt>
                <c:pt idx="36">
                  <c:v>735.77621405198329</c:v>
                </c:pt>
                <c:pt idx="37">
                  <c:v>1080.8356211336347</c:v>
                </c:pt>
                <c:pt idx="38">
                  <c:v>1434.5738457507359</c:v>
                </c:pt>
                <c:pt idx="39">
                  <c:v>866.09735326922032</c:v>
                </c:pt>
                <c:pt idx="40">
                  <c:v>652.66825646935513</c:v>
                </c:pt>
                <c:pt idx="41">
                  <c:v>974.32122145501103</c:v>
                </c:pt>
                <c:pt idx="42">
                  <c:v>1159.4782141977844</c:v>
                </c:pt>
                <c:pt idx="43">
                  <c:v>878.99227097593598</c:v>
                </c:pt>
                <c:pt idx="44">
                  <c:v>1001.919417370434</c:v>
                </c:pt>
                <c:pt idx="45">
                  <c:v>734.49515101749512</c:v>
                </c:pt>
                <c:pt idx="46">
                  <c:v>802.65724759611976</c:v>
                </c:pt>
                <c:pt idx="47">
                  <c:v>740.97173941790152</c:v>
                </c:pt>
                <c:pt idx="48">
                  <c:v>1327.6100429057101</c:v>
                </c:pt>
                <c:pt idx="49">
                  <c:v>1062.6056859441796</c:v>
                </c:pt>
                <c:pt idx="50">
                  <c:v>1084.7084118493729</c:v>
                </c:pt>
                <c:pt idx="51">
                  <c:v>620.65490301353043</c:v>
                </c:pt>
                <c:pt idx="52">
                  <c:v>907.39389094008516</c:v>
                </c:pt>
                <c:pt idx="53">
                  <c:v>1455.3299544307133</c:v>
                </c:pt>
                <c:pt idx="54">
                  <c:v>1301.0045974246727</c:v>
                </c:pt>
                <c:pt idx="55">
                  <c:v>1081.6268578827949</c:v>
                </c:pt>
                <c:pt idx="56">
                  <c:v>894.61114854367906</c:v>
                </c:pt>
                <c:pt idx="57">
                  <c:v>532.08807745430067</c:v>
                </c:pt>
                <c:pt idx="58">
                  <c:v>684.08766063170799</c:v>
                </c:pt>
                <c:pt idx="59">
                  <c:v>1064.3272765490751</c:v>
                </c:pt>
                <c:pt idx="60">
                  <c:v>1191.368195401606</c:v>
                </c:pt>
                <c:pt idx="61">
                  <c:v>1144.7637390604023</c:v>
                </c:pt>
                <c:pt idx="62">
                  <c:v>1539.1633417188907</c:v>
                </c:pt>
                <c:pt idx="63">
                  <c:v>958.75413509065311</c:v>
                </c:pt>
                <c:pt idx="64">
                  <c:v>1048.7169662391652</c:v>
                </c:pt>
                <c:pt idx="65">
                  <c:v>823.35165889501332</c:v>
                </c:pt>
                <c:pt idx="66">
                  <c:v>733.77536150566675</c:v>
                </c:pt>
                <c:pt idx="67">
                  <c:v>839.32751635650493</c:v>
                </c:pt>
                <c:pt idx="68">
                  <c:v>1093.5690152175616</c:v>
                </c:pt>
                <c:pt idx="69">
                  <c:v>1106.887647588163</c:v>
                </c:pt>
                <c:pt idx="70">
                  <c:v>784.13912780778401</c:v>
                </c:pt>
                <c:pt idx="71">
                  <c:v>1005.6666254716159</c:v>
                </c:pt>
                <c:pt idx="72">
                  <c:v>831.38833833704916</c:v>
                </c:pt>
                <c:pt idx="73">
                  <c:v>909.22789336402252</c:v>
                </c:pt>
                <c:pt idx="74">
                  <c:v>776.12257389478384</c:v>
                </c:pt>
                <c:pt idx="75">
                  <c:v>1080.7529099794165</c:v>
                </c:pt>
                <c:pt idx="76">
                  <c:v>1048.3167353497727</c:v>
                </c:pt>
                <c:pt idx="77">
                  <c:v>938.91337030316151</c:v>
                </c:pt>
                <c:pt idx="78">
                  <c:v>1035.6683017111411</c:v>
                </c:pt>
                <c:pt idx="79">
                  <c:v>946.08328204975282</c:v>
                </c:pt>
                <c:pt idx="80">
                  <c:v>891.07880076692527</c:v>
                </c:pt>
                <c:pt idx="81">
                  <c:v>802.28554443205337</c:v>
                </c:pt>
                <c:pt idx="82">
                  <c:v>903.11171080185068</c:v>
                </c:pt>
                <c:pt idx="83">
                  <c:v>273.96740306466916</c:v>
                </c:pt>
                <c:pt idx="84">
                  <c:v>872.38729867721042</c:v>
                </c:pt>
                <c:pt idx="85">
                  <c:v>1316.1178407835203</c:v>
                </c:pt>
                <c:pt idx="86">
                  <c:v>1003.1625095647516</c:v>
                </c:pt>
                <c:pt idx="87">
                  <c:v>1125.8339121254048</c:v>
                </c:pt>
                <c:pt idx="88">
                  <c:v>719.75742580644214</c:v>
                </c:pt>
                <c:pt idx="89">
                  <c:v>702.28168967594343</c:v>
                </c:pt>
                <c:pt idx="90">
                  <c:v>1553.5922274252493</c:v>
                </c:pt>
                <c:pt idx="91">
                  <c:v>1241.2631541591891</c:v>
                </c:pt>
                <c:pt idx="92">
                  <c:v>897.40638988286537</c:v>
                </c:pt>
                <c:pt idx="93">
                  <c:v>546.3480270104003</c:v>
                </c:pt>
                <c:pt idx="94">
                  <c:v>1098.5837403336957</c:v>
                </c:pt>
                <c:pt idx="95">
                  <c:v>1583.6934070433977</c:v>
                </c:pt>
                <c:pt idx="96">
                  <c:v>1360.8103235784308</c:v>
                </c:pt>
                <c:pt idx="97">
                  <c:v>774.74060074405759</c:v>
                </c:pt>
                <c:pt idx="98">
                  <c:v>905.34212751019822</c:v>
                </c:pt>
                <c:pt idx="99">
                  <c:v>1331.0316445176907</c:v>
                </c:pt>
              </c:numCache>
            </c:numRef>
          </c:val>
          <c:smooth val="0"/>
          <c:extLst>
            <c:ext xmlns:c16="http://schemas.microsoft.com/office/drawing/2014/chart" uri="{C3380CC4-5D6E-409C-BE32-E72D297353CC}">
              <c16:uniqueId val="{00000000-7700-4E23-894F-4326A48666EF}"/>
            </c:ext>
          </c:extLst>
        </c:ser>
        <c:dLbls>
          <c:showLegendKey val="0"/>
          <c:showVal val="0"/>
          <c:showCatName val="0"/>
          <c:showSerName val="0"/>
          <c:showPercent val="0"/>
          <c:showBubbleSize val="0"/>
        </c:dLbls>
        <c:smooth val="0"/>
        <c:axId val="2043831583"/>
        <c:axId val="2043836159"/>
      </c:lineChart>
      <c:catAx>
        <c:axId val="204383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36159"/>
        <c:crosses val="autoZero"/>
        <c:auto val="1"/>
        <c:lblAlgn val="ctr"/>
        <c:lblOffset val="100"/>
        <c:noMultiLvlLbl val="0"/>
      </c:catAx>
      <c:valAx>
        <c:axId val="2043836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3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b="0"/>
              <a:t>Week  Residual Plot</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autoTitleDeleted val="0"/>
    <c:plotArea>
      <c:layout/>
      <c:scatterChart>
        <c:scatterStyle val="smoothMarker"/>
        <c:varyColors val="0"/>
        <c:ser>
          <c:idx val="0"/>
          <c:order val="0"/>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trendline>
            <c:spPr>
              <a:ln w="6350" cap="rnd" cmpd="sng" algn="ctr">
                <a:solidFill>
                  <a:schemeClr val="tx1"/>
                </a:solidFill>
                <a:prstDash val="solid"/>
                <a:round/>
              </a:ln>
              <a:effectLst/>
            </c:spPr>
            <c:trendlineType val="linear"/>
            <c:dispRSqr val="0"/>
            <c:dispEq val="0"/>
          </c:trendline>
          <c:trendline>
            <c:spPr>
              <a:ln w="19050" cap="rnd" cmpd="sng" algn="ctr">
                <a:solidFill>
                  <a:srgbClr val="0070C0"/>
                </a:solidFill>
                <a:prstDash val="solid"/>
                <a:round/>
              </a:ln>
              <a:effectLst/>
            </c:spPr>
            <c:trendlineType val="linear"/>
            <c:dispRSqr val="0"/>
            <c:dispEq val="0"/>
          </c:trendline>
          <c:xVal>
            <c:numRef>
              <c:f>'Firm 2'!$B$3:$B$62</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'Regression for Q7-9'!$D$26:$D$85</c:f>
              <c:numCache>
                <c:formatCode>General</c:formatCode>
                <c:ptCount val="60"/>
                <c:pt idx="0">
                  <c:v>-3.9711149363196085</c:v>
                </c:pt>
                <c:pt idx="1">
                  <c:v>17.006231155973282</c:v>
                </c:pt>
                <c:pt idx="2">
                  <c:v>42.06281317689357</c:v>
                </c:pt>
                <c:pt idx="3">
                  <c:v>-17.911168136098652</c:v>
                </c:pt>
                <c:pt idx="4">
                  <c:v>12.773436941302904</c:v>
                </c:pt>
                <c:pt idx="5">
                  <c:v>13.801600899540972</c:v>
                </c:pt>
                <c:pt idx="6">
                  <c:v>2.8984352746109465</c:v>
                </c:pt>
                <c:pt idx="7">
                  <c:v>16.944562398583528</c:v>
                </c:pt>
                <c:pt idx="8">
                  <c:v>-16.853508394332948</c:v>
                </c:pt>
                <c:pt idx="9">
                  <c:v>-7.5097395058714653</c:v>
                </c:pt>
                <c:pt idx="10">
                  <c:v>-9.4938888351328643</c:v>
                </c:pt>
                <c:pt idx="11">
                  <c:v>-21.151784746956693</c:v>
                </c:pt>
                <c:pt idx="12">
                  <c:v>3.0936762683860195</c:v>
                </c:pt>
                <c:pt idx="13">
                  <c:v>-8.5151830986753936</c:v>
                </c:pt>
                <c:pt idx="14">
                  <c:v>25.46777211202135</c:v>
                </c:pt>
                <c:pt idx="15">
                  <c:v>9.0421349613840505</c:v>
                </c:pt>
                <c:pt idx="16">
                  <c:v>10.067923452516894</c:v>
                </c:pt>
                <c:pt idx="17">
                  <c:v>-15.320261973443493</c:v>
                </c:pt>
                <c:pt idx="18">
                  <c:v>-1.3174432735334705</c:v>
                </c:pt>
                <c:pt idx="19">
                  <c:v>-29.427661130133458</c:v>
                </c:pt>
                <c:pt idx="20">
                  <c:v>-3.9708053096011184</c:v>
                </c:pt>
                <c:pt idx="21">
                  <c:v>3.1178313864257916</c:v>
                </c:pt>
                <c:pt idx="22">
                  <c:v>-4.7107079665873073</c:v>
                </c:pt>
                <c:pt idx="23">
                  <c:v>6.2074347855443079E-2</c:v>
                </c:pt>
                <c:pt idx="24">
                  <c:v>-10.929681981971768</c:v>
                </c:pt>
                <c:pt idx="25">
                  <c:v>-3.2755828805870095</c:v>
                </c:pt>
                <c:pt idx="26">
                  <c:v>2.7891489222567145</c:v>
                </c:pt>
                <c:pt idx="27">
                  <c:v>-27.918451316339244</c:v>
                </c:pt>
                <c:pt idx="28">
                  <c:v>11.027954462455398</c:v>
                </c:pt>
                <c:pt idx="29">
                  <c:v>-46.804568785680758</c:v>
                </c:pt>
                <c:pt idx="30">
                  <c:v>24.721902895634713</c:v>
                </c:pt>
                <c:pt idx="31">
                  <c:v>10.356516191609728</c:v>
                </c:pt>
                <c:pt idx="32">
                  <c:v>9.1151333721480796</c:v>
                </c:pt>
                <c:pt idx="33">
                  <c:v>16.618309486528915</c:v>
                </c:pt>
                <c:pt idx="34">
                  <c:v>-14.634089757719451</c:v>
                </c:pt>
                <c:pt idx="35">
                  <c:v>-35.172705377758192</c:v>
                </c:pt>
                <c:pt idx="36">
                  <c:v>-9.5561741100890174</c:v>
                </c:pt>
                <c:pt idx="37">
                  <c:v>8.5381183596960852</c:v>
                </c:pt>
                <c:pt idx="38">
                  <c:v>3.6256286067466874</c:v>
                </c:pt>
                <c:pt idx="39">
                  <c:v>15.639149261656996</c:v>
                </c:pt>
                <c:pt idx="40">
                  <c:v>27.925453228201462</c:v>
                </c:pt>
                <c:pt idx="41">
                  <c:v>-28.356099877770845</c:v>
                </c:pt>
                <c:pt idx="42">
                  <c:v>15.430359394869868</c:v>
                </c:pt>
                <c:pt idx="43">
                  <c:v>-23.406827671845036</c:v>
                </c:pt>
                <c:pt idx="44">
                  <c:v>-14.563440266399112</c:v>
                </c:pt>
                <c:pt idx="45">
                  <c:v>-10.569780156673801</c:v>
                </c:pt>
                <c:pt idx="46">
                  <c:v>5.3495644895842815</c:v>
                </c:pt>
                <c:pt idx="47">
                  <c:v>-19.433946536607863</c:v>
                </c:pt>
                <c:pt idx="48">
                  <c:v>26.351185976462091</c:v>
                </c:pt>
                <c:pt idx="49">
                  <c:v>23.830309692128793</c:v>
                </c:pt>
                <c:pt idx="50">
                  <c:v>1.0182115107459708</c:v>
                </c:pt>
                <c:pt idx="51">
                  <c:v>-12.850305837726921</c:v>
                </c:pt>
                <c:pt idx="52">
                  <c:v>17.958971730765143</c:v>
                </c:pt>
                <c:pt idx="53">
                  <c:v>-25.503844681940109</c:v>
                </c:pt>
                <c:pt idx="54">
                  <c:v>0.86404548776383194</c:v>
                </c:pt>
                <c:pt idx="55">
                  <c:v>0.38328760712926169</c:v>
                </c:pt>
                <c:pt idx="56">
                  <c:v>41.375784891853527</c:v>
                </c:pt>
                <c:pt idx="57">
                  <c:v>19.176901955805903</c:v>
                </c:pt>
                <c:pt idx="58">
                  <c:v>10.824757926158355</c:v>
                </c:pt>
                <c:pt idx="59">
                  <c:v>-26.130421279902009</c:v>
                </c:pt>
              </c:numCache>
            </c:numRef>
          </c:yVal>
          <c:smooth val="1"/>
          <c:extLst>
            <c:ext xmlns:c16="http://schemas.microsoft.com/office/drawing/2014/chart" uri="{C3380CC4-5D6E-409C-BE32-E72D297353CC}">
              <c16:uniqueId val="{00000003-6269-4243-91F2-0106FA67F393}"/>
            </c:ext>
          </c:extLst>
        </c:ser>
        <c:dLbls>
          <c:showLegendKey val="0"/>
          <c:showVal val="0"/>
          <c:showCatName val="0"/>
          <c:showSerName val="0"/>
          <c:showPercent val="0"/>
          <c:showBubbleSize val="0"/>
        </c:dLbls>
        <c:axId val="468100511"/>
        <c:axId val="468098847"/>
      </c:scatterChart>
      <c:valAx>
        <c:axId val="46810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68098847"/>
        <c:crosses val="autoZero"/>
        <c:crossBetween val="midCat"/>
      </c:valAx>
      <c:valAx>
        <c:axId val="4680988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68100511"/>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7620</xdr:colOff>
      <xdr:row>4</xdr:row>
      <xdr:rowOff>0</xdr:rowOff>
    </xdr:from>
    <xdr:to>
      <xdr:col>21</xdr:col>
      <xdr:colOff>556260</xdr:colOff>
      <xdr:row>23</xdr:row>
      <xdr:rowOff>45720</xdr:rowOff>
    </xdr:to>
    <xdr:graphicFrame macro="">
      <xdr:nvGraphicFramePr>
        <xdr:cNvPr id="2" name="Chart 1">
          <a:extLst>
            <a:ext uri="{FF2B5EF4-FFF2-40B4-BE49-F238E27FC236}">
              <a16:creationId xmlns:a16="http://schemas.microsoft.com/office/drawing/2014/main" id="{772BA90C-0F95-4975-9644-1E54B70ED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7620</xdr:colOff>
      <xdr:row>5</xdr:row>
      <xdr:rowOff>7620</xdr:rowOff>
    </xdr:from>
    <xdr:to>
      <xdr:col>22</xdr:col>
      <xdr:colOff>27940</xdr:colOff>
      <xdr:row>22</xdr:row>
      <xdr:rowOff>175260</xdr:rowOff>
    </xdr:to>
    <xdr:graphicFrame macro="">
      <xdr:nvGraphicFramePr>
        <xdr:cNvPr id="2" name="Chart 1">
          <a:extLst>
            <a:ext uri="{FF2B5EF4-FFF2-40B4-BE49-F238E27FC236}">
              <a16:creationId xmlns:a16="http://schemas.microsoft.com/office/drawing/2014/main" id="{FB5D8B92-FD23-4AC0-B064-2191F9A37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17</xdr:row>
      <xdr:rowOff>109538</xdr:rowOff>
    </xdr:from>
    <xdr:to>
      <xdr:col>9</xdr:col>
      <xdr:colOff>66675</xdr:colOff>
      <xdr:row>32</xdr:row>
      <xdr:rowOff>119063</xdr:rowOff>
    </xdr:to>
    <xdr:graphicFrame macro="">
      <xdr:nvGraphicFramePr>
        <xdr:cNvPr id="4" name="Chart 3">
          <a:extLst>
            <a:ext uri="{FF2B5EF4-FFF2-40B4-BE49-F238E27FC236}">
              <a16:creationId xmlns:a16="http://schemas.microsoft.com/office/drawing/2014/main" id="{18538AC5-04DE-46BE-BCA0-714D5B61F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228600</xdr:colOff>
      <xdr:row>17</xdr:row>
      <xdr:rowOff>109538</xdr:rowOff>
    </xdr:from>
    <xdr:to>
      <xdr:col>21</xdr:col>
      <xdr:colOff>552450</xdr:colOff>
      <xdr:row>32</xdr:row>
      <xdr:rowOff>119063</xdr:rowOff>
    </xdr:to>
    <xdr:graphicFrame macro="">
      <xdr:nvGraphicFramePr>
        <xdr:cNvPr id="6" name="Chart 5">
          <a:extLst>
            <a:ext uri="{FF2B5EF4-FFF2-40B4-BE49-F238E27FC236}">
              <a16:creationId xmlns:a16="http://schemas.microsoft.com/office/drawing/2014/main" id="{7A55A340-9404-4FC0-AEEC-CD85CCD50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381000</xdr:colOff>
      <xdr:row>3</xdr:row>
      <xdr:rowOff>121920</xdr:rowOff>
    </xdr:from>
    <xdr:to>
      <xdr:col>22</xdr:col>
      <xdr:colOff>175260</xdr:colOff>
      <xdr:row>20</xdr:row>
      <xdr:rowOff>68580</xdr:rowOff>
    </xdr:to>
    <xdr:graphicFrame macro="">
      <xdr:nvGraphicFramePr>
        <xdr:cNvPr id="2" name="Chart 1">
          <a:extLst>
            <a:ext uri="{FF2B5EF4-FFF2-40B4-BE49-F238E27FC236}">
              <a16:creationId xmlns:a16="http://schemas.microsoft.com/office/drawing/2014/main" id="{2FC498C8-4906-4F87-BB49-663C4381E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042E-5D8A-4565-B17F-7F75F4D68482}">
  <sheetPr codeName="Sheet1"/>
  <dimension ref="B1:H79"/>
  <sheetViews>
    <sheetView showGridLines="0" tabSelected="1" zoomScale="80" zoomScaleNormal="80" workbookViewId="0">
      <selection activeCell="C31" sqref="C31"/>
    </sheetView>
  </sheetViews>
  <sheetFormatPr defaultColWidth="8.77734375" defaultRowHeight="14.4" x14ac:dyDescent="0.3"/>
  <cols>
    <col min="1" max="1" width="0.5546875" customWidth="1"/>
    <col min="2" max="2" width="46" customWidth="1"/>
    <col min="3" max="3" width="15.44140625" customWidth="1"/>
  </cols>
  <sheetData>
    <row r="1" spans="2:8" ht="2.4" customHeight="1" x14ac:dyDescent="0.3"/>
    <row r="2" spans="2:8" x14ac:dyDescent="0.3">
      <c r="B2" s="14" t="s">
        <v>40</v>
      </c>
      <c r="C2" s="14"/>
      <c r="D2" s="14"/>
      <c r="E2" s="14"/>
      <c r="F2" s="14"/>
      <c r="G2" s="14"/>
      <c r="H2" s="14"/>
    </row>
    <row r="3" spans="2:8" x14ac:dyDescent="0.3">
      <c r="B3" s="14"/>
      <c r="C3" s="14"/>
      <c r="D3" s="14"/>
      <c r="E3" s="14"/>
      <c r="F3" s="14"/>
      <c r="G3" s="14"/>
      <c r="H3" s="14"/>
    </row>
    <row r="4" spans="2:8" x14ac:dyDescent="0.3">
      <c r="B4" s="14"/>
      <c r="C4" s="14"/>
      <c r="D4" s="14"/>
      <c r="E4" s="14"/>
      <c r="F4" s="14"/>
      <c r="G4" s="14"/>
      <c r="H4" s="14"/>
    </row>
    <row r="5" spans="2:8" x14ac:dyDescent="0.3">
      <c r="B5" s="15" t="s">
        <v>41</v>
      </c>
      <c r="C5" s="15"/>
      <c r="D5" s="15"/>
      <c r="E5" s="15"/>
      <c r="F5" s="15"/>
      <c r="G5" s="15"/>
      <c r="H5" s="15"/>
    </row>
    <row r="6" spans="2:8" x14ac:dyDescent="0.3">
      <c r="B6" s="15"/>
      <c r="C6" s="15"/>
      <c r="D6" s="15"/>
      <c r="E6" s="15"/>
      <c r="F6" s="15"/>
      <c r="G6" s="15"/>
      <c r="H6" s="15"/>
    </row>
    <row r="7" spans="2:8" x14ac:dyDescent="0.3">
      <c r="B7" s="15"/>
      <c r="C7" s="15"/>
      <c r="D7" s="15"/>
      <c r="E7" s="15"/>
      <c r="F7" s="15"/>
      <c r="G7" s="15"/>
      <c r="H7" s="15"/>
    </row>
    <row r="8" spans="2:8" x14ac:dyDescent="0.3">
      <c r="B8" s="16"/>
      <c r="C8" s="16"/>
      <c r="D8" s="16"/>
      <c r="E8" s="16"/>
      <c r="F8" s="16"/>
      <c r="G8" s="16"/>
      <c r="H8" s="16"/>
    </row>
    <row r="9" spans="2:8" x14ac:dyDescent="0.3">
      <c r="B9" s="16"/>
      <c r="C9" s="16"/>
      <c r="D9" s="16"/>
      <c r="E9" s="16"/>
      <c r="F9" s="16"/>
      <c r="G9" s="16"/>
      <c r="H9" s="16"/>
    </row>
    <row r="11" spans="2:8" x14ac:dyDescent="0.3">
      <c r="B11" s="14" t="s">
        <v>42</v>
      </c>
      <c r="C11" s="14"/>
      <c r="D11" s="14"/>
      <c r="E11" s="14"/>
      <c r="F11" s="14"/>
      <c r="G11" s="14"/>
      <c r="H11" s="14"/>
    </row>
    <row r="12" spans="2:8" x14ac:dyDescent="0.3">
      <c r="B12" s="14"/>
      <c r="C12" s="14"/>
      <c r="D12" s="14"/>
      <c r="E12" s="14"/>
      <c r="F12" s="14"/>
      <c r="G12" s="14"/>
      <c r="H12" s="14"/>
    </row>
    <row r="13" spans="2:8" x14ac:dyDescent="0.3">
      <c r="B13" s="14"/>
      <c r="C13" s="14"/>
      <c r="D13" s="14"/>
      <c r="E13" s="14"/>
      <c r="F13" s="14"/>
      <c r="G13" s="14"/>
      <c r="H13" s="14"/>
    </row>
    <row r="14" spans="2:8" x14ac:dyDescent="0.3">
      <c r="B14" s="15" t="s">
        <v>62</v>
      </c>
      <c r="C14" s="15"/>
      <c r="D14" s="15"/>
      <c r="E14" s="15"/>
      <c r="F14" s="15"/>
      <c r="G14" s="15"/>
      <c r="H14" s="15"/>
    </row>
    <row r="15" spans="2:8" x14ac:dyDescent="0.3">
      <c r="B15" s="15"/>
      <c r="C15" s="15"/>
      <c r="D15" s="15"/>
      <c r="E15" s="15"/>
      <c r="F15" s="15"/>
      <c r="G15" s="15"/>
      <c r="H15" s="15"/>
    </row>
    <row r="16" spans="2:8" x14ac:dyDescent="0.3">
      <c r="B16" s="15"/>
      <c r="C16" s="15"/>
      <c r="D16" s="15"/>
      <c r="E16" s="15"/>
      <c r="F16" s="15"/>
      <c r="G16" s="15"/>
      <c r="H16" s="15"/>
    </row>
    <row r="18" spans="2:8" x14ac:dyDescent="0.3">
      <c r="B18" s="3"/>
    </row>
    <row r="19" spans="2:8" x14ac:dyDescent="0.3">
      <c r="B19" s="1"/>
    </row>
    <row r="20" spans="2:8" x14ac:dyDescent="0.3">
      <c r="B20" s="14" t="s">
        <v>43</v>
      </c>
      <c r="C20" s="14"/>
      <c r="D20" s="14"/>
      <c r="E20" s="14"/>
      <c r="F20" s="14"/>
      <c r="G20" s="14"/>
      <c r="H20" s="14"/>
    </row>
    <row r="21" spans="2:8" x14ac:dyDescent="0.3">
      <c r="B21" s="14"/>
      <c r="C21" s="14"/>
      <c r="D21" s="14"/>
      <c r="E21" s="14"/>
      <c r="F21" s="14"/>
      <c r="G21" s="14"/>
      <c r="H21" s="14"/>
    </row>
    <row r="22" spans="2:8" x14ac:dyDescent="0.3">
      <c r="B22" s="14"/>
      <c r="C22" s="14"/>
      <c r="D22" s="14"/>
      <c r="E22" s="14"/>
      <c r="F22" s="14"/>
      <c r="G22" s="14"/>
      <c r="H22" s="14"/>
    </row>
    <row r="23" spans="2:8" x14ac:dyDescent="0.3">
      <c r="B23" s="15" t="s">
        <v>44</v>
      </c>
      <c r="C23" s="15"/>
      <c r="D23" s="15"/>
      <c r="E23" s="15"/>
      <c r="F23" s="15"/>
      <c r="G23" s="15"/>
      <c r="H23" s="15"/>
    </row>
    <row r="24" spans="2:8" x14ac:dyDescent="0.3">
      <c r="B24" s="15"/>
      <c r="C24" s="15"/>
      <c r="D24" s="15"/>
      <c r="E24" s="15"/>
      <c r="F24" s="15"/>
      <c r="G24" s="15"/>
      <c r="H24" s="15"/>
    </row>
    <row r="25" spans="2:8" x14ac:dyDescent="0.3">
      <c r="B25" s="15"/>
      <c r="C25" s="15"/>
      <c r="D25" s="15"/>
      <c r="E25" s="15"/>
      <c r="F25" s="15"/>
      <c r="G25" s="15"/>
      <c r="H25" s="15"/>
    </row>
    <row r="27" spans="2:8" x14ac:dyDescent="0.3">
      <c r="B27" s="17" t="s">
        <v>2</v>
      </c>
      <c r="C27" s="19">
        <f>CORREL('Firm 1'!C3:C61,'Firm 1'!C4:C62)</f>
        <v>-0.38939790968618687</v>
      </c>
    </row>
    <row r="28" spans="2:8" x14ac:dyDescent="0.3">
      <c r="B28" s="17" t="s">
        <v>3</v>
      </c>
      <c r="C28" s="19">
        <v>59</v>
      </c>
    </row>
    <row r="29" spans="2:8" x14ac:dyDescent="0.3">
      <c r="B29" s="17" t="s">
        <v>45</v>
      </c>
      <c r="C29" s="19">
        <f>1/SQRT(C28)</f>
        <v>0.13018891098082389</v>
      </c>
    </row>
    <row r="30" spans="2:8" x14ac:dyDescent="0.3">
      <c r="B30" s="17" t="s">
        <v>46</v>
      </c>
      <c r="C30" s="19">
        <f>C29*2</f>
        <v>0.26037782196164777</v>
      </c>
    </row>
    <row r="31" spans="2:8" x14ac:dyDescent="0.3">
      <c r="B31" s="17" t="s">
        <v>37</v>
      </c>
      <c r="C31" s="19">
        <f>(C27-0)/C29</f>
        <v>-2.991022098214978</v>
      </c>
    </row>
    <row r="33" spans="2:8" x14ac:dyDescent="0.3">
      <c r="B33" s="15" t="s">
        <v>47</v>
      </c>
      <c r="C33" s="15"/>
      <c r="D33" s="15"/>
      <c r="E33" s="15"/>
      <c r="F33" s="15"/>
      <c r="G33" s="15"/>
      <c r="H33" s="15"/>
    </row>
    <row r="34" spans="2:8" x14ac:dyDescent="0.3">
      <c r="B34" s="15"/>
      <c r="C34" s="15"/>
      <c r="D34" s="15"/>
      <c r="E34" s="15"/>
      <c r="F34" s="15"/>
      <c r="G34" s="15"/>
      <c r="H34" s="15"/>
    </row>
    <row r="35" spans="2:8" x14ac:dyDescent="0.3">
      <c r="B35" s="15"/>
      <c r="C35" s="15"/>
      <c r="D35" s="15"/>
      <c r="E35" s="15"/>
      <c r="F35" s="15"/>
      <c r="G35" s="15"/>
      <c r="H35" s="15"/>
    </row>
    <row r="39" spans="2:8" ht="14.4" customHeight="1" x14ac:dyDescent="0.3">
      <c r="B39" s="14" t="s">
        <v>48</v>
      </c>
      <c r="C39" s="14"/>
      <c r="D39" s="14"/>
      <c r="E39" s="14"/>
      <c r="F39" s="14"/>
      <c r="G39" s="14"/>
      <c r="H39" s="14"/>
    </row>
    <row r="40" spans="2:8" x14ac:dyDescent="0.3">
      <c r="B40" s="14"/>
      <c r="C40" s="14"/>
      <c r="D40" s="14"/>
      <c r="E40" s="14"/>
      <c r="F40" s="14"/>
      <c r="G40" s="14"/>
      <c r="H40" s="14"/>
    </row>
    <row r="41" spans="2:8" x14ac:dyDescent="0.3">
      <c r="B41" s="14"/>
      <c r="C41" s="14"/>
      <c r="D41" s="14"/>
      <c r="E41" s="14"/>
      <c r="F41" s="14"/>
      <c r="G41" s="14"/>
      <c r="H41" s="14"/>
    </row>
    <row r="42" spans="2:8" x14ac:dyDescent="0.3">
      <c r="B42" s="14"/>
      <c r="C42" s="14"/>
      <c r="D42" s="14"/>
      <c r="E42" s="14"/>
      <c r="F42" s="14"/>
      <c r="G42" s="14"/>
      <c r="H42" s="14"/>
    </row>
    <row r="43" spans="2:8" x14ac:dyDescent="0.3">
      <c r="B43" s="15" t="s">
        <v>49</v>
      </c>
      <c r="C43" s="15"/>
      <c r="D43" s="15"/>
      <c r="E43" s="15"/>
      <c r="F43" s="15"/>
      <c r="G43" s="15"/>
      <c r="H43" s="15"/>
    </row>
    <row r="44" spans="2:8" x14ac:dyDescent="0.3">
      <c r="B44" s="15"/>
      <c r="C44" s="15"/>
      <c r="D44" s="15"/>
      <c r="E44" s="15"/>
      <c r="F44" s="15"/>
      <c r="G44" s="15"/>
      <c r="H44" s="15"/>
    </row>
    <row r="45" spans="2:8" x14ac:dyDescent="0.3">
      <c r="B45" s="15"/>
      <c r="C45" s="15"/>
      <c r="D45" s="15"/>
      <c r="E45" s="15"/>
      <c r="F45" s="15"/>
      <c r="G45" s="15"/>
      <c r="H45" s="15"/>
    </row>
    <row r="46" spans="2:8" x14ac:dyDescent="0.3">
      <c r="B46" s="2"/>
    </row>
    <row r="47" spans="2:8" x14ac:dyDescent="0.3">
      <c r="B47" s="17" t="s">
        <v>50</v>
      </c>
      <c r="C47" s="19">
        <f>AVERAGE('Firm 1'!C3:C62)</f>
        <v>100.03426652363147</v>
      </c>
    </row>
    <row r="48" spans="2:8" x14ac:dyDescent="0.3">
      <c r="B48" s="17" t="s">
        <v>51</v>
      </c>
      <c r="C48" s="19">
        <f>_xlfn.STDEV.S('Firm 1'!C3:C62)</f>
        <v>27.597361714922954</v>
      </c>
    </row>
    <row r="49" spans="2:8" x14ac:dyDescent="0.3">
      <c r="B49" s="17" t="s">
        <v>52</v>
      </c>
      <c r="C49" s="19">
        <f>C47</f>
        <v>100.03426652363147</v>
      </c>
    </row>
    <row r="50" spans="2:8" x14ac:dyDescent="0.3">
      <c r="B50" s="17" t="s">
        <v>4</v>
      </c>
      <c r="C50" s="19">
        <f>2*C48</f>
        <v>55.194723429845908</v>
      </c>
    </row>
    <row r="51" spans="2:8" x14ac:dyDescent="0.3">
      <c r="B51" s="17" t="s">
        <v>53</v>
      </c>
      <c r="C51" s="18" t="str">
        <f>_xlfn.CONCAT(ROUND(C47,2),"+/-",ROUND(C50,2))</f>
        <v>100.03+/-55.19</v>
      </c>
    </row>
    <row r="55" spans="2:8" x14ac:dyDescent="0.3">
      <c r="B55" s="14" t="s">
        <v>55</v>
      </c>
      <c r="C55" s="14"/>
      <c r="D55" s="14"/>
      <c r="E55" s="14"/>
      <c r="F55" s="14"/>
      <c r="G55" s="14"/>
      <c r="H55" s="14"/>
    </row>
    <row r="56" spans="2:8" x14ac:dyDescent="0.3">
      <c r="B56" s="14"/>
      <c r="C56" s="14"/>
      <c r="D56" s="14"/>
      <c r="E56" s="14"/>
      <c r="F56" s="14"/>
      <c r="G56" s="14"/>
      <c r="H56" s="14"/>
    </row>
    <row r="57" spans="2:8" x14ac:dyDescent="0.3">
      <c r="B57" s="14"/>
      <c r="C57" s="14"/>
      <c r="D57" s="14"/>
      <c r="E57" s="14"/>
      <c r="F57" s="14"/>
      <c r="G57" s="14"/>
      <c r="H57" s="14"/>
    </row>
    <row r="58" spans="2:8" x14ac:dyDescent="0.3">
      <c r="B58" s="14"/>
      <c r="C58" s="14"/>
      <c r="D58" s="14"/>
      <c r="E58" s="14"/>
      <c r="F58" s="14"/>
      <c r="G58" s="14"/>
      <c r="H58" s="14"/>
    </row>
    <row r="59" spans="2:8" x14ac:dyDescent="0.3">
      <c r="B59" s="15" t="s">
        <v>49</v>
      </c>
      <c r="C59" s="15"/>
      <c r="D59" s="15"/>
      <c r="E59" s="15"/>
      <c r="F59" s="15"/>
      <c r="G59" s="15"/>
      <c r="H59" s="15"/>
    </row>
    <row r="60" spans="2:8" x14ac:dyDescent="0.3">
      <c r="B60" s="15"/>
      <c r="C60" s="15"/>
      <c r="D60" s="15"/>
      <c r="E60" s="15"/>
      <c r="F60" s="15"/>
      <c r="G60" s="15"/>
      <c r="H60" s="15"/>
    </row>
    <row r="61" spans="2:8" x14ac:dyDescent="0.3">
      <c r="B61" s="15"/>
      <c r="C61" s="15"/>
      <c r="D61" s="15"/>
      <c r="E61" s="15"/>
      <c r="F61" s="15"/>
      <c r="G61" s="15"/>
      <c r="H61" s="15"/>
    </row>
    <row r="62" spans="2:8" x14ac:dyDescent="0.3">
      <c r="B62" s="2"/>
    </row>
    <row r="63" spans="2:8" x14ac:dyDescent="0.3">
      <c r="B63" s="17" t="s">
        <v>54</v>
      </c>
      <c r="C63" s="19">
        <f>(C47*60+C49)/61</f>
        <v>100.03426652363147</v>
      </c>
    </row>
    <row r="64" spans="2:8" x14ac:dyDescent="0.3">
      <c r="B64" s="17" t="s">
        <v>4</v>
      </c>
      <c r="C64" s="19">
        <f>2*_xlfn.STDEV.S('Firm 1'!C3:C62,C49)</f>
        <v>54.732834778789119</v>
      </c>
    </row>
    <row r="65" spans="2:8" x14ac:dyDescent="0.3">
      <c r="B65" s="17" t="s">
        <v>53</v>
      </c>
      <c r="C65" s="18" t="str">
        <f>_xlfn.CONCAT(ROUND(C63,2),"+/-",ROUND(C64,2))</f>
        <v>100.03+/-54.73</v>
      </c>
    </row>
    <row r="69" spans="2:8" x14ac:dyDescent="0.3">
      <c r="B69" s="14" t="s">
        <v>56</v>
      </c>
      <c r="C69" s="14"/>
      <c r="D69" s="14"/>
      <c r="E69" s="14"/>
      <c r="F69" s="14"/>
      <c r="G69" s="14"/>
      <c r="H69" s="14"/>
    </row>
    <row r="70" spans="2:8" x14ac:dyDescent="0.3">
      <c r="B70" s="14"/>
      <c r="C70" s="14"/>
      <c r="D70" s="14"/>
      <c r="E70" s="14"/>
      <c r="F70" s="14"/>
      <c r="G70" s="14"/>
      <c r="H70" s="14"/>
    </row>
    <row r="71" spans="2:8" x14ac:dyDescent="0.3">
      <c r="B71" s="14"/>
      <c r="C71" s="14"/>
      <c r="D71" s="14"/>
      <c r="E71" s="14"/>
      <c r="F71" s="14"/>
      <c r="G71" s="14"/>
      <c r="H71" s="14"/>
    </row>
    <row r="72" spans="2:8" x14ac:dyDescent="0.3">
      <c r="B72" s="14"/>
      <c r="C72" s="14"/>
      <c r="D72" s="14"/>
      <c r="E72" s="14"/>
      <c r="F72" s="14"/>
      <c r="G72" s="14"/>
      <c r="H72" s="14"/>
    </row>
    <row r="73" spans="2:8" x14ac:dyDescent="0.3">
      <c r="B73" s="15" t="s">
        <v>57</v>
      </c>
      <c r="C73" s="15"/>
      <c r="D73" s="15"/>
      <c r="E73" s="15"/>
      <c r="F73" s="15"/>
      <c r="G73" s="15"/>
      <c r="H73" s="15"/>
    </row>
    <row r="74" spans="2:8" x14ac:dyDescent="0.3">
      <c r="B74" s="15"/>
      <c r="C74" s="15"/>
      <c r="D74" s="15"/>
      <c r="E74" s="15"/>
      <c r="F74" s="15"/>
      <c r="G74" s="15"/>
      <c r="H74" s="15"/>
    </row>
    <row r="75" spans="2:8" x14ac:dyDescent="0.3">
      <c r="B75" s="15"/>
      <c r="C75" s="15"/>
      <c r="D75" s="15"/>
      <c r="E75" s="15"/>
      <c r="F75" s="15"/>
      <c r="G75" s="15"/>
      <c r="H75" s="15"/>
    </row>
    <row r="76" spans="2:8" x14ac:dyDescent="0.3">
      <c r="B76" s="2"/>
    </row>
    <row r="77" spans="2:8" x14ac:dyDescent="0.3">
      <c r="B77" s="17" t="s">
        <v>58</v>
      </c>
      <c r="C77" s="19">
        <f>C47</f>
        <v>100.03426652363147</v>
      </c>
    </row>
    <row r="78" spans="2:8" x14ac:dyDescent="0.3">
      <c r="B78" s="17" t="s">
        <v>4</v>
      </c>
      <c r="C78" s="19">
        <f>2*C48/SQRT(60)</f>
        <v>7.125608154743917</v>
      </c>
    </row>
    <row r="79" spans="2:8" x14ac:dyDescent="0.3">
      <c r="B79" s="17" t="s">
        <v>59</v>
      </c>
      <c r="C79" s="18" t="str">
        <f>_xlfn.CONCAT(ROUND(C77,2),"+/-",ROUND(C78,2))</f>
        <v>100.03+/-7.13</v>
      </c>
    </row>
  </sheetData>
  <mergeCells count="13">
    <mergeCell ref="B69:H72"/>
    <mergeCell ref="B73:H75"/>
    <mergeCell ref="B33:H35"/>
    <mergeCell ref="B43:H45"/>
    <mergeCell ref="B39:H42"/>
    <mergeCell ref="B55:H58"/>
    <mergeCell ref="B59:H61"/>
    <mergeCell ref="B2:H4"/>
    <mergeCell ref="B5:H7"/>
    <mergeCell ref="B11:H13"/>
    <mergeCell ref="B14:H16"/>
    <mergeCell ref="B20:H22"/>
    <mergeCell ref="B23:H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2198-FFF7-461D-B982-B56EBE8FE082}">
  <sheetPr codeName="Sheet2"/>
  <dimension ref="B1:H51"/>
  <sheetViews>
    <sheetView zoomScale="80" zoomScaleNormal="80" workbookViewId="0">
      <selection activeCell="R41" sqref="R41"/>
    </sheetView>
  </sheetViews>
  <sheetFormatPr defaultColWidth="8.77734375" defaultRowHeight="14.4" x14ac:dyDescent="0.3"/>
  <cols>
    <col min="1" max="1" width="0.44140625" customWidth="1"/>
    <col min="2" max="2" width="39.77734375" customWidth="1"/>
    <col min="3" max="3" width="19.44140625" customWidth="1"/>
  </cols>
  <sheetData>
    <row r="1" spans="2:8" ht="1.8" customHeight="1" x14ac:dyDescent="0.3"/>
    <row r="2" spans="2:8" ht="14.4" customHeight="1" x14ac:dyDescent="0.3">
      <c r="B2" s="14" t="s">
        <v>60</v>
      </c>
      <c r="C2" s="14"/>
      <c r="D2" s="14"/>
      <c r="E2" s="14"/>
      <c r="F2" s="14"/>
      <c r="G2" s="14"/>
      <c r="H2" s="14"/>
    </row>
    <row r="3" spans="2:8" x14ac:dyDescent="0.3">
      <c r="B3" s="14"/>
      <c r="C3" s="14"/>
      <c r="D3" s="14"/>
      <c r="E3" s="14"/>
      <c r="F3" s="14"/>
      <c r="G3" s="14"/>
      <c r="H3" s="14"/>
    </row>
    <row r="4" spans="2:8" x14ac:dyDescent="0.3">
      <c r="B4" s="14"/>
      <c r="C4" s="14"/>
      <c r="D4" s="14"/>
      <c r="E4" s="14"/>
      <c r="F4" s="14"/>
      <c r="G4" s="14"/>
      <c r="H4" s="14"/>
    </row>
    <row r="5" spans="2:8" x14ac:dyDescent="0.3">
      <c r="B5" s="14"/>
      <c r="C5" s="14"/>
      <c r="D5" s="14"/>
      <c r="E5" s="14"/>
      <c r="F5" s="14"/>
      <c r="G5" s="14"/>
      <c r="H5" s="14"/>
    </row>
    <row r="6" spans="2:8" x14ac:dyDescent="0.3">
      <c r="B6" s="15" t="s">
        <v>61</v>
      </c>
      <c r="C6" s="15"/>
      <c r="D6" s="15"/>
      <c r="E6" s="15"/>
      <c r="F6" s="15"/>
      <c r="G6" s="15"/>
      <c r="H6" s="15"/>
    </row>
    <row r="7" spans="2:8" x14ac:dyDescent="0.3">
      <c r="B7" s="15"/>
      <c r="C7" s="15"/>
      <c r="D7" s="15"/>
      <c r="E7" s="15"/>
      <c r="F7" s="15"/>
      <c r="G7" s="15"/>
      <c r="H7" s="15"/>
    </row>
    <row r="8" spans="2:8" x14ac:dyDescent="0.3">
      <c r="B8" s="15"/>
      <c r="C8" s="15"/>
      <c r="D8" s="15"/>
      <c r="E8" s="15"/>
      <c r="F8" s="15"/>
      <c r="G8" s="15"/>
      <c r="H8" s="15"/>
    </row>
    <row r="12" spans="2:8" ht="13.2" customHeight="1" x14ac:dyDescent="0.3">
      <c r="B12" s="14" t="s">
        <v>63</v>
      </c>
      <c r="C12" s="14"/>
      <c r="D12" s="14"/>
      <c r="E12" s="14"/>
      <c r="F12" s="14"/>
      <c r="G12" s="14"/>
      <c r="H12" s="14"/>
    </row>
    <row r="13" spans="2:8" x14ac:dyDescent="0.3">
      <c r="B13" s="14"/>
      <c r="C13" s="14"/>
      <c r="D13" s="14"/>
      <c r="E13" s="14"/>
      <c r="F13" s="14"/>
      <c r="G13" s="14"/>
      <c r="H13" s="14"/>
    </row>
    <row r="14" spans="2:8" x14ac:dyDescent="0.3">
      <c r="B14" s="14"/>
      <c r="C14" s="14"/>
      <c r="D14" s="14"/>
      <c r="E14" s="14"/>
      <c r="F14" s="14"/>
      <c r="G14" s="14"/>
      <c r="H14" s="14"/>
    </row>
    <row r="15" spans="2:8" x14ac:dyDescent="0.3">
      <c r="B15" s="14"/>
      <c r="C15" s="14"/>
      <c r="D15" s="14"/>
      <c r="E15" s="14"/>
      <c r="F15" s="14"/>
      <c r="G15" s="14"/>
      <c r="H15" s="14"/>
    </row>
    <row r="16" spans="2:8" x14ac:dyDescent="0.3">
      <c r="B16" s="15" t="s">
        <v>64</v>
      </c>
      <c r="C16" s="15"/>
      <c r="D16" s="15"/>
      <c r="E16" s="15"/>
      <c r="F16" s="15"/>
      <c r="G16" s="15"/>
      <c r="H16" s="15"/>
    </row>
    <row r="17" spans="2:8" x14ac:dyDescent="0.3">
      <c r="B17" s="15"/>
      <c r="C17" s="15"/>
      <c r="D17" s="15"/>
      <c r="E17" s="15"/>
      <c r="F17" s="15"/>
      <c r="G17" s="15"/>
      <c r="H17" s="15"/>
    </row>
    <row r="18" spans="2:8" x14ac:dyDescent="0.3">
      <c r="B18" s="15"/>
      <c r="C18" s="15"/>
      <c r="D18" s="15"/>
      <c r="E18" s="15"/>
      <c r="F18" s="15"/>
      <c r="G18" s="15"/>
      <c r="H18" s="15"/>
    </row>
    <row r="22" spans="2:8" ht="14.4" customHeight="1" x14ac:dyDescent="0.3">
      <c r="B22" s="14" t="s">
        <v>65</v>
      </c>
      <c r="C22" s="14"/>
      <c r="D22" s="14"/>
      <c r="E22" s="14"/>
      <c r="F22" s="14"/>
      <c r="G22" s="14"/>
      <c r="H22" s="14"/>
    </row>
    <row r="23" spans="2:8" x14ac:dyDescent="0.3">
      <c r="B23" s="14"/>
      <c r="C23" s="14"/>
      <c r="D23" s="14"/>
      <c r="E23" s="14"/>
      <c r="F23" s="14"/>
      <c r="G23" s="14"/>
      <c r="H23" s="14"/>
    </row>
    <row r="24" spans="2:8" x14ac:dyDescent="0.3">
      <c r="B24" s="14"/>
      <c r="C24" s="14"/>
      <c r="D24" s="14"/>
      <c r="E24" s="14"/>
      <c r="F24" s="14"/>
      <c r="G24" s="14"/>
      <c r="H24" s="14"/>
    </row>
    <row r="25" spans="2:8" x14ac:dyDescent="0.3">
      <c r="B25" s="14"/>
      <c r="C25" s="14"/>
      <c r="D25" s="14"/>
      <c r="E25" s="14"/>
      <c r="F25" s="14"/>
      <c r="G25" s="14"/>
      <c r="H25" s="14"/>
    </row>
    <row r="26" spans="2:8" x14ac:dyDescent="0.3">
      <c r="B26" s="15" t="s">
        <v>44</v>
      </c>
      <c r="C26" s="15"/>
      <c r="D26" s="15"/>
      <c r="E26" s="15"/>
      <c r="F26" s="15"/>
      <c r="G26" s="15"/>
      <c r="H26" s="15"/>
    </row>
    <row r="27" spans="2:8" x14ac:dyDescent="0.3">
      <c r="B27" s="15"/>
      <c r="C27" s="15"/>
      <c r="D27" s="15"/>
      <c r="E27" s="15"/>
      <c r="F27" s="15"/>
      <c r="G27" s="15"/>
      <c r="H27" s="15"/>
    </row>
    <row r="28" spans="2:8" x14ac:dyDescent="0.3">
      <c r="B28" s="15"/>
      <c r="C28" s="15"/>
      <c r="D28" s="15"/>
      <c r="E28" s="15"/>
      <c r="F28" s="15"/>
      <c r="G28" s="15"/>
      <c r="H28" s="15"/>
    </row>
    <row r="30" spans="2:8" x14ac:dyDescent="0.3">
      <c r="B30" s="17" t="s">
        <v>2</v>
      </c>
      <c r="C30" s="19">
        <f>CORREL('Regression for Q7-9'!D26:D84,'Regression for Q7-9'!D27:D85)</f>
        <v>-7.6130585409117643E-2</v>
      </c>
    </row>
    <row r="31" spans="2:8" x14ac:dyDescent="0.3">
      <c r="B31" s="17" t="s">
        <v>3</v>
      </c>
      <c r="C31" s="19">
        <v>59</v>
      </c>
    </row>
    <row r="32" spans="2:8" x14ac:dyDescent="0.3">
      <c r="B32" s="17" t="s">
        <v>45</v>
      </c>
      <c r="C32" s="19">
        <f>1/SQRT(C31)</f>
        <v>0.13018891098082389</v>
      </c>
    </row>
    <row r="33" spans="2:8" x14ac:dyDescent="0.3">
      <c r="B33" s="17" t="s">
        <v>46</v>
      </c>
      <c r="C33" s="19">
        <f>C32*2</f>
        <v>0.26037782196164777</v>
      </c>
    </row>
    <row r="34" spans="2:8" x14ac:dyDescent="0.3">
      <c r="B34" s="17" t="s">
        <v>37</v>
      </c>
      <c r="C34" s="19">
        <f>(C30-0)/C32</f>
        <v>-0.58477012239799175</v>
      </c>
    </row>
    <row r="36" spans="2:8" x14ac:dyDescent="0.3">
      <c r="B36" s="15" t="s">
        <v>66</v>
      </c>
      <c r="C36" s="15"/>
      <c r="D36" s="15"/>
      <c r="E36" s="15"/>
      <c r="F36" s="15"/>
      <c r="G36" s="15"/>
      <c r="H36" s="15"/>
    </row>
    <row r="37" spans="2:8" x14ac:dyDescent="0.3">
      <c r="B37" s="15"/>
      <c r="C37" s="15"/>
      <c r="D37" s="15"/>
      <c r="E37" s="15"/>
      <c r="F37" s="15"/>
      <c r="G37" s="15"/>
      <c r="H37" s="15"/>
    </row>
    <row r="38" spans="2:8" x14ac:dyDescent="0.3">
      <c r="B38" s="15"/>
      <c r="C38" s="15"/>
      <c r="D38" s="15"/>
      <c r="E38" s="15"/>
      <c r="F38" s="15"/>
      <c r="G38" s="15"/>
      <c r="H38" s="15"/>
    </row>
    <row r="40" spans="2:8" x14ac:dyDescent="0.3">
      <c r="B40" s="3"/>
    </row>
    <row r="43" spans="2:8" x14ac:dyDescent="0.3">
      <c r="B43" s="2"/>
      <c r="C43" s="2"/>
    </row>
    <row r="44" spans="2:8" x14ac:dyDescent="0.3">
      <c r="B44" s="2"/>
      <c r="C44" s="2"/>
    </row>
    <row r="45" spans="2:8" x14ac:dyDescent="0.3">
      <c r="B45" s="2"/>
      <c r="C45" s="2"/>
    </row>
    <row r="46" spans="2:8" x14ac:dyDescent="0.3">
      <c r="B46" s="2"/>
      <c r="C46" s="2"/>
    </row>
    <row r="47" spans="2:8" x14ac:dyDescent="0.3">
      <c r="B47" s="2"/>
      <c r="C47" s="2"/>
    </row>
    <row r="48" spans="2:8" x14ac:dyDescent="0.3">
      <c r="B48" s="2"/>
      <c r="C48" s="2"/>
    </row>
    <row r="49" spans="2:3" x14ac:dyDescent="0.3">
      <c r="B49" s="2"/>
      <c r="C49" s="2"/>
    </row>
    <row r="50" spans="2:3" x14ac:dyDescent="0.3">
      <c r="B50" s="2"/>
      <c r="C50" s="2"/>
    </row>
    <row r="51" spans="2:3" x14ac:dyDescent="0.3">
      <c r="B51" s="2"/>
      <c r="C51" s="2"/>
    </row>
  </sheetData>
  <mergeCells count="7">
    <mergeCell ref="B26:H28"/>
    <mergeCell ref="B36:H38"/>
    <mergeCell ref="B22:H25"/>
    <mergeCell ref="B6:H8"/>
    <mergeCell ref="B2:H5"/>
    <mergeCell ref="B16:H18"/>
    <mergeCell ref="B12:H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8612-BBAC-47F3-B24C-0199FB37E8F0}">
  <sheetPr codeName="Sheet3"/>
  <dimension ref="B1:X109"/>
  <sheetViews>
    <sheetView showGridLines="0" zoomScale="80" zoomScaleNormal="80" workbookViewId="0">
      <selection activeCell="M6" sqref="M6"/>
    </sheetView>
  </sheetViews>
  <sheetFormatPr defaultColWidth="8.77734375" defaultRowHeight="14.4" x14ac:dyDescent="0.3"/>
  <cols>
    <col min="1" max="1" width="0.6640625" customWidth="1"/>
    <col min="2" max="2" width="6.44140625" customWidth="1"/>
    <col min="3" max="3" width="6.33203125" customWidth="1"/>
    <col min="5" max="5" width="4.6640625" customWidth="1"/>
    <col min="7" max="7" width="28.33203125" bestFit="1" customWidth="1"/>
    <col min="8" max="8" width="16.6640625" customWidth="1"/>
    <col min="9" max="9" width="19.109375" customWidth="1"/>
    <col min="11" max="11" width="5" customWidth="1"/>
    <col min="12" max="12" width="6" customWidth="1"/>
    <col min="13" max="13" width="5.6640625" customWidth="1"/>
    <col min="14" max="14" width="5.21875" bestFit="1" customWidth="1"/>
    <col min="15" max="16" width="8.77734375" customWidth="1"/>
    <col min="18" max="18" width="10.77734375" customWidth="1"/>
    <col min="19" max="19" width="28.77734375" bestFit="1" customWidth="1"/>
    <col min="20" max="20" width="15" bestFit="1" customWidth="1"/>
    <col min="21" max="21" width="7.33203125" bestFit="1" customWidth="1"/>
    <col min="258" max="258" width="6.44140625" customWidth="1"/>
    <col min="259" max="259" width="6.33203125" customWidth="1"/>
    <col min="514" max="514" width="6.44140625" customWidth="1"/>
    <col min="515" max="515" width="6.33203125" customWidth="1"/>
    <col min="770" max="770" width="6.44140625" customWidth="1"/>
    <col min="771" max="771" width="6.33203125" customWidth="1"/>
    <col min="1026" max="1026" width="6.44140625" customWidth="1"/>
    <col min="1027" max="1027" width="6.33203125" customWidth="1"/>
    <col min="1282" max="1282" width="6.44140625" customWidth="1"/>
    <col min="1283" max="1283" width="6.33203125" customWidth="1"/>
    <col min="1538" max="1538" width="6.44140625" customWidth="1"/>
    <col min="1539" max="1539" width="6.33203125" customWidth="1"/>
    <col min="1794" max="1794" width="6.44140625" customWidth="1"/>
    <col min="1795" max="1795" width="6.33203125" customWidth="1"/>
    <col min="2050" max="2050" width="6.44140625" customWidth="1"/>
    <col min="2051" max="2051" width="6.33203125" customWidth="1"/>
    <col min="2306" max="2306" width="6.44140625" customWidth="1"/>
    <col min="2307" max="2307" width="6.33203125" customWidth="1"/>
    <col min="2562" max="2562" width="6.44140625" customWidth="1"/>
    <col min="2563" max="2563" width="6.33203125" customWidth="1"/>
    <col min="2818" max="2818" width="6.44140625" customWidth="1"/>
    <col min="2819" max="2819" width="6.33203125" customWidth="1"/>
    <col min="3074" max="3074" width="6.44140625" customWidth="1"/>
    <col min="3075" max="3075" width="6.33203125" customWidth="1"/>
    <col min="3330" max="3330" width="6.44140625" customWidth="1"/>
    <col min="3331" max="3331" width="6.33203125" customWidth="1"/>
    <col min="3586" max="3586" width="6.44140625" customWidth="1"/>
    <col min="3587" max="3587" width="6.33203125" customWidth="1"/>
    <col min="3842" max="3842" width="6.44140625" customWidth="1"/>
    <col min="3843" max="3843" width="6.33203125" customWidth="1"/>
    <col min="4098" max="4098" width="6.44140625" customWidth="1"/>
    <col min="4099" max="4099" width="6.33203125" customWidth="1"/>
    <col min="4354" max="4354" width="6.44140625" customWidth="1"/>
    <col min="4355" max="4355" width="6.33203125" customWidth="1"/>
    <col min="4610" max="4610" width="6.44140625" customWidth="1"/>
    <col min="4611" max="4611" width="6.33203125" customWidth="1"/>
    <col min="4866" max="4866" width="6.44140625" customWidth="1"/>
    <col min="4867" max="4867" width="6.33203125" customWidth="1"/>
    <col min="5122" max="5122" width="6.44140625" customWidth="1"/>
    <col min="5123" max="5123" width="6.33203125" customWidth="1"/>
    <col min="5378" max="5378" width="6.44140625" customWidth="1"/>
    <col min="5379" max="5379" width="6.33203125" customWidth="1"/>
    <col min="5634" max="5634" width="6.44140625" customWidth="1"/>
    <col min="5635" max="5635" width="6.33203125" customWidth="1"/>
    <col min="5890" max="5890" width="6.44140625" customWidth="1"/>
    <col min="5891" max="5891" width="6.33203125" customWidth="1"/>
    <col min="6146" max="6146" width="6.44140625" customWidth="1"/>
    <col min="6147" max="6147" width="6.33203125" customWidth="1"/>
    <col min="6402" max="6402" width="6.44140625" customWidth="1"/>
    <col min="6403" max="6403" width="6.33203125" customWidth="1"/>
    <col min="6658" max="6658" width="6.44140625" customWidth="1"/>
    <col min="6659" max="6659" width="6.33203125" customWidth="1"/>
    <col min="6914" max="6914" width="6.44140625" customWidth="1"/>
    <col min="6915" max="6915" width="6.33203125" customWidth="1"/>
    <col min="7170" max="7170" width="6.44140625" customWidth="1"/>
    <col min="7171" max="7171" width="6.33203125" customWidth="1"/>
    <col min="7426" max="7426" width="6.44140625" customWidth="1"/>
    <col min="7427" max="7427" width="6.33203125" customWidth="1"/>
    <col min="7682" max="7682" width="6.44140625" customWidth="1"/>
    <col min="7683" max="7683" width="6.33203125" customWidth="1"/>
    <col min="7938" max="7938" width="6.44140625" customWidth="1"/>
    <col min="7939" max="7939" width="6.33203125" customWidth="1"/>
    <col min="8194" max="8194" width="6.44140625" customWidth="1"/>
    <col min="8195" max="8195" width="6.33203125" customWidth="1"/>
    <col min="8450" max="8450" width="6.44140625" customWidth="1"/>
    <col min="8451" max="8451" width="6.33203125" customWidth="1"/>
    <col min="8706" max="8706" width="6.44140625" customWidth="1"/>
    <col min="8707" max="8707" width="6.33203125" customWidth="1"/>
    <col min="8962" max="8962" width="6.44140625" customWidth="1"/>
    <col min="8963" max="8963" width="6.33203125" customWidth="1"/>
    <col min="9218" max="9218" width="6.44140625" customWidth="1"/>
    <col min="9219" max="9219" width="6.33203125" customWidth="1"/>
    <col min="9474" max="9474" width="6.44140625" customWidth="1"/>
    <col min="9475" max="9475" width="6.33203125" customWidth="1"/>
    <col min="9730" max="9730" width="6.44140625" customWidth="1"/>
    <col min="9731" max="9731" width="6.33203125" customWidth="1"/>
    <col min="9986" max="9986" width="6.44140625" customWidth="1"/>
    <col min="9987" max="9987" width="6.33203125" customWidth="1"/>
    <col min="10242" max="10242" width="6.44140625" customWidth="1"/>
    <col min="10243" max="10243" width="6.33203125" customWidth="1"/>
    <col min="10498" max="10498" width="6.44140625" customWidth="1"/>
    <col min="10499" max="10499" width="6.33203125" customWidth="1"/>
    <col min="10754" max="10754" width="6.44140625" customWidth="1"/>
    <col min="10755" max="10755" width="6.33203125" customWidth="1"/>
    <col min="11010" max="11010" width="6.44140625" customWidth="1"/>
    <col min="11011" max="11011" width="6.33203125" customWidth="1"/>
    <col min="11266" max="11266" width="6.44140625" customWidth="1"/>
    <col min="11267" max="11267" width="6.33203125" customWidth="1"/>
    <col min="11522" max="11522" width="6.44140625" customWidth="1"/>
    <col min="11523" max="11523" width="6.33203125" customWidth="1"/>
    <col min="11778" max="11778" width="6.44140625" customWidth="1"/>
    <col min="11779" max="11779" width="6.33203125" customWidth="1"/>
    <col min="12034" max="12034" width="6.44140625" customWidth="1"/>
    <col min="12035" max="12035" width="6.33203125" customWidth="1"/>
    <col min="12290" max="12290" width="6.44140625" customWidth="1"/>
    <col min="12291" max="12291" width="6.33203125" customWidth="1"/>
    <col min="12546" max="12546" width="6.44140625" customWidth="1"/>
    <col min="12547" max="12547" width="6.33203125" customWidth="1"/>
    <col min="12802" max="12802" width="6.44140625" customWidth="1"/>
    <col min="12803" max="12803" width="6.33203125" customWidth="1"/>
    <col min="13058" max="13058" width="6.44140625" customWidth="1"/>
    <col min="13059" max="13059" width="6.33203125" customWidth="1"/>
    <col min="13314" max="13314" width="6.44140625" customWidth="1"/>
    <col min="13315" max="13315" width="6.33203125" customWidth="1"/>
    <col min="13570" max="13570" width="6.44140625" customWidth="1"/>
    <col min="13571" max="13571" width="6.33203125" customWidth="1"/>
    <col min="13826" max="13826" width="6.44140625" customWidth="1"/>
    <col min="13827" max="13827" width="6.33203125" customWidth="1"/>
    <col min="14082" max="14082" width="6.44140625" customWidth="1"/>
    <col min="14083" max="14083" width="6.33203125" customWidth="1"/>
    <col min="14338" max="14338" width="6.44140625" customWidth="1"/>
    <col min="14339" max="14339" width="6.33203125" customWidth="1"/>
    <col min="14594" max="14594" width="6.44140625" customWidth="1"/>
    <col min="14595" max="14595" width="6.33203125" customWidth="1"/>
    <col min="14850" max="14850" width="6.44140625" customWidth="1"/>
    <col min="14851" max="14851" width="6.33203125" customWidth="1"/>
    <col min="15106" max="15106" width="6.44140625" customWidth="1"/>
    <col min="15107" max="15107" width="6.33203125" customWidth="1"/>
    <col min="15362" max="15362" width="6.44140625" customWidth="1"/>
    <col min="15363" max="15363" width="6.33203125" customWidth="1"/>
    <col min="15618" max="15618" width="6.44140625" customWidth="1"/>
    <col min="15619" max="15619" width="6.33203125" customWidth="1"/>
    <col min="15874" max="15874" width="6.44140625" customWidth="1"/>
    <col min="15875" max="15875" width="6.33203125" customWidth="1"/>
    <col min="16130" max="16130" width="6.44140625" customWidth="1"/>
    <col min="16131" max="16131" width="6.33203125" customWidth="1"/>
  </cols>
  <sheetData>
    <row r="1" spans="2:24" ht="3" customHeight="1" x14ac:dyDescent="0.3"/>
    <row r="2" spans="2:24" ht="15.6" x14ac:dyDescent="0.3">
      <c r="B2" s="22" t="s">
        <v>67</v>
      </c>
    </row>
    <row r="3" spans="2:24" ht="15.6" x14ac:dyDescent="0.3">
      <c r="B3" s="20"/>
      <c r="C3" s="2"/>
      <c r="D3" s="2"/>
      <c r="E3" s="2"/>
      <c r="F3" s="2"/>
      <c r="G3" s="2"/>
      <c r="H3" s="2"/>
      <c r="I3" s="2"/>
      <c r="J3" s="2"/>
      <c r="K3" s="2"/>
      <c r="L3" s="2"/>
      <c r="M3" s="2"/>
      <c r="N3" s="2"/>
      <c r="O3" s="2"/>
      <c r="P3" s="2"/>
      <c r="Q3" s="2"/>
      <c r="R3" s="2"/>
      <c r="S3" s="2"/>
      <c r="T3" s="2"/>
      <c r="U3" s="2"/>
      <c r="V3" s="2"/>
    </row>
    <row r="4" spans="2:24" x14ac:dyDescent="0.3">
      <c r="B4" s="23" t="s">
        <v>68</v>
      </c>
      <c r="C4" s="23"/>
      <c r="D4" s="23"/>
      <c r="E4" s="23"/>
      <c r="F4" s="23"/>
      <c r="G4" s="23"/>
      <c r="H4" s="23"/>
      <c r="I4" s="23"/>
      <c r="J4" s="23"/>
      <c r="K4" s="23"/>
      <c r="L4" s="23"/>
      <c r="M4" s="23"/>
      <c r="N4" s="23"/>
      <c r="O4" s="23"/>
      <c r="P4" s="23"/>
      <c r="Q4" s="23"/>
      <c r="R4" s="23"/>
      <c r="S4" s="23"/>
      <c r="T4" s="23"/>
      <c r="U4" s="23"/>
      <c r="V4" s="23"/>
      <c r="W4" s="23"/>
      <c r="X4" s="23"/>
    </row>
    <row r="5" spans="2:24" ht="15.6" customHeight="1" x14ac:dyDescent="0.3">
      <c r="B5" s="23"/>
      <c r="C5" s="23"/>
      <c r="D5" s="23"/>
      <c r="E5" s="23"/>
      <c r="F5" s="23"/>
      <c r="G5" s="23"/>
      <c r="H5" s="23"/>
      <c r="I5" s="23"/>
      <c r="J5" s="23"/>
      <c r="K5" s="23"/>
      <c r="L5" s="23"/>
      <c r="M5" s="23"/>
      <c r="N5" s="23"/>
      <c r="O5" s="23"/>
      <c r="P5" s="23"/>
      <c r="Q5" s="23"/>
      <c r="R5" s="23"/>
      <c r="S5" s="23"/>
      <c r="T5" s="23"/>
      <c r="U5" s="23"/>
      <c r="V5" s="23"/>
      <c r="W5" s="23"/>
      <c r="X5" s="23"/>
    </row>
    <row r="6" spans="2:24" x14ac:dyDescent="0.3">
      <c r="B6" s="2"/>
      <c r="C6" s="8"/>
      <c r="D6" s="2"/>
      <c r="E6" s="2"/>
      <c r="F6" s="2"/>
      <c r="G6" s="2"/>
      <c r="H6" s="21"/>
      <c r="I6" s="21"/>
      <c r="J6" s="2"/>
      <c r="K6" s="2"/>
      <c r="L6" s="2"/>
      <c r="M6" s="2"/>
      <c r="N6" s="2"/>
      <c r="O6" s="2"/>
      <c r="P6" s="2"/>
      <c r="Q6" s="2"/>
      <c r="R6" s="2"/>
      <c r="S6" s="2"/>
      <c r="T6" s="2"/>
      <c r="U6" s="2"/>
      <c r="V6" s="2"/>
    </row>
    <row r="7" spans="2:24" x14ac:dyDescent="0.3">
      <c r="B7" s="2"/>
      <c r="D7" s="8"/>
      <c r="E7" s="24" t="s">
        <v>73</v>
      </c>
      <c r="F7" s="2"/>
      <c r="G7" s="2"/>
      <c r="H7" s="21"/>
      <c r="I7" s="21"/>
      <c r="J7" s="2"/>
      <c r="K7" s="2"/>
      <c r="L7" s="29"/>
      <c r="M7" s="2"/>
      <c r="N7" s="2"/>
      <c r="O7" s="2"/>
      <c r="P7" s="2"/>
      <c r="Q7" s="24" t="s">
        <v>74</v>
      </c>
      <c r="R7" s="2"/>
      <c r="S7" s="2"/>
      <c r="T7" s="2"/>
      <c r="U7" s="2"/>
      <c r="V7" s="2"/>
    </row>
    <row r="8" spans="2:24" x14ac:dyDescent="0.3">
      <c r="B8" s="2"/>
      <c r="C8" s="8"/>
      <c r="D8" s="8"/>
      <c r="E8" s="2"/>
      <c r="F8" s="2"/>
      <c r="G8" s="2"/>
      <c r="H8" s="21"/>
      <c r="I8" s="21"/>
      <c r="J8" s="2"/>
      <c r="K8" s="2"/>
      <c r="L8" s="29"/>
      <c r="M8" s="2"/>
      <c r="N8" s="2"/>
      <c r="O8" s="2"/>
      <c r="P8" s="2"/>
      <c r="Q8" s="2"/>
      <c r="R8" s="2"/>
      <c r="S8" s="2"/>
      <c r="T8" s="2"/>
      <c r="U8" s="2"/>
      <c r="V8" s="2"/>
    </row>
    <row r="9" spans="2:24" x14ac:dyDescent="0.3">
      <c r="B9" s="11" t="s">
        <v>32</v>
      </c>
      <c r="C9" s="26" t="s">
        <v>33</v>
      </c>
      <c r="D9" s="26" t="s">
        <v>36</v>
      </c>
      <c r="E9" s="2"/>
      <c r="F9" s="2"/>
      <c r="G9" s="11"/>
      <c r="H9" s="27" t="s">
        <v>70</v>
      </c>
      <c r="I9" s="27" t="s">
        <v>69</v>
      </c>
      <c r="J9" s="2"/>
      <c r="K9" s="2"/>
      <c r="L9" s="29"/>
      <c r="M9" s="2"/>
      <c r="N9" s="11" t="s">
        <v>32</v>
      </c>
      <c r="O9" s="26" t="s">
        <v>33</v>
      </c>
      <c r="P9" s="26" t="s">
        <v>36</v>
      </c>
      <c r="Q9" s="2"/>
      <c r="R9" s="2"/>
      <c r="S9" s="11"/>
      <c r="T9" s="27" t="s">
        <v>70</v>
      </c>
      <c r="U9" s="27" t="s">
        <v>69</v>
      </c>
      <c r="V9" s="2"/>
    </row>
    <row r="10" spans="2:24" x14ac:dyDescent="0.3">
      <c r="B10" s="9">
        <v>1</v>
      </c>
      <c r="C10" s="25">
        <v>896.07427534093722</v>
      </c>
      <c r="D10" s="25"/>
      <c r="E10" s="2"/>
      <c r="F10" s="2"/>
      <c r="G10" s="28" t="s">
        <v>34</v>
      </c>
      <c r="H10" s="19">
        <f>AVERAGE(C10:C109)</f>
        <v>992.64557179203086</v>
      </c>
      <c r="I10" s="19">
        <f>AVERAGE(D11:D109)</f>
        <v>-1.7759043041262912</v>
      </c>
      <c r="J10" s="2"/>
      <c r="K10" s="2"/>
      <c r="L10" s="29"/>
      <c r="M10" s="2"/>
      <c r="N10" s="9">
        <v>1</v>
      </c>
      <c r="O10" s="25">
        <v>886.27290102444272</v>
      </c>
      <c r="P10" s="25"/>
      <c r="Q10" s="2"/>
      <c r="R10" s="2"/>
      <c r="S10" s="28" t="s">
        <v>34</v>
      </c>
      <c r="T10" s="19">
        <f>AVERAGE(O10:O109)</f>
        <v>977.98694866106121</v>
      </c>
      <c r="U10" s="19">
        <f>AVERAGE(P11:P109)</f>
        <v>4.4925125605378584</v>
      </c>
      <c r="V10" s="2"/>
    </row>
    <row r="11" spans="2:24" x14ac:dyDescent="0.3">
      <c r="B11" s="9">
        <v>2</v>
      </c>
      <c r="C11" s="25">
        <v>815.12562697831129</v>
      </c>
      <c r="D11" s="25">
        <v>-80.948648362625931</v>
      </c>
      <c r="E11" s="2"/>
      <c r="F11" s="2"/>
      <c r="G11" s="17" t="s">
        <v>51</v>
      </c>
      <c r="H11" s="19">
        <f>STDEV(C10:C109)</f>
        <v>254.20391767033126</v>
      </c>
      <c r="I11" s="19">
        <f>STDEV(D11:D109)</f>
        <v>379.12741693347306</v>
      </c>
      <c r="J11" s="2"/>
      <c r="K11" s="2"/>
      <c r="L11" s="29"/>
      <c r="M11" s="2"/>
      <c r="N11" s="9">
        <v>2</v>
      </c>
      <c r="O11" s="25">
        <v>969.00324501530451</v>
      </c>
      <c r="P11" s="25">
        <v>82.730343990861797</v>
      </c>
      <c r="Q11" s="2"/>
      <c r="R11" s="2"/>
      <c r="S11" s="17" t="s">
        <v>51</v>
      </c>
      <c r="T11" s="19">
        <f>STDEV(O10:O109)</f>
        <v>253.64457159671917</v>
      </c>
      <c r="U11" s="19">
        <f>STDEV(P11:P109)</f>
        <v>337.31621716517003</v>
      </c>
      <c r="V11" s="2"/>
    </row>
    <row r="12" spans="2:24" x14ac:dyDescent="0.3">
      <c r="B12" s="9">
        <v>3</v>
      </c>
      <c r="C12" s="25">
        <v>892.10551565046285</v>
      </c>
      <c r="D12" s="25">
        <v>76.97988867215156</v>
      </c>
      <c r="E12" s="2"/>
      <c r="F12" s="2"/>
      <c r="G12" s="17" t="s">
        <v>2</v>
      </c>
      <c r="H12" s="19">
        <f>CORREL(C10:C108,C11:C109)</f>
        <v>-0.10825684533169844</v>
      </c>
      <c r="I12" s="19">
        <f>CORREL(D11:D108,D12:D109)</f>
        <v>-0.54277271461353849</v>
      </c>
      <c r="J12" s="2"/>
      <c r="K12" s="2"/>
      <c r="L12" s="29"/>
      <c r="M12" s="2"/>
      <c r="N12" s="9">
        <v>3</v>
      </c>
      <c r="O12" s="25">
        <v>784.12203212601423</v>
      </c>
      <c r="P12" s="25">
        <v>-184.88121288929028</v>
      </c>
      <c r="Q12" s="2"/>
      <c r="R12" s="2"/>
      <c r="S12" s="17" t="s">
        <v>2</v>
      </c>
      <c r="T12" s="19">
        <f>CORREL(O10:O108,O11:O109)</f>
        <v>0.1153162267951568</v>
      </c>
      <c r="U12" s="19">
        <f>CORREL(P11:P108,P12:P109)</f>
        <v>-0.19792695360504453</v>
      </c>
      <c r="V12" s="2"/>
    </row>
    <row r="13" spans="2:24" x14ac:dyDescent="0.3">
      <c r="B13" s="9">
        <v>4</v>
      </c>
      <c r="C13" s="25">
        <v>1257.4737635211302</v>
      </c>
      <c r="D13" s="25">
        <v>365.36824787066735</v>
      </c>
      <c r="E13" s="2"/>
      <c r="F13" s="2"/>
      <c r="G13" s="17" t="s">
        <v>71</v>
      </c>
      <c r="H13" s="19">
        <f>1/SQRT(100-1)</f>
        <v>0.10050378152592121</v>
      </c>
      <c r="I13" s="19">
        <f>1/SQRT(99-1)</f>
        <v>0.10101525445522107</v>
      </c>
      <c r="J13" s="2"/>
      <c r="K13" s="2"/>
      <c r="L13" s="29"/>
      <c r="M13" s="2"/>
      <c r="N13" s="9">
        <v>4</v>
      </c>
      <c r="O13" s="25">
        <v>1238.35603503224</v>
      </c>
      <c r="P13" s="25">
        <v>454.23400290622578</v>
      </c>
      <c r="Q13" s="2"/>
      <c r="R13" s="2"/>
      <c r="S13" s="17" t="s">
        <v>71</v>
      </c>
      <c r="T13" s="19">
        <f>1/SQRT(100-1)</f>
        <v>0.10050378152592121</v>
      </c>
      <c r="U13" s="19">
        <f>1/SQRT(99-1)</f>
        <v>0.10101525445522107</v>
      </c>
      <c r="V13" s="2"/>
    </row>
    <row r="14" spans="2:24" x14ac:dyDescent="0.3">
      <c r="B14" s="9">
        <v>5</v>
      </c>
      <c r="C14" s="25">
        <v>848.75105878106979</v>
      </c>
      <c r="D14" s="25">
        <v>-408.72270474006041</v>
      </c>
      <c r="E14" s="2"/>
      <c r="F14" s="2"/>
      <c r="G14" s="17" t="s">
        <v>35</v>
      </c>
      <c r="H14" s="30">
        <f>(H12-0)/H13</f>
        <v>-1.0771420108583438</v>
      </c>
      <c r="I14" s="30">
        <f>(I12-0)/I13</f>
        <v>-5.3731757400476932</v>
      </c>
      <c r="J14" s="2"/>
      <c r="K14" s="2"/>
      <c r="L14" s="29"/>
      <c r="M14" s="2"/>
      <c r="N14" s="9">
        <v>5</v>
      </c>
      <c r="O14" s="25">
        <v>1328.7615532532573</v>
      </c>
      <c r="P14" s="25">
        <v>90.405518221017246</v>
      </c>
      <c r="Q14" s="2"/>
      <c r="R14" s="2"/>
      <c r="S14" s="17" t="s">
        <v>35</v>
      </c>
      <c r="T14" s="30">
        <f>(T12-0)/T13</f>
        <v>1.1473819695571879</v>
      </c>
      <c r="U14" s="30">
        <f>(U12-0)/U13</f>
        <v>-1.9593768750321106</v>
      </c>
      <c r="V14" s="2"/>
    </row>
    <row r="15" spans="2:24" x14ac:dyDescent="0.3">
      <c r="B15" s="9">
        <v>6</v>
      </c>
      <c r="C15" s="25">
        <v>1188.378272179431</v>
      </c>
      <c r="D15" s="25">
        <v>339.62721339836116</v>
      </c>
      <c r="E15" s="2"/>
      <c r="F15" s="2"/>
      <c r="G15" s="17" t="s">
        <v>72</v>
      </c>
      <c r="H15" s="9" t="b">
        <f>IF(AND(H14&gt;=-2, H14&lt;=2),TRUE,FALSE)</f>
        <v>1</v>
      </c>
      <c r="I15" s="9" t="b">
        <f>IF(AND(I14&gt;=-2, I14&lt;=2),TRUE,FALSE)</f>
        <v>0</v>
      </c>
      <c r="J15" s="2"/>
      <c r="K15" s="2"/>
      <c r="L15" s="29"/>
      <c r="M15" s="2"/>
      <c r="N15" s="9">
        <v>6</v>
      </c>
      <c r="O15" s="25">
        <v>970.1930301086536</v>
      </c>
      <c r="P15" s="25">
        <v>-358.56852314460366</v>
      </c>
      <c r="Q15" s="2"/>
      <c r="R15" s="2"/>
      <c r="S15" s="17" t="s">
        <v>72</v>
      </c>
      <c r="T15" s="9" t="b">
        <f>IF(AND(T14&gt;=-2, T14&lt;=2),TRUE,FALSE)</f>
        <v>1</v>
      </c>
      <c r="U15" s="9" t="b">
        <f>IF(AND(U14&gt;=-2, U14&lt;=2),TRUE,FALSE)</f>
        <v>1</v>
      </c>
      <c r="V15" s="2"/>
    </row>
    <row r="16" spans="2:24" x14ac:dyDescent="0.3">
      <c r="B16" s="9">
        <v>7</v>
      </c>
      <c r="C16" s="25">
        <v>1143.0400349239828</v>
      </c>
      <c r="D16" s="25">
        <v>-45.338237255448121</v>
      </c>
      <c r="E16" s="2"/>
      <c r="F16" s="2"/>
      <c r="G16" s="2"/>
      <c r="H16" s="2"/>
      <c r="I16" s="2"/>
      <c r="J16" s="2"/>
      <c r="K16" s="2"/>
      <c r="L16" s="29"/>
      <c r="M16" s="2"/>
      <c r="N16" s="9">
        <v>7</v>
      </c>
      <c r="O16" s="25">
        <v>726.87355646414039</v>
      </c>
      <c r="P16" s="25">
        <v>-243.31947364451321</v>
      </c>
      <c r="Q16" s="2"/>
      <c r="R16" s="2"/>
      <c r="S16" s="2"/>
      <c r="T16" s="2"/>
      <c r="U16" s="2"/>
      <c r="V16" s="2"/>
    </row>
    <row r="17" spans="2:22" x14ac:dyDescent="0.3">
      <c r="B17" s="9">
        <v>8</v>
      </c>
      <c r="C17" s="25">
        <v>673.77064464737634</v>
      </c>
      <c r="D17" s="25">
        <v>-469.26939027660649</v>
      </c>
      <c r="E17" s="2"/>
      <c r="F17" s="2"/>
      <c r="G17" s="2"/>
      <c r="H17" s="2"/>
      <c r="I17" s="2"/>
      <c r="J17" s="2"/>
      <c r="K17" s="2"/>
      <c r="L17" s="29"/>
      <c r="M17" s="2"/>
      <c r="N17" s="9">
        <v>8</v>
      </c>
      <c r="O17" s="25">
        <v>969.87621219018536</v>
      </c>
      <c r="P17" s="25">
        <v>243.00265572604496</v>
      </c>
      <c r="Q17" s="2"/>
      <c r="R17" s="2"/>
      <c r="S17" s="2"/>
      <c r="T17" s="2"/>
      <c r="U17" s="2"/>
      <c r="V17" s="2"/>
    </row>
    <row r="18" spans="2:22" x14ac:dyDescent="0.3">
      <c r="B18" s="9">
        <v>9</v>
      </c>
      <c r="C18" s="25">
        <v>771.74466886690573</v>
      </c>
      <c r="D18" s="25">
        <v>97.974024219529383</v>
      </c>
      <c r="E18" s="2"/>
      <c r="F18" s="2"/>
      <c r="G18" s="2"/>
      <c r="H18" s="2"/>
      <c r="I18" s="2"/>
      <c r="J18" s="2"/>
      <c r="K18" s="2"/>
      <c r="L18" s="29"/>
      <c r="M18" s="2"/>
      <c r="N18" s="9">
        <v>9</v>
      </c>
      <c r="O18" s="25">
        <v>807.04307346222663</v>
      </c>
      <c r="P18" s="25">
        <v>-162.83313872795873</v>
      </c>
      <c r="Q18" s="2"/>
      <c r="R18" s="2"/>
      <c r="S18" s="2"/>
      <c r="T18" s="2"/>
      <c r="U18" s="2"/>
      <c r="V18" s="2"/>
    </row>
    <row r="19" spans="2:22" x14ac:dyDescent="0.3">
      <c r="B19" s="9">
        <v>10</v>
      </c>
      <c r="C19" s="25">
        <v>877.98815322588098</v>
      </c>
      <c r="D19" s="25">
        <v>106.24348435897525</v>
      </c>
      <c r="E19" s="2"/>
      <c r="F19" s="2"/>
      <c r="G19" s="2"/>
      <c r="H19" s="2"/>
      <c r="I19" s="2"/>
      <c r="J19" s="2"/>
      <c r="K19" s="2"/>
      <c r="L19" s="29"/>
      <c r="M19" s="2"/>
      <c r="N19" s="9">
        <v>10</v>
      </c>
      <c r="O19" s="25">
        <v>1005.7240421498477</v>
      </c>
      <c r="P19" s="25">
        <v>198.68096868762109</v>
      </c>
      <c r="Q19" s="2"/>
      <c r="R19" s="2"/>
      <c r="S19" s="2"/>
      <c r="T19" s="2"/>
      <c r="U19" s="2"/>
      <c r="V19" s="2"/>
    </row>
    <row r="20" spans="2:22" x14ac:dyDescent="0.3">
      <c r="B20" s="9">
        <v>11</v>
      </c>
      <c r="C20" s="25">
        <v>899.95231981149198</v>
      </c>
      <c r="D20" s="25">
        <v>21.964166585610997</v>
      </c>
      <c r="E20" s="2"/>
      <c r="F20" s="2"/>
      <c r="G20" s="2"/>
      <c r="H20" s="2"/>
      <c r="I20" s="2"/>
      <c r="J20" s="2"/>
      <c r="K20" s="2"/>
      <c r="L20" s="29"/>
      <c r="M20" s="2"/>
      <c r="N20" s="9">
        <v>11</v>
      </c>
      <c r="O20" s="25">
        <v>639.43118763001735</v>
      </c>
      <c r="P20" s="25">
        <v>-366.29285451983037</v>
      </c>
      <c r="Q20" s="2"/>
      <c r="R20" s="2"/>
      <c r="S20" s="2"/>
      <c r="T20" s="2"/>
      <c r="U20" s="2"/>
      <c r="V20" s="2"/>
    </row>
    <row r="21" spans="2:22" x14ac:dyDescent="0.3">
      <c r="B21" s="9">
        <v>12</v>
      </c>
      <c r="C21" s="25">
        <v>775.5613343142885</v>
      </c>
      <c r="D21" s="25">
        <v>-124.39098549720347</v>
      </c>
      <c r="E21" s="2"/>
      <c r="F21" s="2"/>
      <c r="G21" s="2"/>
      <c r="H21" s="2"/>
      <c r="I21" s="2"/>
      <c r="J21" s="2"/>
      <c r="K21" s="2"/>
      <c r="L21" s="29"/>
      <c r="M21" s="2"/>
      <c r="N21" s="9">
        <v>12</v>
      </c>
      <c r="O21" s="25">
        <v>1121.5813306758441</v>
      </c>
      <c r="P21" s="25">
        <v>482.15014304582678</v>
      </c>
      <c r="Q21" s="2"/>
      <c r="R21" s="2"/>
      <c r="S21" s="2"/>
      <c r="T21" s="2"/>
      <c r="U21" s="2"/>
      <c r="V21" s="2"/>
    </row>
    <row r="22" spans="2:22" x14ac:dyDescent="0.3">
      <c r="B22" s="9">
        <v>13</v>
      </c>
      <c r="C22" s="25">
        <v>955.49220311977786</v>
      </c>
      <c r="D22" s="25">
        <v>179.93086880548935</v>
      </c>
      <c r="E22" s="2"/>
      <c r="F22" s="2"/>
      <c r="G22" s="2"/>
      <c r="H22" s="2"/>
      <c r="I22" s="2"/>
      <c r="J22" s="2"/>
      <c r="K22" s="2"/>
      <c r="L22" s="29"/>
      <c r="M22" s="2"/>
      <c r="N22" s="9">
        <v>13</v>
      </c>
      <c r="O22" s="25">
        <v>1419.9894059290295</v>
      </c>
      <c r="P22" s="25">
        <v>298.40807525318542</v>
      </c>
      <c r="Q22" s="2"/>
      <c r="R22" s="2"/>
      <c r="S22" s="2"/>
      <c r="T22" s="2"/>
      <c r="U22" s="2"/>
      <c r="V22" s="2"/>
    </row>
    <row r="23" spans="2:22" x14ac:dyDescent="0.3">
      <c r="B23" s="9">
        <v>14</v>
      </c>
      <c r="C23" s="25">
        <v>847.40725855183791</v>
      </c>
      <c r="D23" s="25">
        <v>-108.08494456793994</v>
      </c>
      <c r="E23" s="2"/>
      <c r="F23" s="2"/>
      <c r="G23" s="2"/>
      <c r="H23" s="2"/>
      <c r="I23" s="2"/>
      <c r="J23" s="2"/>
      <c r="K23" s="2"/>
      <c r="L23" s="29"/>
      <c r="M23" s="2"/>
      <c r="N23" s="9">
        <v>14</v>
      </c>
      <c r="O23" s="25">
        <v>638.11814849247276</v>
      </c>
      <c r="P23" s="25">
        <v>-781.87125743655679</v>
      </c>
      <c r="Q23" s="2"/>
      <c r="R23" s="2"/>
      <c r="S23" s="2"/>
      <c r="T23" s="2"/>
      <c r="U23" s="2"/>
      <c r="V23" s="2"/>
    </row>
    <row r="24" spans="2:22" x14ac:dyDescent="0.3">
      <c r="B24" s="9">
        <v>15</v>
      </c>
      <c r="C24" s="25">
        <v>875.25343543773738</v>
      </c>
      <c r="D24" s="25">
        <v>27.846176885899467</v>
      </c>
      <c r="E24" s="2"/>
      <c r="F24" s="2"/>
      <c r="G24" s="2"/>
      <c r="H24" s="2"/>
      <c r="I24" s="2"/>
      <c r="J24" s="2"/>
      <c r="K24" s="2"/>
      <c r="L24" s="29"/>
      <c r="M24" s="2"/>
      <c r="N24" s="9">
        <v>15</v>
      </c>
      <c r="O24" s="25">
        <v>714.25178898217246</v>
      </c>
      <c r="P24" s="25">
        <v>76.133640489699701</v>
      </c>
      <c r="Q24" s="2"/>
      <c r="R24" s="2"/>
      <c r="S24" s="2"/>
      <c r="T24" s="2"/>
      <c r="U24" s="2"/>
      <c r="V24" s="2"/>
    </row>
    <row r="25" spans="2:22" x14ac:dyDescent="0.3">
      <c r="B25" s="9">
        <v>16</v>
      </c>
      <c r="C25" s="25">
        <v>1297.7536691549765</v>
      </c>
      <c r="D25" s="25">
        <v>422.5002337172391</v>
      </c>
      <c r="E25" s="2"/>
      <c r="F25" s="2"/>
      <c r="G25" s="2"/>
      <c r="H25" s="2"/>
      <c r="I25" s="2"/>
      <c r="J25" s="2"/>
      <c r="K25" s="2"/>
      <c r="L25" s="29"/>
      <c r="M25" s="2"/>
      <c r="N25" s="9">
        <v>16</v>
      </c>
      <c r="O25" s="25">
        <v>1232.7353410425321</v>
      </c>
      <c r="P25" s="25">
        <v>518.48355206035967</v>
      </c>
      <c r="Q25" s="2"/>
      <c r="R25" s="2"/>
      <c r="S25" s="2"/>
      <c r="T25" s="2"/>
      <c r="U25" s="2"/>
      <c r="V25" s="2"/>
    </row>
    <row r="26" spans="2:22" x14ac:dyDescent="0.3">
      <c r="B26" s="9">
        <v>17</v>
      </c>
      <c r="C26" s="25">
        <v>1544.6500669354646</v>
      </c>
      <c r="D26" s="25">
        <v>246.89639778048809</v>
      </c>
      <c r="E26" s="2"/>
      <c r="F26" s="2"/>
      <c r="G26" s="2"/>
      <c r="H26" s="2"/>
      <c r="I26" s="2"/>
      <c r="J26" s="2"/>
      <c r="K26" s="2"/>
      <c r="L26" s="29"/>
      <c r="M26" s="2"/>
      <c r="N26" s="9">
        <v>17</v>
      </c>
      <c r="O26" s="25">
        <v>1464.1790571867416</v>
      </c>
      <c r="P26" s="25">
        <v>231.44371614420947</v>
      </c>
      <c r="Q26" s="2"/>
      <c r="R26" s="2"/>
      <c r="S26" s="2"/>
      <c r="T26" s="2"/>
      <c r="U26" s="2"/>
      <c r="V26" s="2"/>
    </row>
    <row r="27" spans="2:22" x14ac:dyDescent="0.3">
      <c r="B27" s="9">
        <v>18</v>
      </c>
      <c r="C27" s="25">
        <v>947.9075591400333</v>
      </c>
      <c r="D27" s="25">
        <v>-596.74250779543127</v>
      </c>
      <c r="E27" s="2"/>
      <c r="F27" s="2"/>
      <c r="G27" s="2"/>
      <c r="H27" s="2"/>
      <c r="I27" s="2"/>
      <c r="J27" s="2"/>
      <c r="K27" s="2"/>
      <c r="L27" s="29"/>
      <c r="M27" s="2"/>
      <c r="N27" s="9">
        <v>18</v>
      </c>
      <c r="O27" s="25">
        <v>764.41209194147905</v>
      </c>
      <c r="P27" s="25">
        <v>-699.76696524526255</v>
      </c>
      <c r="Q27" s="2"/>
      <c r="R27" s="2"/>
      <c r="S27" s="2"/>
      <c r="T27" s="2"/>
      <c r="U27" s="2"/>
      <c r="V27" s="2"/>
    </row>
    <row r="28" spans="2:22" x14ac:dyDescent="0.3">
      <c r="B28" s="9">
        <v>19</v>
      </c>
      <c r="C28" s="25">
        <v>1110.6961197650924</v>
      </c>
      <c r="D28" s="25">
        <v>162.78856062505906</v>
      </c>
      <c r="E28" s="2"/>
      <c r="F28" s="2"/>
      <c r="G28" s="2"/>
      <c r="H28" s="2"/>
      <c r="I28" s="2"/>
      <c r="J28" s="2"/>
      <c r="K28" s="2"/>
      <c r="L28" s="29"/>
      <c r="M28" s="2"/>
      <c r="N28" s="9">
        <v>19</v>
      </c>
      <c r="O28" s="25">
        <v>749.4878345457073</v>
      </c>
      <c r="P28" s="25">
        <v>-14.924257395771747</v>
      </c>
      <c r="Q28" s="2"/>
      <c r="R28" s="2"/>
      <c r="S28" s="2"/>
      <c r="T28" s="2"/>
      <c r="U28" s="2"/>
      <c r="V28" s="2"/>
    </row>
    <row r="29" spans="2:22" x14ac:dyDescent="0.3">
      <c r="B29" s="9">
        <v>20</v>
      </c>
      <c r="C29" s="25">
        <v>1151.2861695332904</v>
      </c>
      <c r="D29" s="25">
        <v>40.590049768198014</v>
      </c>
      <c r="E29" s="2"/>
      <c r="F29" s="2"/>
      <c r="G29" s="2"/>
      <c r="H29" s="2"/>
      <c r="I29" s="2"/>
      <c r="J29" s="2"/>
      <c r="K29" s="2"/>
      <c r="L29" s="29"/>
      <c r="M29" s="2"/>
      <c r="N29" s="9">
        <v>20</v>
      </c>
      <c r="O29" s="25">
        <v>1019.5013940330422</v>
      </c>
      <c r="P29" s="25">
        <v>270.01355948733487</v>
      </c>
      <c r="Q29" s="2"/>
      <c r="R29" s="2"/>
      <c r="S29" s="2"/>
      <c r="T29" s="2"/>
      <c r="U29" s="2"/>
      <c r="V29" s="2"/>
    </row>
    <row r="30" spans="2:22" x14ac:dyDescent="0.3">
      <c r="B30" s="9">
        <v>21</v>
      </c>
      <c r="C30" s="25">
        <v>638.52911302432381</v>
      </c>
      <c r="D30" s="25">
        <v>-512.75705650896657</v>
      </c>
      <c r="E30" s="2"/>
      <c r="F30" s="2"/>
      <c r="G30" s="2"/>
      <c r="H30" s="2"/>
      <c r="I30" s="2"/>
      <c r="J30" s="2"/>
      <c r="K30" s="2"/>
      <c r="L30" s="29"/>
      <c r="M30" s="2"/>
      <c r="N30" s="9">
        <v>21</v>
      </c>
      <c r="O30" s="25">
        <v>918.02807939481193</v>
      </c>
      <c r="P30" s="25">
        <v>-101.47331463823025</v>
      </c>
      <c r="Q30" s="2"/>
      <c r="R30" s="2"/>
      <c r="S30" s="2"/>
      <c r="T30" s="2"/>
      <c r="U30" s="2"/>
      <c r="V30" s="2"/>
    </row>
    <row r="31" spans="2:22" x14ac:dyDescent="0.3">
      <c r="B31" s="9">
        <v>22</v>
      </c>
      <c r="C31" s="25">
        <v>1080.3196214945656</v>
      </c>
      <c r="D31" s="25">
        <v>441.79050847024178</v>
      </c>
      <c r="E31" s="2"/>
      <c r="F31" s="2"/>
      <c r="G31" s="2"/>
      <c r="H31" s="2"/>
      <c r="I31" s="2"/>
      <c r="J31" s="2"/>
      <c r="K31" s="2"/>
      <c r="L31" s="29"/>
      <c r="M31" s="2"/>
      <c r="N31" s="9">
        <v>22</v>
      </c>
      <c r="O31" s="25">
        <v>896.49020776239092</v>
      </c>
      <c r="P31" s="25">
        <v>-21.537871632421002</v>
      </c>
      <c r="Q31" s="2"/>
      <c r="R31" s="2"/>
      <c r="S31" s="2"/>
      <c r="T31" s="2"/>
      <c r="U31" s="2"/>
      <c r="V31" s="2"/>
    </row>
    <row r="32" spans="2:22" ht="15.6" x14ac:dyDescent="0.3">
      <c r="B32" s="9">
        <v>23</v>
      </c>
      <c r="C32" s="25">
        <v>858.85299613279449</v>
      </c>
      <c r="D32" s="25">
        <v>-221.46662536177109</v>
      </c>
      <c r="E32" s="2"/>
      <c r="F32" s="2"/>
      <c r="G32" s="20"/>
      <c r="H32" s="2"/>
      <c r="I32" s="2"/>
      <c r="J32" s="2"/>
      <c r="K32" s="2"/>
      <c r="L32" s="29"/>
      <c r="M32" s="2"/>
      <c r="N32" s="9">
        <v>23</v>
      </c>
      <c r="O32" s="25">
        <v>971.09376023637253</v>
      </c>
      <c r="P32" s="25">
        <v>74.603552473981608</v>
      </c>
      <c r="Q32" s="2"/>
      <c r="R32" s="2"/>
      <c r="S32" s="20"/>
      <c r="T32" s="2"/>
      <c r="U32" s="2"/>
      <c r="V32" s="2"/>
    </row>
    <row r="33" spans="2:22" ht="15.6" x14ac:dyDescent="0.3">
      <c r="B33" s="9">
        <v>24</v>
      </c>
      <c r="C33" s="25">
        <v>1280.0235485408348</v>
      </c>
      <c r="D33" s="25">
        <v>421.17055240804029</v>
      </c>
      <c r="E33" s="2"/>
      <c r="F33" s="2"/>
      <c r="G33" s="20"/>
      <c r="H33" s="2"/>
      <c r="I33" s="2"/>
      <c r="J33" s="2"/>
      <c r="K33" s="2"/>
      <c r="L33" s="29"/>
      <c r="M33" s="2"/>
      <c r="N33" s="9">
        <v>24</v>
      </c>
      <c r="O33" s="25">
        <v>1030.2358711867791</v>
      </c>
      <c r="P33" s="25">
        <v>59.142110950406618</v>
      </c>
      <c r="Q33" s="2"/>
      <c r="R33" s="2"/>
      <c r="S33" s="20"/>
      <c r="T33" s="2"/>
      <c r="U33" s="2"/>
      <c r="V33" s="2"/>
    </row>
    <row r="34" spans="2:22" ht="15.6" x14ac:dyDescent="0.3">
      <c r="B34" s="9">
        <v>25</v>
      </c>
      <c r="C34" s="25">
        <v>1213.2735104373508</v>
      </c>
      <c r="D34" s="25">
        <v>-66.75003810348403</v>
      </c>
      <c r="E34" s="2"/>
      <c r="F34" s="2"/>
      <c r="G34" s="20"/>
      <c r="H34" s="2"/>
      <c r="I34" s="2"/>
      <c r="J34" s="2"/>
      <c r="K34" s="2"/>
      <c r="L34" s="29"/>
      <c r="M34" s="2"/>
      <c r="N34" s="9">
        <v>25</v>
      </c>
      <c r="O34" s="25">
        <v>1227.7781651739851</v>
      </c>
      <c r="P34" s="25">
        <v>197.54229398720599</v>
      </c>
      <c r="Q34" s="2"/>
      <c r="R34" s="2"/>
      <c r="S34" s="20"/>
      <c r="T34" s="2"/>
      <c r="U34" s="2"/>
      <c r="V34" s="2"/>
    </row>
    <row r="35" spans="2:22" ht="15.6" x14ac:dyDescent="0.3">
      <c r="B35" s="9">
        <v>26</v>
      </c>
      <c r="C35" s="25">
        <v>1171.5640018721638</v>
      </c>
      <c r="D35" s="25">
        <v>-41.709508565186979</v>
      </c>
      <c r="E35" s="2"/>
      <c r="F35" s="2"/>
      <c r="G35" s="20" t="s">
        <v>75</v>
      </c>
      <c r="H35" s="2"/>
      <c r="I35" s="2"/>
      <c r="J35" s="2"/>
      <c r="K35" s="2"/>
      <c r="L35" s="29"/>
      <c r="M35" s="2"/>
      <c r="N35" s="9">
        <v>26</v>
      </c>
      <c r="O35" s="25">
        <v>947.82603315496692</v>
      </c>
      <c r="P35" s="25">
        <v>-279.95213201901822</v>
      </c>
      <c r="Q35" s="2"/>
      <c r="R35" s="20" t="s">
        <v>75</v>
      </c>
      <c r="S35" s="20"/>
      <c r="T35" s="2"/>
      <c r="U35" s="2"/>
      <c r="V35" s="2"/>
    </row>
    <row r="36" spans="2:22" x14ac:dyDescent="0.3">
      <c r="B36" s="9">
        <v>27</v>
      </c>
      <c r="C36" s="25">
        <v>859.06893455773104</v>
      </c>
      <c r="D36" s="25">
        <v>-312.49506731443273</v>
      </c>
      <c r="E36" s="2"/>
      <c r="F36" s="2"/>
      <c r="G36" s="2" t="s">
        <v>76</v>
      </c>
      <c r="H36" s="2"/>
      <c r="I36" s="2"/>
      <c r="J36" s="2"/>
      <c r="K36" s="2"/>
      <c r="L36" s="29"/>
      <c r="M36" s="2"/>
      <c r="N36" s="9">
        <v>27</v>
      </c>
      <c r="O36" s="25">
        <v>1115.0922770859579</v>
      </c>
      <c r="P36" s="25">
        <v>167.26624393099098</v>
      </c>
      <c r="Q36" s="2"/>
      <c r="R36" s="2" t="s">
        <v>79</v>
      </c>
      <c r="S36" s="2"/>
      <c r="T36" s="2"/>
      <c r="U36" s="2"/>
      <c r="V36" s="2"/>
    </row>
    <row r="37" spans="2:22" x14ac:dyDescent="0.3">
      <c r="B37" s="9">
        <v>28</v>
      </c>
      <c r="C37" s="25">
        <v>1281.3698547324357</v>
      </c>
      <c r="D37" s="25">
        <v>422.30092017470463</v>
      </c>
      <c r="E37" s="2"/>
      <c r="F37" s="2"/>
      <c r="G37" s="2" t="s">
        <v>77</v>
      </c>
      <c r="H37" s="2"/>
      <c r="I37" s="2"/>
      <c r="J37" s="2"/>
      <c r="K37" s="2"/>
      <c r="L37" s="29"/>
      <c r="M37" s="2"/>
      <c r="N37" s="9">
        <v>28</v>
      </c>
      <c r="O37" s="25">
        <v>1191.0707513329016</v>
      </c>
      <c r="P37" s="25">
        <v>75.978474246943733</v>
      </c>
      <c r="Q37" s="2"/>
      <c r="R37" s="2" t="s">
        <v>80</v>
      </c>
      <c r="S37" s="2"/>
      <c r="T37" s="2"/>
      <c r="U37" s="2"/>
      <c r="V37" s="2"/>
    </row>
    <row r="38" spans="2:22" ht="15.6" x14ac:dyDescent="0.3">
      <c r="B38" s="9">
        <v>29</v>
      </c>
      <c r="C38" s="25">
        <v>1270.7440085942862</v>
      </c>
      <c r="D38" s="25">
        <v>-10.625846138149427</v>
      </c>
      <c r="E38" s="2"/>
      <c r="F38" s="2"/>
      <c r="G38" s="31" t="s">
        <v>78</v>
      </c>
      <c r="H38" s="2"/>
      <c r="I38" s="2"/>
      <c r="J38" s="2"/>
      <c r="K38" s="2"/>
      <c r="L38" s="29"/>
      <c r="M38" s="2"/>
      <c r="N38" s="9">
        <v>29</v>
      </c>
      <c r="O38" s="25">
        <v>842.90448992943766</v>
      </c>
      <c r="P38" s="25">
        <v>-348.16626140346398</v>
      </c>
      <c r="Q38" s="2"/>
      <c r="R38" s="31" t="s">
        <v>81</v>
      </c>
      <c r="S38" s="2"/>
      <c r="T38" s="2"/>
      <c r="U38" s="2"/>
      <c r="V38" s="2"/>
    </row>
    <row r="39" spans="2:22" x14ac:dyDescent="0.3">
      <c r="B39" s="9">
        <v>30</v>
      </c>
      <c r="C39" s="25">
        <v>567.09252272329184</v>
      </c>
      <c r="D39" s="25">
        <v>-703.65148587099441</v>
      </c>
      <c r="L39" s="29"/>
      <c r="N39" s="9">
        <v>30</v>
      </c>
      <c r="O39" s="25">
        <v>841.21102045990949</v>
      </c>
      <c r="P39" s="25">
        <v>-1.6934694695281678</v>
      </c>
    </row>
    <row r="40" spans="2:22" x14ac:dyDescent="0.3">
      <c r="B40" s="9">
        <v>31</v>
      </c>
      <c r="C40" s="25">
        <v>649.18066894037349</v>
      </c>
      <c r="D40" s="25">
        <v>82.088146217081658</v>
      </c>
      <c r="L40" s="29"/>
      <c r="N40" s="9">
        <v>31</v>
      </c>
      <c r="O40" s="25">
        <v>1152.0436472871536</v>
      </c>
      <c r="P40" s="25">
        <v>310.8326268272441</v>
      </c>
    </row>
    <row r="41" spans="2:22" x14ac:dyDescent="0.3">
      <c r="B41" s="9">
        <v>32</v>
      </c>
      <c r="C41" s="25">
        <v>944.47255219015892</v>
      </c>
      <c r="D41" s="25">
        <v>295.29188324978543</v>
      </c>
      <c r="L41" s="29"/>
      <c r="N41" s="9">
        <v>32</v>
      </c>
      <c r="O41" s="25">
        <v>789.75228626265425</v>
      </c>
      <c r="P41" s="25">
        <v>-362.29136102449934</v>
      </c>
    </row>
    <row r="42" spans="2:22" x14ac:dyDescent="0.3">
      <c r="B42" s="9">
        <v>33</v>
      </c>
      <c r="C42" s="25">
        <v>1164.2484555781903</v>
      </c>
      <c r="D42" s="25">
        <v>219.77590338803134</v>
      </c>
      <c r="L42" s="29"/>
      <c r="N42" s="9">
        <v>33</v>
      </c>
      <c r="O42" s="25">
        <v>747.76806018913203</v>
      </c>
      <c r="P42" s="25">
        <v>-41.984226073522223</v>
      </c>
    </row>
    <row r="43" spans="2:22" x14ac:dyDescent="0.3">
      <c r="B43" s="9">
        <v>34</v>
      </c>
      <c r="C43" s="25">
        <v>824.41613122417823</v>
      </c>
      <c r="D43" s="25">
        <v>-339.83232435401203</v>
      </c>
      <c r="L43" s="29"/>
      <c r="N43" s="9">
        <v>34</v>
      </c>
      <c r="O43" s="25">
        <v>1137.8324989710002</v>
      </c>
      <c r="P43" s="25">
        <v>390.06443878186815</v>
      </c>
    </row>
    <row r="44" spans="2:22" x14ac:dyDescent="0.3">
      <c r="B44" s="9">
        <v>35</v>
      </c>
      <c r="C44" s="25">
        <v>1045.2185359846908</v>
      </c>
      <c r="D44" s="25">
        <v>220.80240476051256</v>
      </c>
      <c r="L44" s="29"/>
      <c r="N44" s="9">
        <v>35</v>
      </c>
      <c r="O44" s="25">
        <v>1358.9536791928981</v>
      </c>
      <c r="P44" s="25">
        <v>221.12118022189793</v>
      </c>
    </row>
    <row r="45" spans="2:22" x14ac:dyDescent="0.3">
      <c r="B45" s="9">
        <v>36</v>
      </c>
      <c r="C45" s="25">
        <v>647.98199763692935</v>
      </c>
      <c r="D45" s="25">
        <v>-397.23653834776144</v>
      </c>
      <c r="L45" s="29"/>
      <c r="N45" s="9">
        <v>36</v>
      </c>
      <c r="O45" s="25">
        <v>363.11320367888561</v>
      </c>
      <c r="P45" s="25">
        <v>-995.8404755140125</v>
      </c>
    </row>
    <row r="46" spans="2:22" x14ac:dyDescent="0.3">
      <c r="B46" s="9">
        <v>37</v>
      </c>
      <c r="C46" s="25">
        <v>1409.8879710852907</v>
      </c>
      <c r="D46" s="25">
        <v>761.90597344836135</v>
      </c>
      <c r="L46" s="29"/>
      <c r="N46" s="9">
        <v>37</v>
      </c>
      <c r="O46" s="25">
        <v>735.77621405198329</v>
      </c>
      <c r="P46" s="25">
        <v>372.66301037309768</v>
      </c>
    </row>
    <row r="47" spans="2:22" x14ac:dyDescent="0.3">
      <c r="B47" s="9">
        <v>38</v>
      </c>
      <c r="C47" s="25">
        <v>1032.49874602606</v>
      </c>
      <c r="D47" s="25">
        <v>-377.38922505923074</v>
      </c>
      <c r="L47" s="29"/>
      <c r="N47" s="9">
        <v>38</v>
      </c>
      <c r="O47" s="25">
        <v>1080.8356211336347</v>
      </c>
      <c r="P47" s="25">
        <v>345.05940708165144</v>
      </c>
    </row>
    <row r="48" spans="2:22" x14ac:dyDescent="0.3">
      <c r="B48" s="9">
        <v>39</v>
      </c>
      <c r="C48" s="25">
        <v>816.4685496963566</v>
      </c>
      <c r="D48" s="25">
        <v>-216.03019632970336</v>
      </c>
      <c r="L48" s="29"/>
      <c r="N48" s="9">
        <v>39</v>
      </c>
      <c r="O48" s="25">
        <v>1434.5738457507359</v>
      </c>
      <c r="P48" s="25">
        <v>353.7382246171012</v>
      </c>
    </row>
    <row r="49" spans="2:16" x14ac:dyDescent="0.3">
      <c r="B49" s="9">
        <v>40</v>
      </c>
      <c r="C49" s="25">
        <v>1248.6981014582302</v>
      </c>
      <c r="D49" s="25">
        <v>432.22955176187361</v>
      </c>
      <c r="L49" s="29"/>
      <c r="N49" s="9">
        <v>40</v>
      </c>
      <c r="O49" s="25">
        <v>866.09735326922032</v>
      </c>
      <c r="P49" s="25">
        <v>-568.47649248151561</v>
      </c>
    </row>
    <row r="50" spans="2:16" x14ac:dyDescent="0.3">
      <c r="B50" s="9">
        <v>41</v>
      </c>
      <c r="C50" s="25">
        <v>958.74073557362101</v>
      </c>
      <c r="D50" s="25">
        <v>-289.9573658846092</v>
      </c>
      <c r="L50" s="29"/>
      <c r="N50" s="9">
        <v>41</v>
      </c>
      <c r="O50" s="25">
        <v>652.66825646935513</v>
      </c>
      <c r="P50" s="25">
        <v>-213.42909679986519</v>
      </c>
    </row>
    <row r="51" spans="2:16" x14ac:dyDescent="0.3">
      <c r="B51" s="9">
        <v>42</v>
      </c>
      <c r="C51" s="25">
        <v>1071.5942933063216</v>
      </c>
      <c r="D51" s="25">
        <v>112.85355773270055</v>
      </c>
      <c r="L51" s="29"/>
      <c r="N51" s="9">
        <v>42</v>
      </c>
      <c r="O51" s="25">
        <v>974.32122145501103</v>
      </c>
      <c r="P51" s="25">
        <v>321.6529649856559</v>
      </c>
    </row>
    <row r="52" spans="2:16" x14ac:dyDescent="0.3">
      <c r="B52" s="9">
        <v>43</v>
      </c>
      <c r="C52" s="25">
        <v>682.40201975244224</v>
      </c>
      <c r="D52" s="25">
        <v>-389.19227355387932</v>
      </c>
      <c r="L52" s="29"/>
      <c r="N52" s="9">
        <v>43</v>
      </c>
      <c r="O52" s="25">
        <v>1159.4782141977844</v>
      </c>
      <c r="P52" s="25">
        <v>185.15699274277335</v>
      </c>
    </row>
    <row r="53" spans="2:16" x14ac:dyDescent="0.3">
      <c r="B53" s="9">
        <v>44</v>
      </c>
      <c r="C53" s="25">
        <v>1277.6900044306483</v>
      </c>
      <c r="D53" s="25">
        <v>595.28798467820604</v>
      </c>
      <c r="L53" s="29"/>
      <c r="N53" s="9">
        <v>44</v>
      </c>
      <c r="O53" s="25">
        <v>878.99227097593598</v>
      </c>
      <c r="P53" s="25">
        <v>-280.4859432218484</v>
      </c>
    </row>
    <row r="54" spans="2:16" x14ac:dyDescent="0.3">
      <c r="B54" s="9">
        <v>45</v>
      </c>
      <c r="C54" s="25">
        <v>1227.0020079037761</v>
      </c>
      <c r="D54" s="25">
        <v>-50.687996526872212</v>
      </c>
      <c r="L54" s="29"/>
      <c r="N54" s="9">
        <v>45</v>
      </c>
      <c r="O54" s="25">
        <v>1001.919417370434</v>
      </c>
      <c r="P54" s="25">
        <v>122.92714639449798</v>
      </c>
    </row>
    <row r="55" spans="2:16" x14ac:dyDescent="0.3">
      <c r="B55" s="9">
        <v>46</v>
      </c>
      <c r="C55" s="25">
        <v>1199.2410035233506</v>
      </c>
      <c r="D55" s="25">
        <v>-27.761004380425447</v>
      </c>
      <c r="L55" s="29"/>
      <c r="N55" s="9">
        <v>46</v>
      </c>
      <c r="O55" s="25">
        <v>734.49515101749512</v>
      </c>
      <c r="P55" s="25">
        <v>-267.42426635293884</v>
      </c>
    </row>
    <row r="56" spans="2:16" x14ac:dyDescent="0.3">
      <c r="B56" s="9">
        <v>47</v>
      </c>
      <c r="C56" s="25">
        <v>703.25858822958196</v>
      </c>
      <c r="D56" s="25">
        <v>-495.98241529376867</v>
      </c>
      <c r="L56" s="29"/>
      <c r="N56" s="9">
        <v>47</v>
      </c>
      <c r="O56" s="25">
        <v>802.65724759611976</v>
      </c>
      <c r="P56" s="25">
        <v>68.162096578624642</v>
      </c>
    </row>
    <row r="57" spans="2:16" x14ac:dyDescent="0.3">
      <c r="B57" s="9">
        <v>48</v>
      </c>
      <c r="C57" s="25">
        <v>1000.8852854724877</v>
      </c>
      <c r="D57" s="25">
        <v>297.62669724290572</v>
      </c>
      <c r="L57" s="29"/>
      <c r="N57" s="9">
        <v>48</v>
      </c>
      <c r="O57" s="25">
        <v>740.97173941790152</v>
      </c>
      <c r="P57" s="25">
        <v>-61.685508178218242</v>
      </c>
    </row>
    <row r="58" spans="2:16" x14ac:dyDescent="0.3">
      <c r="B58" s="9">
        <v>49</v>
      </c>
      <c r="C58" s="25">
        <v>1112.6232455535192</v>
      </c>
      <c r="D58" s="25">
        <v>111.73796008103147</v>
      </c>
      <c r="L58" s="29"/>
      <c r="N58" s="9">
        <v>49</v>
      </c>
      <c r="O58" s="25">
        <v>1327.6100429057101</v>
      </c>
      <c r="P58" s="25">
        <v>586.63830348780857</v>
      </c>
    </row>
    <row r="59" spans="2:16" x14ac:dyDescent="0.3">
      <c r="B59" s="9">
        <v>50</v>
      </c>
      <c r="C59" s="25">
        <v>982.60848942555947</v>
      </c>
      <c r="D59" s="25">
        <v>-130.01475612795969</v>
      </c>
      <c r="L59" s="29"/>
      <c r="N59" s="9">
        <v>50</v>
      </c>
      <c r="O59" s="25">
        <v>1062.6056859441796</v>
      </c>
      <c r="P59" s="25">
        <v>-265.00435696153045</v>
      </c>
    </row>
    <row r="60" spans="2:16" x14ac:dyDescent="0.3">
      <c r="B60" s="9">
        <v>51</v>
      </c>
      <c r="C60" s="25">
        <v>873.03423486739223</v>
      </c>
      <c r="D60" s="25">
        <v>-109.57425455816724</v>
      </c>
      <c r="L60" s="29"/>
      <c r="N60" s="9">
        <v>51</v>
      </c>
      <c r="O60" s="25">
        <v>1084.7084118493729</v>
      </c>
      <c r="P60" s="25">
        <v>22.102725905193211</v>
      </c>
    </row>
    <row r="61" spans="2:16" x14ac:dyDescent="0.3">
      <c r="B61" s="9">
        <v>52</v>
      </c>
      <c r="C61" s="25">
        <v>571.5753432745862</v>
      </c>
      <c r="D61" s="25">
        <v>-301.45889159280603</v>
      </c>
      <c r="L61" s="29"/>
      <c r="N61" s="9">
        <v>52</v>
      </c>
      <c r="O61" s="25">
        <v>620.65490301353043</v>
      </c>
      <c r="P61" s="25">
        <v>-464.05350883584242</v>
      </c>
    </row>
    <row r="62" spans="2:16" x14ac:dyDescent="0.3">
      <c r="B62" s="9">
        <v>53</v>
      </c>
      <c r="C62" s="25">
        <v>931.25223011002356</v>
      </c>
      <c r="D62" s="25">
        <v>359.67688683543736</v>
      </c>
      <c r="L62" s="29"/>
      <c r="N62" s="9">
        <v>53</v>
      </c>
      <c r="O62" s="25">
        <v>907.39389094008516</v>
      </c>
      <c r="P62" s="25">
        <v>286.73898792655473</v>
      </c>
    </row>
    <row r="63" spans="2:16" x14ac:dyDescent="0.3">
      <c r="B63" s="9">
        <v>54</v>
      </c>
      <c r="C63" s="25">
        <v>508.4758037067906</v>
      </c>
      <c r="D63" s="25">
        <v>-422.77642640323296</v>
      </c>
      <c r="L63" s="29"/>
      <c r="N63" s="9">
        <v>54</v>
      </c>
      <c r="O63" s="25">
        <v>1455.3299544307133</v>
      </c>
      <c r="P63" s="25">
        <v>547.93606349062816</v>
      </c>
    </row>
    <row r="64" spans="2:16" x14ac:dyDescent="0.3">
      <c r="B64" s="9">
        <v>55</v>
      </c>
      <c r="C64" s="25">
        <v>1050.4660690537905</v>
      </c>
      <c r="D64" s="25">
        <v>541.99026534699988</v>
      </c>
      <c r="L64" s="29"/>
      <c r="N64" s="9">
        <v>55</v>
      </c>
      <c r="O64" s="25">
        <v>1301.0045974246727</v>
      </c>
      <c r="P64" s="25">
        <v>-154.32535700604058</v>
      </c>
    </row>
    <row r="65" spans="2:16" x14ac:dyDescent="0.3">
      <c r="B65" s="9">
        <v>56</v>
      </c>
      <c r="C65" s="25">
        <v>1436.9913983526662</v>
      </c>
      <c r="D65" s="25">
        <v>386.5253292988757</v>
      </c>
      <c r="L65" s="29"/>
      <c r="N65" s="9">
        <v>56</v>
      </c>
      <c r="O65" s="25">
        <v>1081.6268578827949</v>
      </c>
      <c r="P65" s="25">
        <v>-219.37773954187787</v>
      </c>
    </row>
    <row r="66" spans="2:16" x14ac:dyDescent="0.3">
      <c r="B66" s="9">
        <v>57</v>
      </c>
      <c r="C66" s="25">
        <v>1068.2325811973396</v>
      </c>
      <c r="D66" s="25">
        <v>-368.7588171553266</v>
      </c>
      <c r="L66" s="29"/>
      <c r="N66" s="9">
        <v>57</v>
      </c>
      <c r="O66" s="25">
        <v>894.61114854367906</v>
      </c>
      <c r="P66" s="25">
        <v>-187.0157093391158</v>
      </c>
    </row>
    <row r="67" spans="2:16" x14ac:dyDescent="0.3">
      <c r="B67" s="9">
        <v>58</v>
      </c>
      <c r="C67" s="25">
        <v>770.00470668167156</v>
      </c>
      <c r="D67" s="25">
        <v>-298.22787451566808</v>
      </c>
      <c r="L67" s="29"/>
      <c r="N67" s="9">
        <v>58</v>
      </c>
      <c r="O67" s="25">
        <v>532.08807745430067</v>
      </c>
      <c r="P67" s="25">
        <v>-362.52307108937839</v>
      </c>
    </row>
    <row r="68" spans="2:16" x14ac:dyDescent="0.3">
      <c r="B68" s="9">
        <v>59</v>
      </c>
      <c r="C68" s="25">
        <v>951.77538910112821</v>
      </c>
      <c r="D68" s="25">
        <v>181.77068241945665</v>
      </c>
      <c r="L68" s="29"/>
      <c r="N68" s="9">
        <v>59</v>
      </c>
      <c r="O68" s="25">
        <v>684.08766063170799</v>
      </c>
      <c r="P68" s="25">
        <v>151.99958317740732</v>
      </c>
    </row>
    <row r="69" spans="2:16" x14ac:dyDescent="0.3">
      <c r="B69" s="9">
        <v>60</v>
      </c>
      <c r="C69" s="25">
        <v>1177.6901385664594</v>
      </c>
      <c r="D69" s="25">
        <v>225.91474946533117</v>
      </c>
      <c r="L69" s="29"/>
      <c r="N69" s="9">
        <v>60</v>
      </c>
      <c r="O69" s="25">
        <v>1064.3272765490751</v>
      </c>
      <c r="P69" s="25">
        <v>380.23961591736713</v>
      </c>
    </row>
    <row r="70" spans="2:16" x14ac:dyDescent="0.3">
      <c r="B70" s="9">
        <v>61</v>
      </c>
      <c r="C70" s="25">
        <v>1372.2504720120032</v>
      </c>
      <c r="D70" s="25">
        <v>194.56033344554385</v>
      </c>
      <c r="L70" s="29"/>
      <c r="N70" s="9">
        <v>61</v>
      </c>
      <c r="O70" s="25">
        <v>1191.368195401606</v>
      </c>
      <c r="P70" s="25">
        <v>127.04091885253092</v>
      </c>
    </row>
    <row r="71" spans="2:16" x14ac:dyDescent="0.3">
      <c r="B71" s="9">
        <v>62</v>
      </c>
      <c r="C71" s="25">
        <v>1212.0007489593547</v>
      </c>
      <c r="D71" s="25">
        <v>-160.24972305264851</v>
      </c>
      <c r="L71" s="29"/>
      <c r="N71" s="9">
        <v>62</v>
      </c>
      <c r="O71" s="25">
        <v>1144.7637390604023</v>
      </c>
      <c r="P71" s="25">
        <v>-46.604456341203786</v>
      </c>
    </row>
    <row r="72" spans="2:16" x14ac:dyDescent="0.3">
      <c r="B72" s="9">
        <v>63</v>
      </c>
      <c r="C72" s="25">
        <v>860.53640722858268</v>
      </c>
      <c r="D72" s="25">
        <v>-351.46434173077205</v>
      </c>
      <c r="L72" s="29"/>
      <c r="N72" s="9">
        <v>63</v>
      </c>
      <c r="O72" s="25">
        <v>1539.1633417188907</v>
      </c>
      <c r="P72" s="25">
        <v>394.39960265848845</v>
      </c>
    </row>
    <row r="73" spans="2:16" x14ac:dyDescent="0.3">
      <c r="B73" s="9">
        <v>64</v>
      </c>
      <c r="C73" s="25">
        <v>822.32886405373574</v>
      </c>
      <c r="D73" s="25">
        <v>-38.207543174846933</v>
      </c>
      <c r="L73" s="29"/>
      <c r="N73" s="9">
        <v>64</v>
      </c>
      <c r="O73" s="25">
        <v>958.75413509065311</v>
      </c>
      <c r="P73" s="25">
        <v>-580.4092066282376</v>
      </c>
    </row>
    <row r="74" spans="2:16" x14ac:dyDescent="0.3">
      <c r="B74" s="9">
        <v>65</v>
      </c>
      <c r="C74" s="25">
        <v>926.77105264698753</v>
      </c>
      <c r="D74" s="25">
        <v>104.44218859325179</v>
      </c>
      <c r="L74" s="29"/>
      <c r="N74" s="9">
        <v>65</v>
      </c>
      <c r="O74" s="25">
        <v>1048.7169662391652</v>
      </c>
      <c r="P74" s="25">
        <v>89.962831148512123</v>
      </c>
    </row>
    <row r="75" spans="2:16" x14ac:dyDescent="0.3">
      <c r="B75" s="9">
        <v>66</v>
      </c>
      <c r="C75" s="25">
        <v>1161.6039193699548</v>
      </c>
      <c r="D75" s="25">
        <v>234.83286672296731</v>
      </c>
      <c r="L75" s="29"/>
      <c r="N75" s="9">
        <v>66</v>
      </c>
      <c r="O75" s="25">
        <v>823.35165889501332</v>
      </c>
      <c r="P75" s="25">
        <v>-225.36530734415192</v>
      </c>
    </row>
    <row r="76" spans="2:16" x14ac:dyDescent="0.3">
      <c r="B76" s="9">
        <v>67</v>
      </c>
      <c r="C76" s="25">
        <v>1180.5323306499295</v>
      </c>
      <c r="D76" s="25">
        <v>18.928411279974625</v>
      </c>
      <c r="L76" s="29"/>
      <c r="N76" s="9">
        <v>67</v>
      </c>
      <c r="O76" s="25">
        <v>733.77536150566675</v>
      </c>
      <c r="P76" s="25">
        <v>-89.576297389346564</v>
      </c>
    </row>
    <row r="77" spans="2:16" x14ac:dyDescent="0.3">
      <c r="B77" s="9">
        <v>68</v>
      </c>
      <c r="C77" s="25">
        <v>824.26129898188253</v>
      </c>
      <c r="D77" s="25">
        <v>-356.27103166804693</v>
      </c>
      <c r="L77" s="29"/>
      <c r="N77" s="9">
        <v>68</v>
      </c>
      <c r="O77" s="25">
        <v>839.32751635650493</v>
      </c>
      <c r="P77" s="25">
        <v>105.55215485083818</v>
      </c>
    </row>
    <row r="78" spans="2:16" x14ac:dyDescent="0.3">
      <c r="B78" s="9">
        <v>69</v>
      </c>
      <c r="C78" s="25">
        <v>1129.3964587751241</v>
      </c>
      <c r="D78" s="25">
        <v>305.13515979324154</v>
      </c>
      <c r="L78" s="29"/>
      <c r="N78" s="9">
        <v>69</v>
      </c>
      <c r="O78" s="25">
        <v>1093.5690152175616</v>
      </c>
      <c r="P78" s="25">
        <v>254.2414988610567</v>
      </c>
    </row>
    <row r="79" spans="2:16" x14ac:dyDescent="0.3">
      <c r="B79" s="9">
        <v>70</v>
      </c>
      <c r="C79" s="25">
        <v>870.99553775719801</v>
      </c>
      <c r="D79" s="25">
        <v>-258.40092101792607</v>
      </c>
      <c r="L79" s="29"/>
      <c r="N79" s="9">
        <v>70</v>
      </c>
      <c r="O79" s="25">
        <v>1106.887647588163</v>
      </c>
      <c r="P79" s="25">
        <v>13.318632370601335</v>
      </c>
    </row>
    <row r="80" spans="2:16" x14ac:dyDescent="0.3">
      <c r="B80" s="9">
        <v>71</v>
      </c>
      <c r="C80" s="25">
        <v>1046.8897795594512</v>
      </c>
      <c r="D80" s="25">
        <v>175.89424180225319</v>
      </c>
      <c r="L80" s="29"/>
      <c r="N80" s="9">
        <v>71</v>
      </c>
      <c r="O80" s="25">
        <v>784.13912780778401</v>
      </c>
      <c r="P80" s="25">
        <v>-322.74851978037896</v>
      </c>
    </row>
    <row r="81" spans="2:16" x14ac:dyDescent="0.3">
      <c r="B81" s="9">
        <v>72</v>
      </c>
      <c r="C81" s="25">
        <v>577.41323828776672</v>
      </c>
      <c r="D81" s="25">
        <v>-469.47654127168448</v>
      </c>
      <c r="L81" s="29"/>
      <c r="N81" s="9">
        <v>72</v>
      </c>
      <c r="O81" s="25">
        <v>1005.6666254716159</v>
      </c>
      <c r="P81" s="25">
        <v>221.52749766383192</v>
      </c>
    </row>
    <row r="82" spans="2:16" x14ac:dyDescent="0.3">
      <c r="B82" s="9">
        <v>73</v>
      </c>
      <c r="C82" s="25">
        <v>788.30433082509569</v>
      </c>
      <c r="D82" s="25">
        <v>210.89109253732897</v>
      </c>
      <c r="L82" s="29"/>
      <c r="N82" s="9">
        <v>73</v>
      </c>
      <c r="O82" s="25">
        <v>831.38833833704916</v>
      </c>
      <c r="P82" s="25">
        <v>-174.27828713456677</v>
      </c>
    </row>
    <row r="83" spans="2:16" x14ac:dyDescent="0.3">
      <c r="B83" s="9">
        <v>74</v>
      </c>
      <c r="C83" s="25">
        <v>1261.7923153112049</v>
      </c>
      <c r="D83" s="25">
        <v>473.48798448610921</v>
      </c>
      <c r="L83" s="29"/>
      <c r="N83" s="9">
        <v>74</v>
      </c>
      <c r="O83" s="25">
        <v>909.22789336402252</v>
      </c>
      <c r="P83" s="25">
        <v>77.839555026973358</v>
      </c>
    </row>
    <row r="84" spans="2:16" x14ac:dyDescent="0.3">
      <c r="B84" s="9">
        <v>75</v>
      </c>
      <c r="C84" s="25">
        <v>1198.5396320587922</v>
      </c>
      <c r="D84" s="25">
        <v>-63.25268325241268</v>
      </c>
      <c r="L84" s="29"/>
      <c r="N84" s="9">
        <v>75</v>
      </c>
      <c r="O84" s="25">
        <v>776.12257389478384</v>
      </c>
      <c r="P84" s="25">
        <v>-133.10531946923868</v>
      </c>
    </row>
    <row r="85" spans="2:16" x14ac:dyDescent="0.3">
      <c r="B85" s="9">
        <v>76</v>
      </c>
      <c r="C85" s="25">
        <v>506.55928959737298</v>
      </c>
      <c r="D85" s="25">
        <v>-691.98034246141924</v>
      </c>
      <c r="L85" s="29"/>
      <c r="N85" s="9">
        <v>76</v>
      </c>
      <c r="O85" s="25">
        <v>1080.7529099794165</v>
      </c>
      <c r="P85" s="25">
        <v>304.63033608463263</v>
      </c>
    </row>
    <row r="86" spans="2:16" x14ac:dyDescent="0.3">
      <c r="B86" s="9">
        <v>77</v>
      </c>
      <c r="C86" s="25">
        <v>952.58468053887623</v>
      </c>
      <c r="D86" s="25">
        <v>446.02539094150325</v>
      </c>
      <c r="L86" s="29"/>
      <c r="N86" s="9">
        <v>77</v>
      </c>
      <c r="O86" s="25">
        <v>1048.3167353497727</v>
      </c>
      <c r="P86" s="25">
        <v>-32.436174629643801</v>
      </c>
    </row>
    <row r="87" spans="2:16" x14ac:dyDescent="0.3">
      <c r="B87" s="9">
        <v>78</v>
      </c>
      <c r="C87" s="25">
        <v>809.33939610041136</v>
      </c>
      <c r="D87" s="25">
        <v>-143.24528443846486</v>
      </c>
      <c r="L87" s="29"/>
      <c r="N87" s="9">
        <v>78</v>
      </c>
      <c r="O87" s="25">
        <v>938.91337030316151</v>
      </c>
      <c r="P87" s="25">
        <v>-109.40336504661116</v>
      </c>
    </row>
    <row r="88" spans="2:16" x14ac:dyDescent="0.3">
      <c r="B88" s="9">
        <v>79</v>
      </c>
      <c r="C88" s="25">
        <v>1346.842336066165</v>
      </c>
      <c r="D88" s="25">
        <v>537.50293996575363</v>
      </c>
      <c r="L88" s="29"/>
      <c r="N88" s="9">
        <v>79</v>
      </c>
      <c r="O88" s="25">
        <v>1035.6683017111411</v>
      </c>
      <c r="P88" s="25">
        <v>96.754931407979598</v>
      </c>
    </row>
    <row r="89" spans="2:16" x14ac:dyDescent="0.3">
      <c r="B89" s="9">
        <v>80</v>
      </c>
      <c r="C89" s="25">
        <v>886.67479008455439</v>
      </c>
      <c r="D89" s="25">
        <v>-460.1675459816106</v>
      </c>
      <c r="L89" s="29"/>
      <c r="N89" s="9">
        <v>80</v>
      </c>
      <c r="O89" s="25">
        <v>946.08328204975282</v>
      </c>
      <c r="P89" s="25">
        <v>-89.585019661388287</v>
      </c>
    </row>
    <row r="90" spans="2:16" x14ac:dyDescent="0.3">
      <c r="B90" s="9">
        <v>81</v>
      </c>
      <c r="C90" s="25">
        <v>931.18561669715325</v>
      </c>
      <c r="D90" s="25">
        <v>44.510826612598862</v>
      </c>
      <c r="L90" s="29"/>
      <c r="N90" s="9">
        <v>81</v>
      </c>
      <c r="O90" s="25">
        <v>891.07880076692527</v>
      </c>
      <c r="P90" s="25">
        <v>-55.004481282827555</v>
      </c>
    </row>
    <row r="91" spans="2:16" x14ac:dyDescent="0.3">
      <c r="B91" s="9">
        <v>82</v>
      </c>
      <c r="C91" s="25">
        <v>902.63336770631088</v>
      </c>
      <c r="D91" s="25">
        <v>-28.552248990842372</v>
      </c>
      <c r="L91" s="29"/>
      <c r="N91" s="9">
        <v>82</v>
      </c>
      <c r="O91" s="25">
        <v>802.28554443205337</v>
      </c>
      <c r="P91" s="25">
        <v>-88.793256334871899</v>
      </c>
    </row>
    <row r="92" spans="2:16" x14ac:dyDescent="0.3">
      <c r="B92" s="9">
        <v>83</v>
      </c>
      <c r="C92" s="25">
        <v>496.86552145530317</v>
      </c>
      <c r="D92" s="25">
        <v>-405.76784625100771</v>
      </c>
      <c r="L92" s="29"/>
      <c r="N92" s="9">
        <v>83</v>
      </c>
      <c r="O92" s="25">
        <v>903.11171080185068</v>
      </c>
      <c r="P92" s="25">
        <v>100.82616636979731</v>
      </c>
    </row>
    <row r="93" spans="2:16" x14ac:dyDescent="0.3">
      <c r="B93" s="9">
        <v>84</v>
      </c>
      <c r="C93" s="25">
        <v>1021.8738333562239</v>
      </c>
      <c r="D93" s="25">
        <v>525.00831190092072</v>
      </c>
      <c r="L93" s="29"/>
      <c r="N93" s="9">
        <v>84</v>
      </c>
      <c r="O93" s="25">
        <v>273.96740306466916</v>
      </c>
      <c r="P93" s="25">
        <v>-629.14430773718152</v>
      </c>
    </row>
    <row r="94" spans="2:16" x14ac:dyDescent="0.3">
      <c r="B94" s="9">
        <v>85</v>
      </c>
      <c r="C94" s="25">
        <v>754.48486283041029</v>
      </c>
      <c r="D94" s="25">
        <v>-267.38897052581365</v>
      </c>
      <c r="L94" s="29"/>
      <c r="N94" s="9">
        <v>85</v>
      </c>
      <c r="O94" s="25">
        <v>872.38729867721042</v>
      </c>
      <c r="P94" s="25">
        <v>598.41989561254127</v>
      </c>
    </row>
    <row r="95" spans="2:16" x14ac:dyDescent="0.3">
      <c r="B95" s="9">
        <v>86</v>
      </c>
      <c r="C95" s="25">
        <v>1107.0737008279571</v>
      </c>
      <c r="D95" s="25">
        <v>352.58883799754676</v>
      </c>
      <c r="L95" s="29"/>
      <c r="N95" s="9">
        <v>86</v>
      </c>
      <c r="O95" s="25">
        <v>1316.1178407835203</v>
      </c>
      <c r="P95" s="25">
        <v>443.73054210630983</v>
      </c>
    </row>
    <row r="96" spans="2:16" x14ac:dyDescent="0.3">
      <c r="B96" s="9">
        <v>87</v>
      </c>
      <c r="C96" s="25">
        <v>697.6293515633065</v>
      </c>
      <c r="D96" s="25">
        <v>-409.44434926465055</v>
      </c>
      <c r="L96" s="29"/>
      <c r="N96" s="9">
        <v>87</v>
      </c>
      <c r="O96" s="25">
        <v>1003.1625095647516</v>
      </c>
      <c r="P96" s="25">
        <v>-312.95533121876861</v>
      </c>
    </row>
    <row r="97" spans="2:16" x14ac:dyDescent="0.3">
      <c r="B97" s="9">
        <v>88</v>
      </c>
      <c r="C97" s="25">
        <v>1157.8144394303799</v>
      </c>
      <c r="D97" s="25">
        <v>460.18508786707343</v>
      </c>
      <c r="L97" s="29"/>
      <c r="N97" s="9">
        <v>88</v>
      </c>
      <c r="O97" s="25">
        <v>1125.8339121254048</v>
      </c>
      <c r="P97" s="25">
        <v>122.67140256065318</v>
      </c>
    </row>
    <row r="98" spans="2:16" x14ac:dyDescent="0.3">
      <c r="B98" s="9">
        <v>89</v>
      </c>
      <c r="C98" s="25">
        <v>1037.3682189947717</v>
      </c>
      <c r="D98" s="25">
        <v>-120.44622043560821</v>
      </c>
      <c r="L98" s="29"/>
      <c r="N98" s="9">
        <v>89</v>
      </c>
      <c r="O98" s="25">
        <v>719.75742580644214</v>
      </c>
      <c r="P98" s="25">
        <v>-406.07648631896268</v>
      </c>
    </row>
    <row r="99" spans="2:16" x14ac:dyDescent="0.3">
      <c r="B99" s="9">
        <v>90</v>
      </c>
      <c r="C99" s="25">
        <v>1107.5842158067931</v>
      </c>
      <c r="D99" s="25">
        <v>70.215996812021331</v>
      </c>
      <c r="L99" s="29"/>
      <c r="N99" s="9">
        <v>90</v>
      </c>
      <c r="O99" s="25">
        <v>702.28168967594343</v>
      </c>
      <c r="P99" s="25">
        <v>-17.475736130498717</v>
      </c>
    </row>
    <row r="100" spans="2:16" x14ac:dyDescent="0.3">
      <c r="B100" s="9">
        <v>91</v>
      </c>
      <c r="C100" s="25">
        <v>1423.1239706498509</v>
      </c>
      <c r="D100" s="25">
        <v>315.53975484305784</v>
      </c>
      <c r="L100" s="29"/>
      <c r="N100" s="9">
        <v>91</v>
      </c>
      <c r="O100" s="25">
        <v>1553.5922274252493</v>
      </c>
      <c r="P100" s="25">
        <v>851.31053774930592</v>
      </c>
    </row>
    <row r="101" spans="2:16" x14ac:dyDescent="0.3">
      <c r="B101" s="9">
        <v>92</v>
      </c>
      <c r="C101" s="25">
        <v>731.96049850283748</v>
      </c>
      <c r="D101" s="25">
        <v>-691.16347214701341</v>
      </c>
      <c r="L101" s="29"/>
      <c r="N101" s="9">
        <v>92</v>
      </c>
      <c r="O101" s="25">
        <v>1241.2631541591891</v>
      </c>
      <c r="P101" s="25">
        <v>-312.32907326606028</v>
      </c>
    </row>
    <row r="102" spans="2:16" x14ac:dyDescent="0.3">
      <c r="B102" s="9">
        <v>93</v>
      </c>
      <c r="C102" s="25">
        <v>1056.1569526090368</v>
      </c>
      <c r="D102" s="25">
        <v>324.19645410619933</v>
      </c>
      <c r="L102" s="29"/>
      <c r="N102" s="9">
        <v>93</v>
      </c>
      <c r="O102" s="25">
        <v>897.40638988286537</v>
      </c>
      <c r="P102" s="25">
        <v>-343.8567642763237</v>
      </c>
    </row>
    <row r="103" spans="2:16" x14ac:dyDescent="0.3">
      <c r="B103" s="9">
        <v>94</v>
      </c>
      <c r="C103" s="25">
        <v>1156.4200044569802</v>
      </c>
      <c r="D103" s="25">
        <v>100.26305184794342</v>
      </c>
      <c r="L103" s="29"/>
      <c r="N103" s="9">
        <v>94</v>
      </c>
      <c r="O103" s="25">
        <v>546.3480270104003</v>
      </c>
      <c r="P103" s="25">
        <v>-351.05836287246507</v>
      </c>
    </row>
    <row r="104" spans="2:16" x14ac:dyDescent="0.3">
      <c r="B104" s="9">
        <v>95</v>
      </c>
      <c r="C104" s="25">
        <v>1148.3167339364095</v>
      </c>
      <c r="D104" s="25">
        <v>-8.1032705205707316</v>
      </c>
      <c r="L104" s="29"/>
      <c r="N104" s="9">
        <v>95</v>
      </c>
      <c r="O104" s="25">
        <v>1098.5837403336957</v>
      </c>
      <c r="P104" s="25">
        <v>552.23571332329539</v>
      </c>
    </row>
    <row r="105" spans="2:16" x14ac:dyDescent="0.3">
      <c r="B105" s="9">
        <v>96</v>
      </c>
      <c r="C105" s="25">
        <v>906.24569373390614</v>
      </c>
      <c r="D105" s="25">
        <v>-242.07104020250335</v>
      </c>
      <c r="L105" s="29"/>
      <c r="N105" s="9">
        <v>96</v>
      </c>
      <c r="O105" s="25">
        <v>1583.6934070433977</v>
      </c>
      <c r="P105" s="25">
        <v>485.10966670970197</v>
      </c>
    </row>
    <row r="106" spans="2:16" x14ac:dyDescent="0.3">
      <c r="B106" s="9">
        <v>97</v>
      </c>
      <c r="C106" s="25">
        <v>1064.6812253138526</v>
      </c>
      <c r="D106" s="25">
        <v>158.43553157994643</v>
      </c>
      <c r="L106" s="29"/>
      <c r="N106" s="9">
        <v>97</v>
      </c>
      <c r="O106" s="25">
        <v>1360.8103235784308</v>
      </c>
      <c r="P106" s="25">
        <v>-222.88308346496683</v>
      </c>
    </row>
    <row r="107" spans="2:16" x14ac:dyDescent="0.3">
      <c r="B107" s="9">
        <v>98</v>
      </c>
      <c r="C107" s="25">
        <v>726.82745824855306</v>
      </c>
      <c r="D107" s="25">
        <v>-337.85376706529951</v>
      </c>
      <c r="L107" s="29"/>
      <c r="N107" s="9">
        <v>98</v>
      </c>
      <c r="O107" s="25">
        <v>774.74060074405759</v>
      </c>
      <c r="P107" s="25">
        <v>-586.06972283437324</v>
      </c>
    </row>
    <row r="108" spans="2:16" x14ac:dyDescent="0.3">
      <c r="B108" s="9">
        <v>99</v>
      </c>
      <c r="C108" s="25">
        <v>2050.5693450933013</v>
      </c>
      <c r="D108" s="25">
        <v>1323.7418868447483</v>
      </c>
      <c r="L108" s="29"/>
      <c r="N108" s="9">
        <v>99</v>
      </c>
      <c r="O108" s="25">
        <v>905.34212751019822</v>
      </c>
      <c r="P108" s="25">
        <v>130.60152676614064</v>
      </c>
    </row>
    <row r="109" spans="2:16" x14ac:dyDescent="0.3">
      <c r="B109" s="9">
        <v>100</v>
      </c>
      <c r="C109" s="25">
        <v>720.25974923243439</v>
      </c>
      <c r="D109" s="25">
        <v>-1330.3095958608669</v>
      </c>
      <c r="L109" s="29"/>
      <c r="N109" s="9">
        <v>100</v>
      </c>
      <c r="O109" s="25">
        <v>1331.0316445176907</v>
      </c>
      <c r="P109" s="25">
        <v>425.68951700749244</v>
      </c>
    </row>
  </sheetData>
  <mergeCells count="1">
    <mergeCell ref="B4:X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B1:D62"/>
  <sheetViews>
    <sheetView showGridLines="0" topLeftCell="A2" workbookViewId="0">
      <selection activeCell="C3" sqref="C3"/>
    </sheetView>
  </sheetViews>
  <sheetFormatPr defaultColWidth="8.77734375" defaultRowHeight="14.4" x14ac:dyDescent="0.3"/>
  <cols>
    <col min="1" max="1" width="0.5546875" customWidth="1"/>
    <col min="3" max="3" width="20.33203125" bestFit="1" customWidth="1"/>
    <col min="4" max="4" width="25.88671875" bestFit="1" customWidth="1"/>
  </cols>
  <sheetData>
    <row r="1" spans="2:4" ht="2.4" customHeight="1" x14ac:dyDescent="0.3"/>
    <row r="2" spans="2:4" x14ac:dyDescent="0.3">
      <c r="B2" s="11" t="s">
        <v>1</v>
      </c>
      <c r="C2" s="11" t="s">
        <v>0</v>
      </c>
      <c r="D2" s="11" t="s">
        <v>39</v>
      </c>
    </row>
    <row r="3" spans="2:4" x14ac:dyDescent="0.3">
      <c r="B3" s="9">
        <v>1</v>
      </c>
      <c r="C3" s="10">
        <v>120.74748311679954</v>
      </c>
      <c r="D3" s="9"/>
    </row>
    <row r="4" spans="2:4" x14ac:dyDescent="0.3">
      <c r="B4" s="9">
        <v>2</v>
      </c>
      <c r="C4" s="10">
        <v>67.378679879426556</v>
      </c>
      <c r="D4" s="10">
        <f>C3</f>
        <v>120.74748311679954</v>
      </c>
    </row>
    <row r="5" spans="2:4" x14ac:dyDescent="0.3">
      <c r="B5" s="9">
        <v>3</v>
      </c>
      <c r="C5" s="10">
        <v>74.456224249816188</v>
      </c>
      <c r="D5" s="10">
        <f>C4</f>
        <v>67.378679879426556</v>
      </c>
    </row>
    <row r="6" spans="2:4" x14ac:dyDescent="0.3">
      <c r="B6" s="9">
        <v>4</v>
      </c>
      <c r="C6" s="10">
        <v>160.11987468719011</v>
      </c>
      <c r="D6" s="10">
        <f t="shared" ref="D6:D62" si="0">C5</f>
        <v>74.456224249816188</v>
      </c>
    </row>
    <row r="7" spans="2:4" x14ac:dyDescent="0.3">
      <c r="B7" s="9">
        <v>5</v>
      </c>
      <c r="C7" s="10">
        <v>94.002351097738838</v>
      </c>
      <c r="D7" s="10">
        <f t="shared" si="0"/>
        <v>160.11987468719011</v>
      </c>
    </row>
    <row r="8" spans="2:4" x14ac:dyDescent="0.3">
      <c r="B8" s="9">
        <v>6</v>
      </c>
      <c r="C8" s="10">
        <v>60.156740206609399</v>
      </c>
      <c r="D8" s="10">
        <f t="shared" si="0"/>
        <v>94.002351097738838</v>
      </c>
    </row>
    <row r="9" spans="2:4" x14ac:dyDescent="0.3">
      <c r="B9" s="9">
        <v>7</v>
      </c>
      <c r="C9" s="10">
        <v>118.04337294326422</v>
      </c>
      <c r="D9" s="10">
        <f t="shared" si="0"/>
        <v>60.156740206609399</v>
      </c>
    </row>
    <row r="10" spans="2:4" x14ac:dyDescent="0.3">
      <c r="B10" s="9">
        <v>8</v>
      </c>
      <c r="C10" s="10">
        <v>106.52342622004343</v>
      </c>
      <c r="D10" s="10">
        <f t="shared" si="0"/>
        <v>118.04337294326422</v>
      </c>
    </row>
    <row r="11" spans="2:4" x14ac:dyDescent="0.3">
      <c r="B11" s="9">
        <v>9</v>
      </c>
      <c r="C11" s="10">
        <v>107.57286665638019</v>
      </c>
      <c r="D11" s="10">
        <f t="shared" si="0"/>
        <v>106.52342622004343</v>
      </c>
    </row>
    <row r="12" spans="2:4" x14ac:dyDescent="0.3">
      <c r="B12" s="9">
        <v>10</v>
      </c>
      <c r="C12" s="10">
        <v>133.98597315715836</v>
      </c>
      <c r="D12" s="10">
        <f t="shared" si="0"/>
        <v>107.57286665638019</v>
      </c>
    </row>
    <row r="13" spans="2:4" x14ac:dyDescent="0.3">
      <c r="B13" s="9">
        <v>11</v>
      </c>
      <c r="C13" s="10">
        <v>52.807346409739949</v>
      </c>
      <c r="D13" s="10">
        <f t="shared" si="0"/>
        <v>133.98597315715836</v>
      </c>
    </row>
    <row r="14" spans="2:4" x14ac:dyDescent="0.3">
      <c r="B14" s="9">
        <v>12</v>
      </c>
      <c r="C14" s="10">
        <v>104.93154709478888</v>
      </c>
      <c r="D14" s="10">
        <f t="shared" si="0"/>
        <v>52.807346409739949</v>
      </c>
    </row>
    <row r="15" spans="2:4" x14ac:dyDescent="0.3">
      <c r="B15" s="9">
        <v>13</v>
      </c>
      <c r="C15" s="10">
        <v>103.29584984076293</v>
      </c>
      <c r="D15" s="10">
        <f t="shared" si="0"/>
        <v>104.93154709478888</v>
      </c>
    </row>
    <row r="16" spans="2:4" x14ac:dyDescent="0.3">
      <c r="B16" s="9">
        <v>14</v>
      </c>
      <c r="C16" s="10">
        <v>88.965713761856691</v>
      </c>
      <c r="D16" s="10">
        <f t="shared" si="0"/>
        <v>103.29584984076293</v>
      </c>
    </row>
    <row r="17" spans="2:4" x14ac:dyDescent="0.3">
      <c r="B17" s="9">
        <v>15</v>
      </c>
      <c r="C17" s="10">
        <v>74.425490384232518</v>
      </c>
      <c r="D17" s="10">
        <f t="shared" si="0"/>
        <v>88.965713761856691</v>
      </c>
    </row>
    <row r="18" spans="2:4" x14ac:dyDescent="0.3">
      <c r="B18" s="9">
        <v>16</v>
      </c>
      <c r="C18" s="10">
        <v>113.00705179180927</v>
      </c>
      <c r="D18" s="10">
        <f t="shared" si="0"/>
        <v>74.425490384232518</v>
      </c>
    </row>
    <row r="19" spans="2:4" x14ac:dyDescent="0.3">
      <c r="B19" s="9">
        <v>17</v>
      </c>
      <c r="C19" s="10">
        <v>124.47729896035669</v>
      </c>
      <c r="D19" s="10">
        <f t="shared" si="0"/>
        <v>113.00705179180927</v>
      </c>
    </row>
    <row r="20" spans="2:4" x14ac:dyDescent="0.3">
      <c r="B20" s="9">
        <v>18</v>
      </c>
      <c r="C20" s="10">
        <v>76.628623366338147</v>
      </c>
      <c r="D20" s="10">
        <f t="shared" si="0"/>
        <v>124.47729896035669</v>
      </c>
    </row>
    <row r="21" spans="2:4" x14ac:dyDescent="0.3">
      <c r="B21" s="9">
        <v>19</v>
      </c>
      <c r="C21" s="10">
        <v>108.9785180494477</v>
      </c>
      <c r="D21" s="10">
        <f t="shared" si="0"/>
        <v>76.628623366338147</v>
      </c>
    </row>
    <row r="22" spans="2:4" x14ac:dyDescent="0.3">
      <c r="B22" s="9">
        <v>20</v>
      </c>
      <c r="C22" s="10">
        <v>117.36421157715105</v>
      </c>
      <c r="D22" s="10">
        <f t="shared" si="0"/>
        <v>108.9785180494477</v>
      </c>
    </row>
    <row r="23" spans="2:4" x14ac:dyDescent="0.3">
      <c r="B23" s="9">
        <v>21</v>
      </c>
      <c r="C23" s="10">
        <v>107.1148652281976</v>
      </c>
      <c r="D23" s="10">
        <f t="shared" si="0"/>
        <v>117.36421157715105</v>
      </c>
    </row>
    <row r="24" spans="2:4" x14ac:dyDescent="0.3">
      <c r="B24" s="9">
        <v>22</v>
      </c>
      <c r="C24" s="10">
        <v>75.939535676123867</v>
      </c>
      <c r="D24" s="10">
        <f t="shared" si="0"/>
        <v>107.1148652281976</v>
      </c>
    </row>
    <row r="25" spans="2:4" x14ac:dyDescent="0.3">
      <c r="B25" s="9">
        <v>23</v>
      </c>
      <c r="C25" s="10">
        <v>79.506671055452628</v>
      </c>
      <c r="D25" s="10">
        <f t="shared" si="0"/>
        <v>75.939535676123867</v>
      </c>
    </row>
    <row r="26" spans="2:4" x14ac:dyDescent="0.3">
      <c r="B26" s="9">
        <v>24</v>
      </c>
      <c r="C26" s="10">
        <v>145.59631045096333</v>
      </c>
      <c r="D26" s="10">
        <f t="shared" si="0"/>
        <v>79.506671055452628</v>
      </c>
    </row>
    <row r="27" spans="2:4" x14ac:dyDescent="0.3">
      <c r="B27" s="9">
        <v>25</v>
      </c>
      <c r="C27" s="10">
        <v>103.428342620416</v>
      </c>
      <c r="D27" s="10">
        <f t="shared" si="0"/>
        <v>145.59631045096333</v>
      </c>
    </row>
    <row r="28" spans="2:4" x14ac:dyDescent="0.3">
      <c r="B28" s="9">
        <v>26</v>
      </c>
      <c r="C28" s="10">
        <v>74.362747537659331</v>
      </c>
      <c r="D28" s="10">
        <f t="shared" si="0"/>
        <v>103.428342620416</v>
      </c>
    </row>
    <row r="29" spans="2:4" x14ac:dyDescent="0.3">
      <c r="B29" s="9">
        <v>27</v>
      </c>
      <c r="C29" s="10">
        <v>49.425427518765758</v>
      </c>
      <c r="D29" s="10">
        <f t="shared" si="0"/>
        <v>74.362747537659331</v>
      </c>
    </row>
    <row r="30" spans="2:4" x14ac:dyDescent="0.3">
      <c r="B30" s="9">
        <v>28</v>
      </c>
      <c r="C30" s="10">
        <v>151.17419562444988</v>
      </c>
      <c r="D30" s="10">
        <f t="shared" si="0"/>
        <v>49.425427518765758</v>
      </c>
    </row>
    <row r="31" spans="2:4" x14ac:dyDescent="0.3">
      <c r="B31" s="9">
        <v>29</v>
      </c>
      <c r="C31" s="10">
        <v>114.23441607225533</v>
      </c>
      <c r="D31" s="10">
        <f t="shared" si="0"/>
        <v>151.17419562444988</v>
      </c>
    </row>
    <row r="32" spans="2:4" x14ac:dyDescent="0.3">
      <c r="B32" s="9">
        <v>30</v>
      </c>
      <c r="C32" s="10">
        <v>90.081933667148775</v>
      </c>
      <c r="D32" s="10">
        <f t="shared" si="0"/>
        <v>114.23441607225533</v>
      </c>
    </row>
    <row r="33" spans="2:4" x14ac:dyDescent="0.3">
      <c r="B33" s="9">
        <v>31</v>
      </c>
      <c r="C33" s="10">
        <v>71.967269070800668</v>
      </c>
      <c r="D33" s="10">
        <f t="shared" si="0"/>
        <v>90.081933667148775</v>
      </c>
    </row>
    <row r="34" spans="2:4" x14ac:dyDescent="0.3">
      <c r="B34" s="9">
        <v>32</v>
      </c>
      <c r="C34" s="10">
        <v>115.4309240634301</v>
      </c>
      <c r="D34" s="10">
        <f t="shared" si="0"/>
        <v>71.967269070800668</v>
      </c>
    </row>
    <row r="35" spans="2:4" x14ac:dyDescent="0.3">
      <c r="B35" s="9">
        <v>33</v>
      </c>
      <c r="C35" s="10">
        <v>123.0756851249059</v>
      </c>
      <c r="D35" s="10">
        <f t="shared" si="0"/>
        <v>115.4309240634301</v>
      </c>
    </row>
    <row r="36" spans="2:4" x14ac:dyDescent="0.3">
      <c r="B36" s="9">
        <v>34</v>
      </c>
      <c r="C36" s="10">
        <v>60.437618899901224</v>
      </c>
      <c r="D36" s="10">
        <f t="shared" si="0"/>
        <v>123.0756851249059</v>
      </c>
    </row>
    <row r="37" spans="2:4" x14ac:dyDescent="0.3">
      <c r="B37" s="9">
        <v>35</v>
      </c>
      <c r="C37" s="10">
        <v>124.72149331692304</v>
      </c>
      <c r="D37" s="10">
        <f t="shared" si="0"/>
        <v>60.437618899901224</v>
      </c>
    </row>
    <row r="38" spans="2:4" x14ac:dyDescent="0.3">
      <c r="B38" s="9">
        <v>36</v>
      </c>
      <c r="C38" s="10">
        <v>98.717196024194834</v>
      </c>
      <c r="D38" s="10">
        <f t="shared" si="0"/>
        <v>124.72149331692304</v>
      </c>
    </row>
    <row r="39" spans="2:4" x14ac:dyDescent="0.3">
      <c r="B39" s="9">
        <v>37</v>
      </c>
      <c r="C39" s="10">
        <v>92.101117209145627</v>
      </c>
      <c r="D39" s="10">
        <f t="shared" si="0"/>
        <v>98.717196024194834</v>
      </c>
    </row>
    <row r="40" spans="2:4" x14ac:dyDescent="0.3">
      <c r="B40" s="9">
        <v>38</v>
      </c>
      <c r="C40" s="10">
        <v>97.038632917119116</v>
      </c>
      <c r="D40" s="10">
        <f t="shared" si="0"/>
        <v>92.101117209145627</v>
      </c>
    </row>
    <row r="41" spans="2:4" x14ac:dyDescent="0.3">
      <c r="B41" s="9">
        <v>39</v>
      </c>
      <c r="C41" s="10">
        <v>109.37603110595883</v>
      </c>
      <c r="D41" s="10">
        <f t="shared" si="0"/>
        <v>97.038632917119116</v>
      </c>
    </row>
    <row r="42" spans="2:4" x14ac:dyDescent="0.3">
      <c r="B42" s="9">
        <v>40</v>
      </c>
      <c r="C42" s="10">
        <v>115.21776475710685</v>
      </c>
      <c r="D42" s="10">
        <f t="shared" si="0"/>
        <v>109.37603110595883</v>
      </c>
    </row>
    <row r="43" spans="2:4" x14ac:dyDescent="0.3">
      <c r="B43" s="9">
        <v>41</v>
      </c>
      <c r="C43" s="10">
        <v>119.06006598160508</v>
      </c>
      <c r="D43" s="10">
        <f t="shared" si="0"/>
        <v>115.21776475710685</v>
      </c>
    </row>
    <row r="44" spans="2:4" x14ac:dyDescent="0.3">
      <c r="B44" s="9">
        <v>42</v>
      </c>
      <c r="C44" s="10">
        <v>113.27279550289512</v>
      </c>
      <c r="D44" s="10">
        <f t="shared" si="0"/>
        <v>119.06006598160508</v>
      </c>
    </row>
    <row r="45" spans="2:4" x14ac:dyDescent="0.3">
      <c r="B45" s="9">
        <v>43</v>
      </c>
      <c r="C45" s="10">
        <v>41.416764835479682</v>
      </c>
      <c r="D45" s="10">
        <f t="shared" si="0"/>
        <v>113.27279550289512</v>
      </c>
    </row>
    <row r="46" spans="2:4" x14ac:dyDescent="0.3">
      <c r="B46" s="9">
        <v>44</v>
      </c>
      <c r="C46" s="10">
        <v>135.30331843922971</v>
      </c>
      <c r="D46" s="10">
        <f t="shared" si="0"/>
        <v>41.416764835479682</v>
      </c>
    </row>
    <row r="47" spans="2:4" x14ac:dyDescent="0.3">
      <c r="B47" s="9">
        <v>45</v>
      </c>
      <c r="C47" s="10">
        <v>74.251099994822084</v>
      </c>
      <c r="D47" s="10">
        <f t="shared" si="0"/>
        <v>135.30331843922971</v>
      </c>
    </row>
    <row r="48" spans="2:4" x14ac:dyDescent="0.3">
      <c r="B48" s="9">
        <v>46</v>
      </c>
      <c r="C48" s="10">
        <v>85.327840119287046</v>
      </c>
      <c r="D48" s="10">
        <f t="shared" si="0"/>
        <v>74.251099994822084</v>
      </c>
    </row>
    <row r="49" spans="2:4" x14ac:dyDescent="0.3">
      <c r="B49" s="9">
        <v>47</v>
      </c>
      <c r="C49" s="10">
        <v>110.75223953907958</v>
      </c>
      <c r="D49" s="10">
        <f t="shared" si="0"/>
        <v>85.327840119287046</v>
      </c>
    </row>
    <row r="50" spans="2:4" x14ac:dyDescent="0.3">
      <c r="B50" s="9">
        <v>48</v>
      </c>
      <c r="C50" s="10">
        <v>103.7437383862493</v>
      </c>
      <c r="D50" s="10">
        <f t="shared" si="0"/>
        <v>110.75223953907958</v>
      </c>
    </row>
    <row r="51" spans="2:4" x14ac:dyDescent="0.3">
      <c r="B51" s="9">
        <v>49</v>
      </c>
      <c r="C51" s="10">
        <v>113.4302586568239</v>
      </c>
      <c r="D51" s="10">
        <f t="shared" si="0"/>
        <v>103.7437383862493</v>
      </c>
    </row>
    <row r="52" spans="2:4" x14ac:dyDescent="0.3">
      <c r="B52" s="9">
        <v>50</v>
      </c>
      <c r="C52" s="10">
        <v>61.222654820587877</v>
      </c>
      <c r="D52" s="10">
        <f t="shared" si="0"/>
        <v>113.4302586568239</v>
      </c>
    </row>
    <row r="53" spans="2:4" x14ac:dyDescent="0.3">
      <c r="B53" s="9">
        <v>51</v>
      </c>
      <c r="C53" s="10">
        <v>120.03947897100755</v>
      </c>
      <c r="D53" s="10">
        <f t="shared" si="0"/>
        <v>61.222654820587877</v>
      </c>
    </row>
    <row r="54" spans="2:4" x14ac:dyDescent="0.3">
      <c r="B54" s="9">
        <v>52</v>
      </c>
      <c r="C54" s="10">
        <v>97.93811386883975</v>
      </c>
      <c r="D54" s="10">
        <f t="shared" si="0"/>
        <v>120.03947897100755</v>
      </c>
    </row>
    <row r="55" spans="2:4" x14ac:dyDescent="0.3">
      <c r="B55" s="9">
        <v>53</v>
      </c>
      <c r="C55" s="10">
        <v>100.34449654426959</v>
      </c>
      <c r="D55" s="10">
        <f t="shared" si="0"/>
        <v>97.93811386883975</v>
      </c>
    </row>
    <row r="56" spans="2:4" x14ac:dyDescent="0.3">
      <c r="B56" s="9">
        <v>54</v>
      </c>
      <c r="C56" s="10">
        <v>82.385256722960364</v>
      </c>
      <c r="D56" s="10">
        <f t="shared" si="0"/>
        <v>100.34449654426959</v>
      </c>
    </row>
    <row r="57" spans="2:4" x14ac:dyDescent="0.3">
      <c r="B57" s="9">
        <v>55</v>
      </c>
      <c r="C57" s="10">
        <v>118.26892957444704</v>
      </c>
      <c r="D57" s="10">
        <f t="shared" si="0"/>
        <v>82.385256722960364</v>
      </c>
    </row>
    <row r="58" spans="2:4" x14ac:dyDescent="0.3">
      <c r="B58" s="9">
        <v>56</v>
      </c>
      <c r="C58" s="10">
        <v>80.898387985917836</v>
      </c>
      <c r="D58" s="10">
        <f t="shared" si="0"/>
        <v>118.26892957444704</v>
      </c>
    </row>
    <row r="59" spans="2:4" x14ac:dyDescent="0.3">
      <c r="B59" s="9">
        <v>57</v>
      </c>
      <c r="C59" s="10">
        <v>121.35267541730786</v>
      </c>
      <c r="D59" s="10">
        <f t="shared" si="0"/>
        <v>80.898387985917836</v>
      </c>
    </row>
    <row r="60" spans="2:4" x14ac:dyDescent="0.3">
      <c r="B60" s="9">
        <v>58</v>
      </c>
      <c r="C60" s="10">
        <v>82.463330573215984</v>
      </c>
      <c r="D60" s="10">
        <f t="shared" si="0"/>
        <v>121.35267541730786</v>
      </c>
    </row>
    <row r="61" spans="2:4" x14ac:dyDescent="0.3">
      <c r="B61" s="9">
        <v>59</v>
      </c>
      <c r="C61" s="10">
        <v>176.78655929260808</v>
      </c>
      <c r="D61" s="10">
        <f t="shared" si="0"/>
        <v>82.463330573215984</v>
      </c>
    </row>
    <row r="62" spans="2:4" x14ac:dyDescent="0.3">
      <c r="B62" s="9">
        <v>60</v>
      </c>
      <c r="C62" s="10">
        <v>56.98116479942577</v>
      </c>
      <c r="D62" s="10">
        <f t="shared" si="0"/>
        <v>176.78655929260808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B1:D62"/>
  <sheetViews>
    <sheetView showGridLines="0" workbookViewId="0">
      <selection activeCell="F3" sqref="F3"/>
    </sheetView>
  </sheetViews>
  <sheetFormatPr defaultColWidth="8.77734375" defaultRowHeight="14.4" x14ac:dyDescent="0.3"/>
  <cols>
    <col min="1" max="1" width="0.5546875" customWidth="1"/>
    <col min="3" max="3" width="20.33203125" bestFit="1" customWidth="1"/>
    <col min="4" max="4" width="25.88671875" bestFit="1" customWidth="1"/>
  </cols>
  <sheetData>
    <row r="1" spans="2:4" ht="2.4" customHeight="1" x14ac:dyDescent="0.3"/>
    <row r="2" spans="2:4" x14ac:dyDescent="0.3">
      <c r="B2" s="11" t="s">
        <v>1</v>
      </c>
      <c r="C2" s="11" t="s">
        <v>0</v>
      </c>
      <c r="D2" s="11" t="s">
        <v>39</v>
      </c>
    </row>
    <row r="3" spans="2:4" x14ac:dyDescent="0.3">
      <c r="B3" s="12">
        <v>1</v>
      </c>
      <c r="C3" s="13">
        <v>91.348882811260538</v>
      </c>
      <c r="D3" s="9"/>
    </row>
    <row r="4" spans="2:4" x14ac:dyDescent="0.3">
      <c r="B4" s="9">
        <v>2</v>
      </c>
      <c r="C4" s="10">
        <v>113.51384686048021</v>
      </c>
      <c r="D4" s="10">
        <f>C3</f>
        <v>91.348882811260538</v>
      </c>
    </row>
    <row r="5" spans="2:4" x14ac:dyDescent="0.3">
      <c r="B5" s="9">
        <v>3</v>
      </c>
      <c r="C5" s="10">
        <v>139.75804683832729</v>
      </c>
      <c r="D5" s="10">
        <f>C4</f>
        <v>113.51384686048021</v>
      </c>
    </row>
    <row r="6" spans="2:4" x14ac:dyDescent="0.3">
      <c r="B6" s="9">
        <v>4</v>
      </c>
      <c r="C6" s="10">
        <v>80.971683482261867</v>
      </c>
      <c r="D6" s="10">
        <f t="shared" ref="D6:D62" si="0">C5</f>
        <v>139.75804683832729</v>
      </c>
    </row>
    <row r="7" spans="2:4" x14ac:dyDescent="0.3">
      <c r="B7" s="9">
        <v>5</v>
      </c>
      <c r="C7" s="10">
        <v>112.84390651659021</v>
      </c>
      <c r="D7" s="10">
        <f t="shared" si="0"/>
        <v>80.971683482261867</v>
      </c>
    </row>
    <row r="8" spans="2:4" x14ac:dyDescent="0.3">
      <c r="B8" s="9">
        <v>6</v>
      </c>
      <c r="C8" s="10">
        <v>115.05968843175506</v>
      </c>
      <c r="D8" s="10">
        <f t="shared" si="0"/>
        <v>112.84390651659021</v>
      </c>
    </row>
    <row r="9" spans="2:4" x14ac:dyDescent="0.3">
      <c r="B9" s="9">
        <v>7</v>
      </c>
      <c r="C9" s="10">
        <v>105.34414076375182</v>
      </c>
      <c r="D9" s="10">
        <f t="shared" si="0"/>
        <v>115.05968843175506</v>
      </c>
    </row>
    <row r="10" spans="2:4" x14ac:dyDescent="0.3">
      <c r="B10" s="9">
        <v>8</v>
      </c>
      <c r="C10" s="10">
        <v>120.57788584465119</v>
      </c>
      <c r="D10" s="10">
        <f t="shared" si="0"/>
        <v>105.34414076375182</v>
      </c>
    </row>
    <row r="11" spans="2:4" x14ac:dyDescent="0.3">
      <c r="B11" s="9">
        <v>9</v>
      </c>
      <c r="C11" s="10">
        <v>87.967433008661502</v>
      </c>
      <c r="D11" s="10">
        <f t="shared" si="0"/>
        <v>120.57788584465119</v>
      </c>
    </row>
    <row r="12" spans="2:4" x14ac:dyDescent="0.3">
      <c r="B12" s="9">
        <v>10</v>
      </c>
      <c r="C12" s="10">
        <v>98.498819854049771</v>
      </c>
      <c r="D12" s="10">
        <f t="shared" si="0"/>
        <v>87.967433008661502</v>
      </c>
    </row>
    <row r="13" spans="2:4" x14ac:dyDescent="0.3">
      <c r="B13" s="9">
        <v>11</v>
      </c>
      <c r="C13" s="10">
        <v>97.702288481715172</v>
      </c>
      <c r="D13" s="10">
        <f t="shared" si="0"/>
        <v>98.498819854049771</v>
      </c>
    </row>
    <row r="14" spans="2:4" x14ac:dyDescent="0.3">
      <c r="B14" s="9">
        <v>12</v>
      </c>
      <c r="C14" s="10">
        <v>87.232010526818129</v>
      </c>
      <c r="D14" s="10">
        <f t="shared" si="0"/>
        <v>97.702288481715172</v>
      </c>
    </row>
    <row r="15" spans="2:4" x14ac:dyDescent="0.3">
      <c r="B15" s="9">
        <v>13</v>
      </c>
      <c r="C15" s="10">
        <v>112.66508949908763</v>
      </c>
      <c r="D15" s="10">
        <f t="shared" si="0"/>
        <v>87.232010526818129</v>
      </c>
    </row>
    <row r="16" spans="2:4" x14ac:dyDescent="0.3">
      <c r="B16" s="9">
        <v>14</v>
      </c>
      <c r="C16" s="10">
        <v>102.243848088953</v>
      </c>
      <c r="D16" s="10">
        <f t="shared" si="0"/>
        <v>112.66508949908763</v>
      </c>
    </row>
    <row r="17" spans="2:4" x14ac:dyDescent="0.3">
      <c r="B17" s="9">
        <v>15</v>
      </c>
      <c r="C17" s="10">
        <v>137.41442125657653</v>
      </c>
      <c r="D17" s="10">
        <f t="shared" si="0"/>
        <v>102.243848088953</v>
      </c>
    </row>
    <row r="18" spans="2:4" x14ac:dyDescent="0.3">
      <c r="B18" s="9">
        <v>16</v>
      </c>
      <c r="C18" s="10">
        <v>122.17640206286602</v>
      </c>
      <c r="D18" s="10">
        <f t="shared" si="0"/>
        <v>137.41442125657653</v>
      </c>
    </row>
    <row r="19" spans="2:4" x14ac:dyDescent="0.3">
      <c r="B19" s="9">
        <v>17</v>
      </c>
      <c r="C19" s="10">
        <v>124.38980851092565</v>
      </c>
      <c r="D19" s="10">
        <f t="shared" si="0"/>
        <v>122.17640206286602</v>
      </c>
    </row>
    <row r="20" spans="2:4" x14ac:dyDescent="0.3">
      <c r="B20" s="9">
        <v>18</v>
      </c>
      <c r="C20" s="10">
        <v>100.18924104189206</v>
      </c>
      <c r="D20" s="10">
        <f t="shared" si="0"/>
        <v>124.38980851092565</v>
      </c>
    </row>
    <row r="21" spans="2:4" x14ac:dyDescent="0.3">
      <c r="B21" s="9">
        <v>19</v>
      </c>
      <c r="C21" s="10">
        <v>115.37967769872887</v>
      </c>
      <c r="D21" s="10">
        <f t="shared" si="0"/>
        <v>100.18924104189206</v>
      </c>
    </row>
    <row r="22" spans="2:4" x14ac:dyDescent="0.3">
      <c r="B22" s="9">
        <v>20</v>
      </c>
      <c r="C22" s="10">
        <v>88.457077799055668</v>
      </c>
      <c r="D22" s="10">
        <f t="shared" si="0"/>
        <v>115.37967769872887</v>
      </c>
    </row>
    <row r="23" spans="2:4" x14ac:dyDescent="0.3">
      <c r="B23" s="9">
        <v>21</v>
      </c>
      <c r="C23" s="10">
        <v>115.10155157651479</v>
      </c>
      <c r="D23" s="10">
        <f t="shared" si="0"/>
        <v>88.457077799055668</v>
      </c>
    </row>
    <row r="24" spans="2:4" x14ac:dyDescent="0.3">
      <c r="B24" s="9">
        <v>22</v>
      </c>
      <c r="C24" s="10">
        <v>123.37780622946849</v>
      </c>
      <c r="D24" s="10">
        <f t="shared" si="0"/>
        <v>115.10155157651479</v>
      </c>
    </row>
    <row r="25" spans="2:4" x14ac:dyDescent="0.3">
      <c r="B25" s="9">
        <v>23</v>
      </c>
      <c r="C25" s="10">
        <v>116.73688483338218</v>
      </c>
      <c r="D25" s="10">
        <f t="shared" si="0"/>
        <v>123.37780622946849</v>
      </c>
    </row>
    <row r="26" spans="2:4" x14ac:dyDescent="0.3">
      <c r="B26" s="9">
        <v>24</v>
      </c>
      <c r="C26" s="10">
        <v>122.69728510475171</v>
      </c>
      <c r="D26" s="10">
        <f t="shared" si="0"/>
        <v>116.73688483338218</v>
      </c>
    </row>
    <row r="27" spans="2:4" x14ac:dyDescent="0.3">
      <c r="B27" s="9">
        <v>25</v>
      </c>
      <c r="C27" s="10">
        <v>112.8931467318513</v>
      </c>
      <c r="D27" s="10">
        <f t="shared" si="0"/>
        <v>122.69728510475171</v>
      </c>
    </row>
    <row r="28" spans="2:4" x14ac:dyDescent="0.3">
      <c r="B28" s="9">
        <v>26</v>
      </c>
      <c r="C28" s="10">
        <v>121.73486379016285</v>
      </c>
      <c r="D28" s="10">
        <f t="shared" si="0"/>
        <v>112.8931467318513</v>
      </c>
    </row>
    <row r="29" spans="2:4" x14ac:dyDescent="0.3">
      <c r="B29" s="9">
        <v>27</v>
      </c>
      <c r="C29" s="10">
        <v>128.98721354993336</v>
      </c>
      <c r="D29" s="10">
        <f t="shared" si="0"/>
        <v>121.73486379016285</v>
      </c>
    </row>
    <row r="30" spans="2:4" x14ac:dyDescent="0.3">
      <c r="B30" s="9">
        <v>28</v>
      </c>
      <c r="C30" s="10">
        <v>99.467231268264186</v>
      </c>
      <c r="D30" s="10">
        <f t="shared" si="0"/>
        <v>128.98721354993336</v>
      </c>
    </row>
    <row r="31" spans="2:4" x14ac:dyDescent="0.3">
      <c r="B31" s="9">
        <v>29</v>
      </c>
      <c r="C31" s="10">
        <v>139.60125500398561</v>
      </c>
      <c r="D31" s="10">
        <f t="shared" si="0"/>
        <v>99.467231268264186</v>
      </c>
    </row>
    <row r="32" spans="2:4" x14ac:dyDescent="0.3">
      <c r="B32" s="9">
        <v>30</v>
      </c>
      <c r="C32" s="10">
        <v>82.95634971277623</v>
      </c>
      <c r="D32" s="10">
        <f t="shared" si="0"/>
        <v>139.60125500398561</v>
      </c>
    </row>
    <row r="33" spans="2:4" x14ac:dyDescent="0.3">
      <c r="B33" s="9">
        <v>31</v>
      </c>
      <c r="C33" s="10">
        <v>155.6704393510185</v>
      </c>
      <c r="D33" s="10">
        <f t="shared" si="0"/>
        <v>82.95634971277623</v>
      </c>
    </row>
    <row r="34" spans="2:4" x14ac:dyDescent="0.3">
      <c r="B34" s="9">
        <v>32</v>
      </c>
      <c r="C34" s="10">
        <v>142.49267060392032</v>
      </c>
      <c r="D34" s="10">
        <f t="shared" si="0"/>
        <v>155.6704393510185</v>
      </c>
    </row>
    <row r="35" spans="2:4" x14ac:dyDescent="0.3">
      <c r="B35" s="9">
        <v>33</v>
      </c>
      <c r="C35" s="10">
        <v>142.43890574138544</v>
      </c>
      <c r="D35" s="10">
        <f t="shared" si="0"/>
        <v>142.49267060392032</v>
      </c>
    </row>
    <row r="36" spans="2:4" x14ac:dyDescent="0.3">
      <c r="B36" s="9">
        <v>34</v>
      </c>
      <c r="C36" s="10">
        <v>151.12969981269308</v>
      </c>
      <c r="D36" s="10">
        <f t="shared" si="0"/>
        <v>142.43890574138544</v>
      </c>
    </row>
    <row r="37" spans="2:4" x14ac:dyDescent="0.3">
      <c r="B37" s="9">
        <v>35</v>
      </c>
      <c r="C37" s="10">
        <v>121.06491852537151</v>
      </c>
      <c r="D37" s="10">
        <f t="shared" si="0"/>
        <v>151.12969981269308</v>
      </c>
    </row>
    <row r="38" spans="2:4" x14ac:dyDescent="0.3">
      <c r="B38" s="9">
        <v>36</v>
      </c>
      <c r="C38" s="10">
        <v>101.71392086225954</v>
      </c>
      <c r="D38" s="10">
        <f t="shared" si="0"/>
        <v>121.06491852537151</v>
      </c>
    </row>
    <row r="39" spans="2:4" x14ac:dyDescent="0.3">
      <c r="B39" s="9">
        <v>37</v>
      </c>
      <c r="C39" s="10">
        <v>128.51807008685549</v>
      </c>
      <c r="D39" s="10">
        <f t="shared" si="0"/>
        <v>101.71392086225954</v>
      </c>
    </row>
    <row r="40" spans="2:4" x14ac:dyDescent="0.3">
      <c r="B40" s="9">
        <v>38</v>
      </c>
      <c r="C40" s="10">
        <v>147.79998051356739</v>
      </c>
      <c r="D40" s="10">
        <f t="shared" si="0"/>
        <v>128.51807008685549</v>
      </c>
    </row>
    <row r="41" spans="2:4" x14ac:dyDescent="0.3">
      <c r="B41" s="9">
        <v>39</v>
      </c>
      <c r="C41" s="10">
        <v>144.07510871754479</v>
      </c>
      <c r="D41" s="10">
        <f t="shared" si="0"/>
        <v>147.79998051356739</v>
      </c>
    </row>
    <row r="42" spans="2:4" x14ac:dyDescent="0.3">
      <c r="B42" s="9">
        <v>40</v>
      </c>
      <c r="C42" s="10">
        <v>157.27624732938187</v>
      </c>
      <c r="D42" s="10">
        <f t="shared" si="0"/>
        <v>144.07510871754479</v>
      </c>
    </row>
    <row r="43" spans="2:4" x14ac:dyDescent="0.3">
      <c r="B43" s="9">
        <v>41</v>
      </c>
      <c r="C43" s="10">
        <v>170.75016925285314</v>
      </c>
      <c r="D43" s="10">
        <f t="shared" si="0"/>
        <v>157.27624732938187</v>
      </c>
    </row>
    <row r="44" spans="2:4" x14ac:dyDescent="0.3">
      <c r="B44" s="9">
        <v>42</v>
      </c>
      <c r="C44" s="10">
        <v>115.65623410380763</v>
      </c>
      <c r="D44" s="10">
        <f t="shared" si="0"/>
        <v>170.75016925285314</v>
      </c>
    </row>
    <row r="45" spans="2:4" x14ac:dyDescent="0.3">
      <c r="B45" s="9">
        <v>43</v>
      </c>
      <c r="C45" s="10">
        <v>160.63031133337512</v>
      </c>
      <c r="D45" s="10">
        <f t="shared" si="0"/>
        <v>115.65623410380763</v>
      </c>
    </row>
    <row r="46" spans="2:4" x14ac:dyDescent="0.3">
      <c r="B46" s="9">
        <v>44</v>
      </c>
      <c r="C46" s="10">
        <v>122.98074222358699</v>
      </c>
      <c r="D46" s="10">
        <f t="shared" si="0"/>
        <v>160.63031133337512</v>
      </c>
    </row>
    <row r="47" spans="2:4" x14ac:dyDescent="0.3">
      <c r="B47" s="9">
        <v>45</v>
      </c>
      <c r="C47" s="10">
        <v>133.01174758595971</v>
      </c>
      <c r="D47" s="10">
        <f t="shared" si="0"/>
        <v>122.98074222358699</v>
      </c>
    </row>
    <row r="48" spans="2:4" x14ac:dyDescent="0.3">
      <c r="B48" s="9">
        <v>46</v>
      </c>
      <c r="C48" s="10">
        <v>138.19302565261182</v>
      </c>
      <c r="D48" s="10">
        <f t="shared" si="0"/>
        <v>133.01174758595971</v>
      </c>
    </row>
    <row r="49" spans="2:4" x14ac:dyDescent="0.3">
      <c r="B49" s="9">
        <v>47</v>
      </c>
      <c r="C49" s="10">
        <v>155.29998825579668</v>
      </c>
      <c r="D49" s="10">
        <f t="shared" si="0"/>
        <v>138.19302565261182</v>
      </c>
    </row>
    <row r="50" spans="2:4" x14ac:dyDescent="0.3">
      <c r="B50" s="9">
        <v>48</v>
      </c>
      <c r="C50" s="10">
        <v>131.70409518653133</v>
      </c>
      <c r="D50" s="10">
        <f t="shared" si="0"/>
        <v>155.29998825579668</v>
      </c>
    </row>
    <row r="51" spans="2:4" x14ac:dyDescent="0.3">
      <c r="B51" s="9">
        <v>49</v>
      </c>
      <c r="C51" s="10">
        <v>178.67684565652809</v>
      </c>
      <c r="D51" s="10">
        <f t="shared" si="0"/>
        <v>131.70409518653133</v>
      </c>
    </row>
    <row r="52" spans="2:4" x14ac:dyDescent="0.3">
      <c r="B52" s="9">
        <v>50</v>
      </c>
      <c r="C52" s="10">
        <v>177.34358732912156</v>
      </c>
      <c r="D52" s="10">
        <f t="shared" si="0"/>
        <v>178.67684565652809</v>
      </c>
    </row>
    <row r="53" spans="2:4" x14ac:dyDescent="0.3">
      <c r="B53" s="9">
        <v>51</v>
      </c>
      <c r="C53" s="10">
        <v>155.71910710466551</v>
      </c>
      <c r="D53" s="10">
        <f t="shared" si="0"/>
        <v>177.34358732912156</v>
      </c>
    </row>
    <row r="54" spans="2:4" x14ac:dyDescent="0.3">
      <c r="B54" s="9">
        <v>52</v>
      </c>
      <c r="C54" s="10">
        <v>143.03820771311942</v>
      </c>
      <c r="D54" s="10">
        <f t="shared" si="0"/>
        <v>155.71910710466551</v>
      </c>
    </row>
    <row r="55" spans="2:4" x14ac:dyDescent="0.3">
      <c r="B55" s="9">
        <v>53</v>
      </c>
      <c r="C55" s="10">
        <v>175.03510323853828</v>
      </c>
      <c r="D55" s="10">
        <f t="shared" si="0"/>
        <v>143.03820771311942</v>
      </c>
    </row>
    <row r="56" spans="2:4" x14ac:dyDescent="0.3">
      <c r="B56" s="9">
        <v>54</v>
      </c>
      <c r="C56" s="10">
        <v>132.7599047827598</v>
      </c>
      <c r="D56" s="10">
        <f t="shared" si="0"/>
        <v>175.03510323853828</v>
      </c>
    </row>
    <row r="57" spans="2:4" x14ac:dyDescent="0.3">
      <c r="B57" s="9">
        <v>55</v>
      </c>
      <c r="C57" s="10">
        <v>160.31541290939055</v>
      </c>
      <c r="D57" s="10">
        <f t="shared" si="0"/>
        <v>132.7599047827598</v>
      </c>
    </row>
    <row r="58" spans="2:4" x14ac:dyDescent="0.3">
      <c r="B58" s="9">
        <v>56</v>
      </c>
      <c r="C58" s="10">
        <v>161.02227298568278</v>
      </c>
      <c r="D58" s="10">
        <f t="shared" si="0"/>
        <v>160.31541290939055</v>
      </c>
    </row>
    <row r="59" spans="2:4" x14ac:dyDescent="0.3">
      <c r="B59" s="9">
        <v>57</v>
      </c>
      <c r="C59" s="10">
        <v>203.20238822733381</v>
      </c>
      <c r="D59" s="10">
        <f t="shared" si="0"/>
        <v>161.02227298568278</v>
      </c>
    </row>
    <row r="60" spans="2:4" x14ac:dyDescent="0.3">
      <c r="B60" s="9">
        <v>58</v>
      </c>
      <c r="C60" s="10">
        <v>182.19112324821296</v>
      </c>
      <c r="D60" s="10">
        <f t="shared" si="0"/>
        <v>203.20238822733381</v>
      </c>
    </row>
    <row r="61" spans="2:4" x14ac:dyDescent="0.3">
      <c r="B61" s="9">
        <v>59</v>
      </c>
      <c r="C61" s="10">
        <v>175.02659717549221</v>
      </c>
      <c r="D61" s="10">
        <f t="shared" si="0"/>
        <v>182.19112324821296</v>
      </c>
    </row>
    <row r="62" spans="2:4" x14ac:dyDescent="0.3">
      <c r="B62" s="9">
        <v>60</v>
      </c>
      <c r="C62" s="10">
        <v>139.25903592635865</v>
      </c>
      <c r="D62" s="10">
        <f t="shared" si="0"/>
        <v>175.02659717549221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EC32D-4345-4393-9930-384A30E441AB}">
  <sheetPr codeName="Sheet8"/>
  <dimension ref="B1:J85"/>
  <sheetViews>
    <sheetView zoomScale="80" zoomScaleNormal="80" workbookViewId="0">
      <selection activeCell="F38" sqref="F38"/>
    </sheetView>
  </sheetViews>
  <sheetFormatPr defaultColWidth="8.77734375" defaultRowHeight="14.4" x14ac:dyDescent="0.3"/>
  <cols>
    <col min="1" max="1" width="0.5546875" customWidth="1"/>
    <col min="2" max="2" width="21.33203125" customWidth="1"/>
    <col min="3" max="3" width="28.77734375" bestFit="1" customWidth="1"/>
    <col min="4" max="4" width="14.109375" bestFit="1" customWidth="1"/>
    <col min="7" max="7" width="13" bestFit="1" customWidth="1"/>
    <col min="8" max="8" width="12" bestFit="1" customWidth="1"/>
    <col min="9" max="9" width="12.109375" bestFit="1" customWidth="1"/>
    <col min="10" max="10" width="12.21875" bestFit="1" customWidth="1"/>
  </cols>
  <sheetData>
    <row r="1" spans="2:7" ht="2.4" customHeight="1" x14ac:dyDescent="0.3"/>
    <row r="2" spans="2:7" x14ac:dyDescent="0.3">
      <c r="B2" s="1" t="s">
        <v>38</v>
      </c>
    </row>
    <row r="3" spans="2:7" ht="15" thickBot="1" x14ac:dyDescent="0.35"/>
    <row r="4" spans="2:7" x14ac:dyDescent="0.3">
      <c r="B4" s="7" t="s">
        <v>5</v>
      </c>
      <c r="C4" s="7"/>
    </row>
    <row r="5" spans="2:7" x14ac:dyDescent="0.3">
      <c r="B5" s="4" t="s">
        <v>6</v>
      </c>
      <c r="C5" s="4">
        <v>0.7433730651725956</v>
      </c>
    </row>
    <row r="6" spans="2:7" x14ac:dyDescent="0.3">
      <c r="B6" s="4" t="s">
        <v>7</v>
      </c>
      <c r="C6" s="4">
        <v>0.55260351402410013</v>
      </c>
    </row>
    <row r="7" spans="2:7" x14ac:dyDescent="0.3">
      <c r="B7" s="4" t="s">
        <v>8</v>
      </c>
      <c r="C7" s="4">
        <v>0.54488978150727418</v>
      </c>
    </row>
    <row r="8" spans="2:7" x14ac:dyDescent="0.3">
      <c r="B8" s="4" t="s">
        <v>9</v>
      </c>
      <c r="C8" s="4">
        <v>18.82253647735082</v>
      </c>
    </row>
    <row r="9" spans="2:7" ht="15" thickBot="1" x14ac:dyDescent="0.35">
      <c r="B9" s="5" t="s">
        <v>10</v>
      </c>
      <c r="C9" s="5">
        <v>60</v>
      </c>
    </row>
    <row r="11" spans="2:7" ht="15" thickBot="1" x14ac:dyDescent="0.35">
      <c r="B11" t="s">
        <v>11</v>
      </c>
    </row>
    <row r="12" spans="2:7" x14ac:dyDescent="0.3">
      <c r="B12" s="6"/>
      <c r="C12" s="6" t="s">
        <v>16</v>
      </c>
      <c r="D12" s="6" t="s">
        <v>17</v>
      </c>
      <c r="E12" s="6" t="s">
        <v>18</v>
      </c>
      <c r="F12" s="6" t="s">
        <v>19</v>
      </c>
      <c r="G12" s="6" t="s">
        <v>20</v>
      </c>
    </row>
    <row r="13" spans="2:7" x14ac:dyDescent="0.3">
      <c r="B13" s="4" t="s">
        <v>12</v>
      </c>
      <c r="C13" s="4">
        <v>1</v>
      </c>
      <c r="D13" s="4">
        <v>25380.803227011202</v>
      </c>
      <c r="E13" s="4">
        <v>25380.803227011202</v>
      </c>
      <c r="F13" s="4">
        <v>71.638926138378991</v>
      </c>
      <c r="G13" s="4">
        <v>1.0269536894181516E-11</v>
      </c>
    </row>
    <row r="14" spans="2:7" x14ac:dyDescent="0.3">
      <c r="B14" s="4" t="s">
        <v>13</v>
      </c>
      <c r="C14" s="4">
        <v>58</v>
      </c>
      <c r="D14" s="4">
        <v>20548.697007589726</v>
      </c>
      <c r="E14" s="4">
        <v>354.28787944120216</v>
      </c>
      <c r="F14" s="4"/>
      <c r="G14" s="4"/>
    </row>
    <row r="15" spans="2:7" ht="15" thickBot="1" x14ac:dyDescent="0.35">
      <c r="B15" s="5" t="s">
        <v>14</v>
      </c>
      <c r="C15" s="5">
        <v>59</v>
      </c>
      <c r="D15" s="5">
        <v>45929.500234600928</v>
      </c>
      <c r="E15" s="5"/>
      <c r="F15" s="5"/>
      <c r="G15" s="5"/>
    </row>
    <row r="16" spans="2:7" ht="15" thickBot="1" x14ac:dyDescent="0.35"/>
    <row r="17" spans="2:10" x14ac:dyDescent="0.3">
      <c r="B17" s="6"/>
      <c r="C17" s="6" t="s">
        <v>21</v>
      </c>
      <c r="D17" s="6" t="s">
        <v>9</v>
      </c>
      <c r="E17" s="6" t="s">
        <v>22</v>
      </c>
      <c r="F17" s="6" t="s">
        <v>23</v>
      </c>
      <c r="G17" s="6" t="s">
        <v>24</v>
      </c>
      <c r="H17" s="6" t="s">
        <v>25</v>
      </c>
      <c r="I17" s="6" t="s">
        <v>26</v>
      </c>
      <c r="J17" s="6" t="s">
        <v>27</v>
      </c>
    </row>
    <row r="18" spans="2:10" x14ac:dyDescent="0.3">
      <c r="B18" s="4" t="s">
        <v>15</v>
      </c>
      <c r="C18" s="4">
        <v>94.13237979065336</v>
      </c>
      <c r="D18" s="4">
        <v>4.9213493976757103</v>
      </c>
      <c r="E18" s="4">
        <v>19.127351501421717</v>
      </c>
      <c r="F18" s="4">
        <v>9.9829918620096943E-27</v>
      </c>
      <c r="G18" s="4">
        <v>84.281228655738261</v>
      </c>
      <c r="H18" s="4">
        <v>103.98353092556846</v>
      </c>
      <c r="I18" s="4">
        <v>84.281228655738261</v>
      </c>
      <c r="J18" s="4">
        <v>103.98353092556846</v>
      </c>
    </row>
    <row r="19" spans="2:10" ht="15" thickBot="1" x14ac:dyDescent="0.35">
      <c r="B19" s="5" t="s">
        <v>1</v>
      </c>
      <c r="C19" s="5">
        <v>1.1876179569267882</v>
      </c>
      <c r="D19" s="5">
        <v>0.14031439303809268</v>
      </c>
      <c r="E19" s="5">
        <v>8.4639781508684759</v>
      </c>
      <c r="F19" s="5">
        <v>1.0269536894181553E-11</v>
      </c>
      <c r="G19" s="5">
        <v>0.90674818310521155</v>
      </c>
      <c r="H19" s="5">
        <v>1.4684877307483648</v>
      </c>
      <c r="I19" s="5">
        <v>0.90674818310521155</v>
      </c>
      <c r="J19" s="5">
        <v>1.4684877307483648</v>
      </c>
    </row>
    <row r="23" spans="2:10" x14ac:dyDescent="0.3">
      <c r="B23" t="s">
        <v>28</v>
      </c>
    </row>
    <row r="24" spans="2:10" ht="15" thickBot="1" x14ac:dyDescent="0.35"/>
    <row r="25" spans="2:10" x14ac:dyDescent="0.3">
      <c r="B25" s="6" t="s">
        <v>29</v>
      </c>
      <c r="C25" s="6" t="s">
        <v>30</v>
      </c>
      <c r="D25" s="6" t="s">
        <v>31</v>
      </c>
    </row>
    <row r="26" spans="2:10" x14ac:dyDescent="0.3">
      <c r="B26" s="4">
        <v>1</v>
      </c>
      <c r="C26" s="4">
        <v>95.319997747580146</v>
      </c>
      <c r="D26" s="4">
        <v>-3.9711149363196085</v>
      </c>
    </row>
    <row r="27" spans="2:10" x14ac:dyDescent="0.3">
      <c r="B27" s="4">
        <v>2</v>
      </c>
      <c r="C27" s="4">
        <v>96.507615704506932</v>
      </c>
      <c r="D27" s="4">
        <v>17.006231155973282</v>
      </c>
    </row>
    <row r="28" spans="2:10" x14ac:dyDescent="0.3">
      <c r="B28" s="4">
        <v>3</v>
      </c>
      <c r="C28" s="4">
        <v>97.695233661433718</v>
      </c>
      <c r="D28" s="4">
        <v>42.06281317689357</v>
      </c>
    </row>
    <row r="29" spans="2:10" x14ac:dyDescent="0.3">
      <c r="B29" s="4">
        <v>4</v>
      </c>
      <c r="C29" s="4">
        <v>98.882851618360519</v>
      </c>
      <c r="D29" s="4">
        <v>-17.911168136098652</v>
      </c>
    </row>
    <row r="30" spans="2:10" x14ac:dyDescent="0.3">
      <c r="B30" s="4">
        <v>5</v>
      </c>
      <c r="C30" s="4">
        <v>100.07046957528731</v>
      </c>
      <c r="D30" s="4">
        <v>12.773436941302904</v>
      </c>
    </row>
    <row r="31" spans="2:10" x14ac:dyDescent="0.3">
      <c r="B31" s="4">
        <v>6</v>
      </c>
      <c r="C31" s="4">
        <v>101.25808753221409</v>
      </c>
      <c r="D31" s="4">
        <v>13.801600899540972</v>
      </c>
    </row>
    <row r="32" spans="2:10" x14ac:dyDescent="0.3">
      <c r="B32" s="4">
        <v>7</v>
      </c>
      <c r="C32" s="4">
        <v>102.44570548914088</v>
      </c>
      <c r="D32" s="4">
        <v>2.8984352746109465</v>
      </c>
    </row>
    <row r="33" spans="2:4" x14ac:dyDescent="0.3">
      <c r="B33" s="4">
        <v>8</v>
      </c>
      <c r="C33" s="4">
        <v>103.63332344606766</v>
      </c>
      <c r="D33" s="4">
        <v>16.944562398583528</v>
      </c>
    </row>
    <row r="34" spans="2:4" x14ac:dyDescent="0.3">
      <c r="B34" s="4">
        <v>9</v>
      </c>
      <c r="C34" s="4">
        <v>104.82094140299445</v>
      </c>
      <c r="D34" s="4">
        <v>-16.853508394332948</v>
      </c>
    </row>
    <row r="35" spans="2:4" x14ac:dyDescent="0.3">
      <c r="B35" s="4">
        <v>10</v>
      </c>
      <c r="C35" s="4">
        <v>106.00855935992124</v>
      </c>
      <c r="D35" s="4">
        <v>-7.5097395058714653</v>
      </c>
    </row>
    <row r="36" spans="2:4" x14ac:dyDescent="0.3">
      <c r="B36" s="4">
        <v>11</v>
      </c>
      <c r="C36" s="4">
        <v>107.19617731684804</v>
      </c>
      <c r="D36" s="4">
        <v>-9.4938888351328643</v>
      </c>
    </row>
    <row r="37" spans="2:4" x14ac:dyDescent="0.3">
      <c r="B37" s="4">
        <v>12</v>
      </c>
      <c r="C37" s="4">
        <v>108.38379527377482</v>
      </c>
      <c r="D37" s="4">
        <v>-21.151784746956693</v>
      </c>
    </row>
    <row r="38" spans="2:4" x14ac:dyDescent="0.3">
      <c r="B38" s="4">
        <v>13</v>
      </c>
      <c r="C38" s="4">
        <v>109.57141323070161</v>
      </c>
      <c r="D38" s="4">
        <v>3.0936762683860195</v>
      </c>
    </row>
    <row r="39" spans="2:4" x14ac:dyDescent="0.3">
      <c r="B39" s="4">
        <v>14</v>
      </c>
      <c r="C39" s="4">
        <v>110.75903118762839</v>
      </c>
      <c r="D39" s="4">
        <v>-8.5151830986753936</v>
      </c>
    </row>
    <row r="40" spans="2:4" x14ac:dyDescent="0.3">
      <c r="B40" s="4">
        <v>15</v>
      </c>
      <c r="C40" s="4">
        <v>111.94664914455518</v>
      </c>
      <c r="D40" s="4">
        <v>25.46777211202135</v>
      </c>
    </row>
    <row r="41" spans="2:4" x14ac:dyDescent="0.3">
      <c r="B41" s="4">
        <v>16</v>
      </c>
      <c r="C41" s="4">
        <v>113.13426710148197</v>
      </c>
      <c r="D41" s="4">
        <v>9.0421349613840505</v>
      </c>
    </row>
    <row r="42" spans="2:4" x14ac:dyDescent="0.3">
      <c r="B42" s="4">
        <v>17</v>
      </c>
      <c r="C42" s="4">
        <v>114.32188505840875</v>
      </c>
      <c r="D42" s="4">
        <v>10.067923452516894</v>
      </c>
    </row>
    <row r="43" spans="2:4" x14ac:dyDescent="0.3">
      <c r="B43" s="4">
        <v>18</v>
      </c>
      <c r="C43" s="4">
        <v>115.50950301533555</v>
      </c>
      <c r="D43" s="4">
        <v>-15.320261973443493</v>
      </c>
    </row>
    <row r="44" spans="2:4" x14ac:dyDescent="0.3">
      <c r="B44" s="4">
        <v>19</v>
      </c>
      <c r="C44" s="4">
        <v>116.69712097226234</v>
      </c>
      <c r="D44" s="4">
        <v>-1.3174432735334705</v>
      </c>
    </row>
    <row r="45" spans="2:4" x14ac:dyDescent="0.3">
      <c r="B45" s="4">
        <v>20</v>
      </c>
      <c r="C45" s="4">
        <v>117.88473892918913</v>
      </c>
      <c r="D45" s="4">
        <v>-29.427661130133458</v>
      </c>
    </row>
    <row r="46" spans="2:4" x14ac:dyDescent="0.3">
      <c r="B46" s="4">
        <v>21</v>
      </c>
      <c r="C46" s="4">
        <v>119.07235688611591</v>
      </c>
      <c r="D46" s="4">
        <v>-3.9708053096011184</v>
      </c>
    </row>
    <row r="47" spans="2:4" x14ac:dyDescent="0.3">
      <c r="B47" s="4">
        <v>22</v>
      </c>
      <c r="C47" s="4">
        <v>120.2599748430427</v>
      </c>
      <c r="D47" s="4">
        <v>3.1178313864257916</v>
      </c>
    </row>
    <row r="48" spans="2:4" x14ac:dyDescent="0.3">
      <c r="B48" s="4">
        <v>23</v>
      </c>
      <c r="C48" s="4">
        <v>121.44759279996948</v>
      </c>
      <c r="D48" s="4">
        <v>-4.7107079665873073</v>
      </c>
    </row>
    <row r="49" spans="2:4" x14ac:dyDescent="0.3">
      <c r="B49" s="4">
        <v>24</v>
      </c>
      <c r="C49" s="4">
        <v>122.63521075689627</v>
      </c>
      <c r="D49" s="4">
        <v>6.2074347855443079E-2</v>
      </c>
    </row>
    <row r="50" spans="2:4" x14ac:dyDescent="0.3">
      <c r="B50" s="4">
        <v>25</v>
      </c>
      <c r="C50" s="4">
        <v>123.82282871382307</v>
      </c>
      <c r="D50" s="4">
        <v>-10.929681981971768</v>
      </c>
    </row>
    <row r="51" spans="2:4" x14ac:dyDescent="0.3">
      <c r="B51" s="4">
        <v>26</v>
      </c>
      <c r="C51" s="4">
        <v>125.01044667074986</v>
      </c>
      <c r="D51" s="4">
        <v>-3.2755828805870095</v>
      </c>
    </row>
    <row r="52" spans="2:4" x14ac:dyDescent="0.3">
      <c r="B52" s="4">
        <v>27</v>
      </c>
      <c r="C52" s="4">
        <v>126.19806462767664</v>
      </c>
      <c r="D52" s="4">
        <v>2.7891489222567145</v>
      </c>
    </row>
    <row r="53" spans="2:4" x14ac:dyDescent="0.3">
      <c r="B53" s="4">
        <v>28</v>
      </c>
      <c r="C53" s="4">
        <v>127.38568258460343</v>
      </c>
      <c r="D53" s="4">
        <v>-27.918451316339244</v>
      </c>
    </row>
    <row r="54" spans="2:4" x14ac:dyDescent="0.3">
      <c r="B54" s="4">
        <v>29</v>
      </c>
      <c r="C54" s="4">
        <v>128.57330054153022</v>
      </c>
      <c r="D54" s="4">
        <v>11.027954462455398</v>
      </c>
    </row>
    <row r="55" spans="2:4" x14ac:dyDescent="0.3">
      <c r="B55" s="4">
        <v>30</v>
      </c>
      <c r="C55" s="4">
        <v>129.76091849845699</v>
      </c>
      <c r="D55" s="4">
        <v>-46.804568785680758</v>
      </c>
    </row>
    <row r="56" spans="2:4" x14ac:dyDescent="0.3">
      <c r="B56" s="4">
        <v>31</v>
      </c>
      <c r="C56" s="4">
        <v>130.94853645538379</v>
      </c>
      <c r="D56" s="4">
        <v>24.721902895634713</v>
      </c>
    </row>
    <row r="57" spans="2:4" x14ac:dyDescent="0.3">
      <c r="B57" s="4">
        <v>32</v>
      </c>
      <c r="C57" s="4">
        <v>132.13615441231059</v>
      </c>
      <c r="D57" s="4">
        <v>10.356516191609728</v>
      </c>
    </row>
    <row r="58" spans="2:4" x14ac:dyDescent="0.3">
      <c r="B58" s="4">
        <v>33</v>
      </c>
      <c r="C58" s="4">
        <v>133.32377236923736</v>
      </c>
      <c r="D58" s="4">
        <v>9.1151333721480796</v>
      </c>
    </row>
    <row r="59" spans="2:4" x14ac:dyDescent="0.3">
      <c r="B59" s="4">
        <v>34</v>
      </c>
      <c r="C59" s="4">
        <v>134.51139032616416</v>
      </c>
      <c r="D59" s="4">
        <v>16.618309486528915</v>
      </c>
    </row>
    <row r="60" spans="2:4" x14ac:dyDescent="0.3">
      <c r="B60" s="4">
        <v>35</v>
      </c>
      <c r="C60" s="4">
        <v>135.69900828309096</v>
      </c>
      <c r="D60" s="4">
        <v>-14.634089757719451</v>
      </c>
    </row>
    <row r="61" spans="2:4" x14ac:dyDescent="0.3">
      <c r="B61" s="4">
        <v>36</v>
      </c>
      <c r="C61" s="4">
        <v>136.88662624001773</v>
      </c>
      <c r="D61" s="4">
        <v>-35.172705377758192</v>
      </c>
    </row>
    <row r="62" spans="2:4" x14ac:dyDescent="0.3">
      <c r="B62" s="4">
        <v>37</v>
      </c>
      <c r="C62" s="4">
        <v>138.07424419694451</v>
      </c>
      <c r="D62" s="4">
        <v>-9.5561741100890174</v>
      </c>
    </row>
    <row r="63" spans="2:4" x14ac:dyDescent="0.3">
      <c r="B63" s="4">
        <v>38</v>
      </c>
      <c r="C63" s="4">
        <v>139.26186215387131</v>
      </c>
      <c r="D63" s="4">
        <v>8.5381183596960852</v>
      </c>
    </row>
    <row r="64" spans="2:4" x14ac:dyDescent="0.3">
      <c r="B64" s="4">
        <v>39</v>
      </c>
      <c r="C64" s="4">
        <v>140.44948011079811</v>
      </c>
      <c r="D64" s="4">
        <v>3.6256286067466874</v>
      </c>
    </row>
    <row r="65" spans="2:6" x14ac:dyDescent="0.3">
      <c r="B65" s="4">
        <v>40</v>
      </c>
      <c r="C65" s="4">
        <v>141.63709806772488</v>
      </c>
      <c r="D65" s="4">
        <v>15.639149261656996</v>
      </c>
    </row>
    <row r="66" spans="2:6" x14ac:dyDescent="0.3">
      <c r="B66" s="4">
        <v>41</v>
      </c>
      <c r="C66" s="4">
        <v>142.82471602465168</v>
      </c>
      <c r="D66" s="4">
        <v>27.925453228201462</v>
      </c>
    </row>
    <row r="67" spans="2:6" x14ac:dyDescent="0.3">
      <c r="B67" s="4">
        <v>42</v>
      </c>
      <c r="C67" s="4">
        <v>144.01233398157848</v>
      </c>
      <c r="D67" s="4">
        <v>-28.356099877770845</v>
      </c>
    </row>
    <row r="68" spans="2:6" x14ac:dyDescent="0.3">
      <c r="B68" s="4">
        <v>43</v>
      </c>
      <c r="C68" s="4">
        <v>145.19995193850525</v>
      </c>
      <c r="D68" s="4">
        <v>15.430359394869868</v>
      </c>
    </row>
    <row r="69" spans="2:6" x14ac:dyDescent="0.3">
      <c r="B69" s="4">
        <v>44</v>
      </c>
      <c r="C69" s="4">
        <v>146.38756989543202</v>
      </c>
      <c r="D69" s="4">
        <v>-23.406827671845036</v>
      </c>
    </row>
    <row r="70" spans="2:6" x14ac:dyDescent="0.3">
      <c r="B70" s="4">
        <v>45</v>
      </c>
      <c r="C70" s="4">
        <v>147.57518785235882</v>
      </c>
      <c r="D70" s="4">
        <v>-14.563440266399112</v>
      </c>
    </row>
    <row r="71" spans="2:6" x14ac:dyDescent="0.3">
      <c r="B71" s="4">
        <v>46</v>
      </c>
      <c r="C71" s="4">
        <v>148.76280580928562</v>
      </c>
      <c r="D71" s="4">
        <v>-10.569780156673801</v>
      </c>
    </row>
    <row r="72" spans="2:6" x14ac:dyDescent="0.3">
      <c r="B72" s="4">
        <v>47</v>
      </c>
      <c r="C72" s="4">
        <v>149.9504237662124</v>
      </c>
      <c r="D72" s="4">
        <v>5.3495644895842815</v>
      </c>
    </row>
    <row r="73" spans="2:6" x14ac:dyDescent="0.3">
      <c r="B73" s="4">
        <v>48</v>
      </c>
      <c r="C73" s="4">
        <v>151.1380417231392</v>
      </c>
      <c r="D73" s="4">
        <v>-19.433946536607863</v>
      </c>
    </row>
    <row r="74" spans="2:6" x14ac:dyDescent="0.3">
      <c r="B74" s="4">
        <v>49</v>
      </c>
      <c r="C74" s="4">
        <v>152.325659680066</v>
      </c>
      <c r="D74" s="4">
        <v>26.351185976462091</v>
      </c>
      <c r="F74">
        <f>MIN(D26:D85)</f>
        <v>-46.804568785680758</v>
      </c>
    </row>
    <row r="75" spans="2:6" x14ac:dyDescent="0.3">
      <c r="B75" s="4">
        <v>50</v>
      </c>
      <c r="C75" s="4">
        <v>153.51327763699277</v>
      </c>
      <c r="D75" s="4">
        <v>23.830309692128793</v>
      </c>
    </row>
    <row r="76" spans="2:6" x14ac:dyDescent="0.3">
      <c r="B76" s="4">
        <v>51</v>
      </c>
      <c r="C76" s="4">
        <v>154.70089559391954</v>
      </c>
      <c r="D76" s="4">
        <v>1.0182115107459708</v>
      </c>
    </row>
    <row r="77" spans="2:6" x14ac:dyDescent="0.3">
      <c r="B77" s="4">
        <v>52</v>
      </c>
      <c r="C77" s="4">
        <v>155.88851355084634</v>
      </c>
      <c r="D77" s="4">
        <v>-12.850305837726921</v>
      </c>
    </row>
    <row r="78" spans="2:6" x14ac:dyDescent="0.3">
      <c r="B78" s="4">
        <v>53</v>
      </c>
      <c r="C78" s="4">
        <v>157.07613150777314</v>
      </c>
      <c r="D78" s="4">
        <v>17.958971730765143</v>
      </c>
    </row>
    <row r="79" spans="2:6" x14ac:dyDescent="0.3">
      <c r="B79" s="4">
        <v>54</v>
      </c>
      <c r="C79" s="4">
        <v>158.26374946469991</v>
      </c>
      <c r="D79" s="4">
        <v>-25.503844681940109</v>
      </c>
    </row>
    <row r="80" spans="2:6" x14ac:dyDescent="0.3">
      <c r="B80" s="4">
        <v>55</v>
      </c>
      <c r="C80" s="4">
        <v>159.45136742162671</v>
      </c>
      <c r="D80" s="4">
        <v>0.86404548776383194</v>
      </c>
    </row>
    <row r="81" spans="2:4" x14ac:dyDescent="0.3">
      <c r="B81" s="4">
        <v>56</v>
      </c>
      <c r="C81" s="4">
        <v>160.63898537855351</v>
      </c>
      <c r="D81" s="4">
        <v>0.38328760712926169</v>
      </c>
    </row>
    <row r="82" spans="2:4" x14ac:dyDescent="0.3">
      <c r="B82" s="4">
        <v>57</v>
      </c>
      <c r="C82" s="4">
        <v>161.82660333548029</v>
      </c>
      <c r="D82" s="4">
        <v>41.375784891853527</v>
      </c>
    </row>
    <row r="83" spans="2:4" x14ac:dyDescent="0.3">
      <c r="B83" s="4">
        <v>58</v>
      </c>
      <c r="C83" s="4">
        <v>163.01422129240706</v>
      </c>
      <c r="D83" s="4">
        <v>19.176901955805903</v>
      </c>
    </row>
    <row r="84" spans="2:4" x14ac:dyDescent="0.3">
      <c r="B84" s="4">
        <v>59</v>
      </c>
      <c r="C84" s="4">
        <v>164.20183924933386</v>
      </c>
      <c r="D84" s="4">
        <v>10.824757926158355</v>
      </c>
    </row>
    <row r="85" spans="2:4" ht="15" thickBot="1" x14ac:dyDescent="0.35">
      <c r="B85" s="5">
        <v>60</v>
      </c>
      <c r="C85" s="5">
        <v>165.38945720626066</v>
      </c>
      <c r="D85" s="5">
        <v>-26.130421279902009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Question1-6</vt:lpstr>
      <vt:lpstr>Question7-9</vt:lpstr>
      <vt:lpstr>Question-10</vt:lpstr>
      <vt:lpstr>Firm 1</vt:lpstr>
      <vt:lpstr>Firm 2</vt:lpstr>
      <vt:lpstr>Regression for Q7-9</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Mahika Bansal</cp:lastModifiedBy>
  <dcterms:created xsi:type="dcterms:W3CDTF">2022-03-25T10:47:09Z</dcterms:created>
  <dcterms:modified xsi:type="dcterms:W3CDTF">2022-04-02T04:12:47Z</dcterms:modified>
</cp:coreProperties>
</file>