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https://d.docs.live.net/7b4e6a045c19dc9d/Desktop/Resources/Unsupervised Data Analysis/"/>
    </mc:Choice>
  </mc:AlternateContent>
  <xr:revisionPtr revIDLastSave="0" documentId="8_{F9A4DF85-CE3C-41A6-99F8-BD79EC257939}" xr6:coauthVersionLast="47" xr6:coauthVersionMax="47" xr10:uidLastSave="{00000000-0000-0000-0000-000000000000}"/>
  <bookViews>
    <workbookView xWindow="-108" yWindow="-108" windowWidth="23256" windowHeight="12576" xr2:uid="{00000000-000D-0000-FFFF-FFFF00000000}"/>
  </bookViews>
  <sheets>
    <sheet name="Question2&amp;3&amp;4" sheetId="1" r:id="rId1"/>
    <sheet name="Question5" sheetId="4" r:id="rId2"/>
    <sheet name="Question6" sheetId="8" r:id="rId3"/>
    <sheet name="Question7" sheetId="9" r:id="rId4"/>
    <sheet name="Question8" sheetId="10" r:id="rId5"/>
    <sheet name="Question9" sheetId="11" r:id="rId6"/>
    <sheet name="Question10" sheetId="12"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7" i="1" l="1"/>
  <c r="M47" i="1"/>
  <c r="K47" i="1"/>
  <c r="H49" i="1"/>
  <c r="I49" i="1"/>
  <c r="J49" i="1"/>
  <c r="H50" i="1"/>
  <c r="I50" i="1"/>
  <c r="J50" i="1"/>
  <c r="H51" i="1"/>
  <c r="I51" i="1"/>
  <c r="J51" i="1"/>
  <c r="H52" i="1"/>
  <c r="I52" i="1"/>
  <c r="J52" i="1"/>
  <c r="H53" i="1"/>
  <c r="I53" i="1"/>
  <c r="J53" i="1"/>
  <c r="H54" i="1"/>
  <c r="I54" i="1"/>
  <c r="J54" i="1"/>
  <c r="H55" i="1"/>
  <c r="I55" i="1"/>
  <c r="J55" i="1"/>
  <c r="H56" i="1"/>
  <c r="I56" i="1"/>
  <c r="J56" i="1"/>
  <c r="H57" i="1"/>
  <c r="I57" i="1"/>
  <c r="J57" i="1"/>
  <c r="H58" i="1"/>
  <c r="I58" i="1"/>
  <c r="J58" i="1"/>
  <c r="H59" i="1"/>
  <c r="I59" i="1"/>
  <c r="J59" i="1"/>
  <c r="H60" i="1"/>
  <c r="I60" i="1"/>
  <c r="J60" i="1"/>
  <c r="H61" i="1"/>
  <c r="I61" i="1"/>
  <c r="J61" i="1"/>
  <c r="H62" i="1"/>
  <c r="I62" i="1"/>
  <c r="J62" i="1"/>
  <c r="H63" i="1"/>
  <c r="I63" i="1"/>
  <c r="J63" i="1"/>
  <c r="H64" i="1"/>
  <c r="I64" i="1"/>
  <c r="J64" i="1"/>
  <c r="H65" i="1"/>
  <c r="I65" i="1"/>
  <c r="J65" i="1"/>
  <c r="H66" i="1"/>
  <c r="I66" i="1"/>
  <c r="J66" i="1"/>
  <c r="H67" i="1"/>
  <c r="I67" i="1"/>
  <c r="J67" i="1"/>
  <c r="H68" i="1"/>
  <c r="I68" i="1"/>
  <c r="J68" i="1"/>
  <c r="H69" i="1"/>
  <c r="I69" i="1"/>
  <c r="J69" i="1"/>
  <c r="H70" i="1"/>
  <c r="I70" i="1"/>
  <c r="J70" i="1"/>
  <c r="H71" i="1"/>
  <c r="I71" i="1"/>
  <c r="J71" i="1"/>
  <c r="H72" i="1"/>
  <c r="I72" i="1"/>
  <c r="J72" i="1"/>
  <c r="H73" i="1"/>
  <c r="I73" i="1"/>
  <c r="J73" i="1"/>
  <c r="H74" i="1"/>
  <c r="I74" i="1"/>
  <c r="J74" i="1"/>
  <c r="H75" i="1"/>
  <c r="I75" i="1"/>
  <c r="J75" i="1"/>
  <c r="H76" i="1"/>
  <c r="I76" i="1"/>
  <c r="J76" i="1"/>
  <c r="H77" i="1"/>
  <c r="I77" i="1"/>
  <c r="J77" i="1"/>
  <c r="H78" i="1"/>
  <c r="I78" i="1"/>
  <c r="J78" i="1"/>
  <c r="H79" i="1"/>
  <c r="I79" i="1"/>
  <c r="J79" i="1"/>
  <c r="H80" i="1"/>
  <c r="I80" i="1"/>
  <c r="J80" i="1"/>
  <c r="H81" i="1"/>
  <c r="I81" i="1"/>
  <c r="J81" i="1"/>
  <c r="H82" i="1"/>
  <c r="I82" i="1"/>
  <c r="J82" i="1"/>
  <c r="H83" i="1"/>
  <c r="I83" i="1"/>
  <c r="J83" i="1"/>
  <c r="H84" i="1"/>
  <c r="I84" i="1"/>
  <c r="J84" i="1"/>
  <c r="H85" i="1"/>
  <c r="I85" i="1"/>
  <c r="J85" i="1"/>
  <c r="H86" i="1"/>
  <c r="I86" i="1"/>
  <c r="J86" i="1"/>
  <c r="H87" i="1"/>
  <c r="I87" i="1"/>
  <c r="J87" i="1"/>
  <c r="H88" i="1"/>
  <c r="I88" i="1"/>
  <c r="J88" i="1"/>
  <c r="H89" i="1"/>
  <c r="I89" i="1"/>
  <c r="J89" i="1"/>
  <c r="H90" i="1"/>
  <c r="I90" i="1"/>
  <c r="J90" i="1"/>
  <c r="H91" i="1"/>
  <c r="I91" i="1"/>
  <c r="J91" i="1"/>
  <c r="H92" i="1"/>
  <c r="I92" i="1"/>
  <c r="J92" i="1"/>
  <c r="H93" i="1"/>
  <c r="I93" i="1"/>
  <c r="J93" i="1"/>
  <c r="H94" i="1"/>
  <c r="I94" i="1"/>
  <c r="J94" i="1"/>
  <c r="H95" i="1"/>
  <c r="I95" i="1"/>
  <c r="J95" i="1"/>
  <c r="H96" i="1"/>
  <c r="I96" i="1"/>
  <c r="J96" i="1"/>
  <c r="H97" i="1"/>
  <c r="I97" i="1"/>
  <c r="J97" i="1"/>
  <c r="H98" i="1"/>
  <c r="I98" i="1"/>
  <c r="J98" i="1"/>
  <c r="H99" i="1"/>
  <c r="I99" i="1"/>
  <c r="J99" i="1"/>
  <c r="H100" i="1"/>
  <c r="I100" i="1"/>
  <c r="J100" i="1"/>
  <c r="H101" i="1"/>
  <c r="I101" i="1"/>
  <c r="J101" i="1"/>
  <c r="H102" i="1"/>
  <c r="I102" i="1"/>
  <c r="J102" i="1"/>
  <c r="H103" i="1"/>
  <c r="I103" i="1"/>
  <c r="J103" i="1"/>
  <c r="H104" i="1"/>
  <c r="I104" i="1"/>
  <c r="J104" i="1"/>
  <c r="H105" i="1"/>
  <c r="I105" i="1"/>
  <c r="J105" i="1"/>
  <c r="H106" i="1"/>
  <c r="I106" i="1"/>
  <c r="J106" i="1"/>
  <c r="H107" i="1"/>
  <c r="I107" i="1"/>
  <c r="J107" i="1"/>
  <c r="H108" i="1"/>
  <c r="I108" i="1"/>
  <c r="J108" i="1"/>
  <c r="H109" i="1"/>
  <c r="I109" i="1"/>
  <c r="J109" i="1"/>
  <c r="H110" i="1"/>
  <c r="I110" i="1"/>
  <c r="J110" i="1"/>
  <c r="H111" i="1"/>
  <c r="I111" i="1"/>
  <c r="J111" i="1"/>
  <c r="H112" i="1"/>
  <c r="I112" i="1"/>
  <c r="J112" i="1"/>
  <c r="H113" i="1"/>
  <c r="I113" i="1"/>
  <c r="J113" i="1"/>
  <c r="J48" i="1"/>
  <c r="I48" i="1"/>
  <c r="H48" i="1"/>
  <c r="J47" i="1"/>
  <c r="I47" i="1"/>
  <c r="H47" i="1"/>
  <c r="K38" i="1"/>
  <c r="K37" i="1"/>
  <c r="M37" i="1" s="1"/>
  <c r="E28" i="1"/>
  <c r="I37" i="1"/>
  <c r="L37" i="1" s="1"/>
  <c r="J37" i="1"/>
  <c r="I38" i="1"/>
  <c r="J38" i="1"/>
  <c r="H38" i="1"/>
  <c r="L38" i="1" s="1"/>
  <c r="H37" i="1"/>
  <c r="N37" i="1" s="1"/>
  <c r="D28" i="1"/>
  <c r="C28" i="1"/>
  <c r="C15" i="1"/>
  <c r="C14" i="1"/>
  <c r="C13" i="1"/>
  <c r="D23" i="1"/>
  <c r="E23" i="1"/>
  <c r="C23" i="1"/>
</calcChain>
</file>

<file path=xl/sharedStrings.xml><?xml version="1.0" encoding="utf-8"?>
<sst xmlns="http://schemas.openxmlformats.org/spreadsheetml/2006/main" count="168" uniqueCount="76">
  <si>
    <t>Eigenvectors</t>
  </si>
  <si>
    <t> </t>
  </si>
  <si>
    <t>Prin1</t>
  </si>
  <si>
    <t>Prin2</t>
  </si>
  <si>
    <t>Prin3</t>
  </si>
  <si>
    <t>KNOWHOW</t>
  </si>
  <si>
    <t>PROBLEM_SOLVING</t>
  </si>
  <si>
    <t>ACCOUNTABILITY</t>
  </si>
  <si>
    <t xml:space="preserve">PC2 = </t>
  </si>
  <si>
    <t xml:space="preserve">PC3 = </t>
  </si>
  <si>
    <t>PC1</t>
  </si>
  <si>
    <t>PC2</t>
  </si>
  <si>
    <t>PC3</t>
  </si>
  <si>
    <t>JOB</t>
  </si>
  <si>
    <t>SALARY</t>
  </si>
  <si>
    <t>Original Length</t>
  </si>
  <si>
    <t>Rotated Length</t>
  </si>
  <si>
    <t>Eigenvalues of the Correlation Matrix</t>
  </si>
  <si>
    <t>Eigenvalue</t>
  </si>
  <si>
    <t>Difference</t>
  </si>
  <si>
    <t>Proportion</t>
  </si>
  <si>
    <t>Cumulative</t>
  </si>
  <si>
    <t>Root MSE</t>
  </si>
  <si>
    <t>R-Square</t>
  </si>
  <si>
    <t>Dependent Mean</t>
  </si>
  <si>
    <t>Adj R-Sq</t>
  </si>
  <si>
    <t>Coeff Var</t>
  </si>
  <si>
    <t>Parameter Estimates</t>
  </si>
  <si>
    <t>Variable</t>
  </si>
  <si>
    <t>DF</t>
  </si>
  <si>
    <t>Parameter
Estimate</t>
  </si>
  <si>
    <t>Standard
Error</t>
  </si>
  <si>
    <t>t Value</t>
  </si>
  <si>
    <t>Pr &gt; |t|</t>
  </si>
  <si>
    <t>Infty</t>
  </si>
  <si>
    <t>&lt;.0001</t>
  </si>
  <si>
    <t>Pearson Correlation Coefficients, N = 67
Prob &gt; |r| under H0: Rho=0</t>
  </si>
  <si>
    <t>Intercept</t>
  </si>
  <si>
    <t>Q2. This question verifies the basic property of principal components transformations.
a) Write the equations of the principal components of the PCA in question 1.
b) Verify that the principal component transformation in question 1 is an orthonormal rotation of the (standardized) original three dimensions by showing that the rotation matrix satisfies the definition of an orthonormal transformation.</t>
  </si>
  <si>
    <t>The principal components can be written as:</t>
  </si>
  <si>
    <t>a) The Eigenvectors of the principal components are as follows:</t>
  </si>
  <si>
    <t>PC1 =</t>
  </si>
  <si>
    <t>b) Verification of orthonormality</t>
  </si>
  <si>
    <t>Checking dot product of the components</t>
  </si>
  <si>
    <t>DotProduct-Components</t>
  </si>
  <si>
    <t>Result</t>
  </si>
  <si>
    <t>PC1,PC2</t>
  </si>
  <si>
    <t>PC1,PC3</t>
  </si>
  <si>
    <t>PC2,PC3</t>
  </si>
  <si>
    <t>Checking length of the components</t>
  </si>
  <si>
    <t>Components</t>
  </si>
  <si>
    <t>The dot products can be approximated to zero</t>
  </si>
  <si>
    <t>The vectors aare of unit length</t>
  </si>
  <si>
    <t>Thus orthonormality is proved.</t>
  </si>
  <si>
    <t>Q3.	This question partially verifies the geometry-preserving property of principal components transformations.
a) Rotate the first two jobs in the text file by calculating their principal component scores.
b) The rotated scores for the two jobs in part (a) are each a vector of three scores. Verify that the lengths of these two vectors are the same as the lengths of the original (but standardized) ratings vectors of the two jobs.
c) Verify that the angle between these two rotated vectors is the same as the angle between the original unrotated vectors.</t>
  </si>
  <si>
    <t>S.NO.</t>
  </si>
  <si>
    <t>Original Angle</t>
  </si>
  <si>
    <t>Rotated Angle</t>
  </si>
  <si>
    <t>The length of both the vectors and the angle is same between the original standardized vector and principal components</t>
  </si>
  <si>
    <t>Q4.	Obtain the principal components scores for all 67 jobs. Calculate the variances of the three sets of scores and verify that the variances are equal to the eigenvalues of the PC transformation.</t>
  </si>
  <si>
    <t>Var-PC1</t>
  </si>
  <si>
    <t>Var-PC2</t>
  </si>
  <si>
    <t>Var-PC3</t>
  </si>
  <si>
    <t>Thus verified that the variance and eignervalue is same.</t>
  </si>
  <si>
    <t>Q5. Find the regression equation that results from regressing PRIN1 on the three ratings knowhow, problem_solving, and accountability after the ratings have been standardized and without an intercept.2 Are you surprised by the equation?</t>
  </si>
  <si>
    <t>The eigenvectors of PC1 are same as the regression coefficients, which should be the case.</t>
  </si>
  <si>
    <t>Q6. Find the regression equation that results from regressing (standardized) KNOWHOW on the three principal components without an intercept. Are you surprised by the equation?</t>
  </si>
  <si>
    <t>The eigenvectors of Knowhow are same as the regression coefficients, which should be the case.</t>
  </si>
  <si>
    <t>Q7. Write the loadings matrix, structured with components as columns and variables as rows. Using the loadings matrix, try to interpret meanings for the three principal components.</t>
  </si>
  <si>
    <t>Loading matrix shows that the variables are highly correlated to Prin1 owing to high correlation between the variables themselves and Prin1 explaining the relationship. Looking at the p-values, Prin2 and Prin3 seem to be insignificant whereas Prin1 can be considered a good measure for evaluating the jobs.</t>
  </si>
  <si>
    <t>Q8. How many principal components would you retain …
a) Using the Kaiser rule?
b) Using the Joliffe rule?
c) Using the 80% rule?</t>
  </si>
  <si>
    <t>a) 	By Kaiser’s Rule: PCs with Eigenvalue &gt; 1: Thus, PC1 selected
b)	 By Joliffe Rule: PCs with Eigenvalue &gt; 0.7: Thus, PC1 selected
c)	 By 80% Rule: Cumulative upto 0.8: Thus, PC1 selected</t>
  </si>
  <si>
    <t>Q9. Find the regression equation that results from regressing salary on the three principal components with intercept. How much explanatory power do the three PCs collectively have in explaining salary?</t>
  </si>
  <si>
    <t>The R-Square and adjusted R-Square are ~0.9, thus the PCs have ~90% explanatory power in explaining the salary.</t>
  </si>
  <si>
    <t>Q10. 10. In terms of explaining salary…
a) Which component is most useful? Second most useful? Least useful?
b) Is the usefulness of the PCs for explaining salary in the order PC1 &gt; PC2 &gt; PC3?
c) How much explanatory power is lost if one uses only PRIN1 to explain salary?</t>
  </si>
  <si>
    <t>The R-square is ~88.7%, thus we have lost ~1.3% of explanatory power with regressing against only PC1.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</si>
</sst>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color rgb="FF112277"/>
      <name val="Arial"/>
      <charset val="1"/>
    </font>
    <font>
      <sz val="10"/>
      <color theme="1"/>
      <name val="Arial"/>
      <charset val="1"/>
    </font>
    <font>
      <b/>
      <sz val="11"/>
      <color theme="1"/>
      <name val="Calibri"/>
      <family val="2"/>
      <scheme val="minor"/>
    </font>
    <font>
      <b/>
      <sz val="10"/>
      <color theme="1"/>
      <name val="Arial"/>
      <family val="2"/>
    </font>
    <font>
      <sz val="10"/>
      <color theme="1"/>
      <name val="Arial"/>
      <family val="2"/>
    </font>
    <font>
      <b/>
      <i/>
      <sz val="10"/>
      <color theme="1"/>
      <name val="Arial"/>
      <family val="2"/>
    </font>
    <font>
      <sz val="10"/>
      <color rgb="FF000000"/>
      <name val="Arial"/>
      <family val="2"/>
    </font>
  </fonts>
  <fills count="5">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4"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medium">
        <color rgb="FFC1C1C1"/>
      </left>
      <right/>
      <top style="medium">
        <color rgb="FFC1C1C1"/>
      </top>
      <bottom/>
      <diagonal/>
    </border>
    <border>
      <left style="thin">
        <color rgb="FFC1C1C1"/>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9">
    <xf numFmtId="0" fontId="0" fillId="0" borderId="0" xfId="0"/>
    <xf numFmtId="0" fontId="0" fillId="0" borderId="0" xfId="0" applyFont="1"/>
    <xf numFmtId="0" fontId="3" fillId="0" borderId="0" xfId="0" applyFont="1" applyAlignment="1">
      <alignment horizontal="left" wrapText="1"/>
    </xf>
    <xf numFmtId="0" fontId="3"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left"/>
    </xf>
    <xf numFmtId="0" fontId="5" fillId="3" borderId="1" xfId="0" applyFont="1" applyFill="1" applyBorder="1" applyAlignment="1">
      <alignment wrapText="1"/>
    </xf>
    <xf numFmtId="0" fontId="5" fillId="3" borderId="1" xfId="0" applyFont="1" applyFill="1" applyBorder="1"/>
    <xf numFmtId="0" fontId="4" fillId="4" borderId="1" xfId="0" applyFont="1" applyFill="1" applyBorder="1" applyAlignment="1">
      <alignment horizontal="center" wrapText="1"/>
    </xf>
    <xf numFmtId="0" fontId="4" fillId="4" borderId="1" xfId="0" applyFont="1" applyFill="1" applyBorder="1" applyAlignment="1">
      <alignment wrapText="1"/>
    </xf>
    <xf numFmtId="0" fontId="4" fillId="4" borderId="1" xfId="0" applyFont="1" applyFill="1" applyBorder="1" applyAlignment="1">
      <alignment horizontal="center" wrapText="1"/>
    </xf>
    <xf numFmtId="0" fontId="6" fillId="3" borderId="1" xfId="0" applyFont="1" applyFill="1" applyBorder="1" applyAlignment="1">
      <alignment wrapText="1"/>
    </xf>
    <xf numFmtId="0" fontId="0" fillId="0" borderId="0" xfId="0" applyFont="1" applyAlignment="1">
      <alignment horizontal="left"/>
    </xf>
    <xf numFmtId="0" fontId="3" fillId="0" borderId="0" xfId="0" applyFont="1" applyFill="1" applyAlignment="1"/>
    <xf numFmtId="0" fontId="0" fillId="0" borderId="0" xfId="0" applyFont="1" applyFill="1" applyAlignment="1"/>
    <xf numFmtId="0" fontId="0" fillId="0" borderId="1" xfId="0" applyFont="1" applyBorder="1"/>
    <xf numFmtId="0" fontId="3" fillId="0" borderId="1" xfId="0" applyFont="1" applyBorder="1"/>
    <xf numFmtId="0" fontId="3" fillId="4" borderId="1" xfId="0" applyFont="1" applyFill="1" applyBorder="1" applyAlignment="1">
      <alignment horizontal="center"/>
    </xf>
    <xf numFmtId="0" fontId="0" fillId="0" borderId="0" xfId="0" applyFill="1" applyAlignment="1">
      <alignment horizontal="center" wrapText="1"/>
    </xf>
    <xf numFmtId="0" fontId="0" fillId="0" borderId="0" xfId="0" applyFill="1" applyAlignment="1">
      <alignment wrapText="1"/>
    </xf>
    <xf numFmtId="0" fontId="0" fillId="0" borderId="2" xfId="0" applyFont="1" applyFill="1" applyBorder="1" applyAlignment="1">
      <alignment horizontal="left"/>
    </xf>
    <xf numFmtId="0" fontId="0" fillId="0" borderId="0" xfId="0" applyFont="1" applyFill="1" applyBorder="1"/>
    <xf numFmtId="0" fontId="0" fillId="0" borderId="1" xfId="0" applyBorder="1"/>
    <xf numFmtId="0" fontId="3" fillId="0" borderId="0" xfId="0" applyFont="1" applyAlignment="1">
      <alignment horizontal="center"/>
    </xf>
    <xf numFmtId="0" fontId="7" fillId="2" borderId="0" xfId="0" applyFont="1" applyFill="1" applyBorder="1" applyAlignment="1">
      <alignment horizontal="right" vertical="top" wrapText="1"/>
    </xf>
    <xf numFmtId="0" fontId="0" fillId="4" borderId="1" xfId="0" applyFill="1" applyBorder="1"/>
    <xf numFmtId="0" fontId="3" fillId="0" borderId="3" xfId="0" applyFont="1" applyBorder="1" applyAlignment="1">
      <alignment horizontal="center"/>
    </xf>
    <xf numFmtId="0" fontId="4" fillId="0" borderId="1" xfId="0" applyFont="1" applyFill="1" applyBorder="1"/>
    <xf numFmtId="0" fontId="5" fillId="0" borderId="1" xfId="0" applyFont="1" applyFill="1" applyBorder="1"/>
    <xf numFmtId="11" fontId="5" fillId="0" borderId="1" xfId="0" applyNumberFormat="1" applyFont="1" applyFill="1" applyBorder="1"/>
    <xf numFmtId="0" fontId="2" fillId="0" borderId="0" xfId="0" applyFont="1" applyFill="1" applyBorder="1"/>
    <xf numFmtId="0" fontId="0" fillId="0" borderId="0" xfId="0" applyFill="1"/>
    <xf numFmtId="0" fontId="5" fillId="0" borderId="0" xfId="0" applyFont="1" applyFill="1" applyBorder="1"/>
    <xf numFmtId="0" fontId="0" fillId="0" borderId="0" xfId="0" applyFont="1" applyFill="1"/>
    <xf numFmtId="0" fontId="4" fillId="0" borderId="5" xfId="0" applyFont="1" applyFill="1" applyBorder="1"/>
    <xf numFmtId="0" fontId="4" fillId="0" borderId="0" xfId="0" applyFont="1" applyFill="1" applyBorder="1"/>
    <xf numFmtId="0" fontId="4" fillId="0" borderId="1" xfId="0" applyFont="1" applyFill="1" applyBorder="1" applyAlignment="1">
      <alignment horizontal="center"/>
    </xf>
    <xf numFmtId="0" fontId="4" fillId="4" borderId="1" xfId="0" applyFont="1" applyFill="1" applyBorder="1" applyAlignment="1">
      <alignment horizontal="center"/>
    </xf>
    <xf numFmtId="0" fontId="1" fillId="0" borderId="0" xfId="0" applyFont="1" applyFill="1" applyBorder="1"/>
    <xf numFmtId="0" fontId="0" fillId="0" borderId="0" xfId="0" applyFill="1" applyBorder="1"/>
    <xf numFmtId="11" fontId="2" fillId="0" borderId="0" xfId="0" applyNumberFormat="1" applyFont="1" applyFill="1" applyBorder="1"/>
    <xf numFmtId="0" fontId="4" fillId="0" borderId="0" xfId="0" applyFont="1" applyFill="1" applyBorder="1" applyAlignment="1"/>
    <xf numFmtId="0" fontId="4" fillId="0" borderId="0" xfId="0" applyFont="1" applyFill="1" applyBorder="1" applyAlignment="1">
      <alignment wrapText="1"/>
    </xf>
    <xf numFmtId="0" fontId="5" fillId="0" borderId="0" xfId="0" quotePrefix="1" applyFont="1" applyFill="1" applyBorder="1"/>
    <xf numFmtId="11" fontId="7" fillId="2" borderId="4" xfId="0" applyNumberFormat="1" applyFont="1" applyFill="1" applyBorder="1" applyAlignment="1">
      <alignment horizontal="right" vertical="top"/>
    </xf>
    <xf numFmtId="0" fontId="7" fillId="0" borderId="1" xfId="0" applyFont="1" applyBorder="1"/>
    <xf numFmtId="0" fontId="7" fillId="2" borderId="1" xfId="0" applyFont="1" applyFill="1" applyBorder="1" applyAlignment="1">
      <alignment horizontal="right" vertical="top"/>
    </xf>
    <xf numFmtId="0" fontId="7" fillId="2" borderId="1" xfId="0" applyFont="1" applyFill="1" applyBorder="1" applyAlignment="1">
      <alignment horizontal="right" vertical="top" wrapText="1"/>
    </xf>
    <xf numFmtId="0" fontId="4" fillId="0" borderId="0" xfId="0" applyFont="1" applyFill="1" applyBorder="1" applyAlignment="1"/>
    <xf numFmtId="0" fontId="4" fillId="0" borderId="0" xfId="0" applyFont="1" applyFill="1" applyBorder="1" applyAlignment="1">
      <alignment horizontal="center"/>
    </xf>
    <xf numFmtId="0" fontId="5" fillId="2" borderId="1" xfId="0" applyFont="1" applyFill="1" applyBorder="1"/>
    <xf numFmtId="0" fontId="5" fillId="2" borderId="0" xfId="0" applyFont="1" applyFill="1" applyBorder="1" applyAlignment="1">
      <alignment horizontal="right" vertical="top" wrapText="1"/>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0" xfId="0" applyFont="1" applyFill="1" applyBorder="1" applyAlignment="1">
      <alignment wrapText="1"/>
    </xf>
    <xf numFmtId="0" fontId="5" fillId="0" borderId="0" xfId="0" applyFont="1" applyFill="1" applyBorder="1" applyAlignment="1">
      <alignment horizontal="left" wrapText="1"/>
    </xf>
    <xf numFmtId="0" fontId="4" fillId="0" borderId="0" xfId="0" applyFont="1" applyFill="1" applyBorder="1" applyAlignment="1">
      <alignment vertical="center" wrapText="1"/>
    </xf>
    <xf numFmtId="0" fontId="5" fillId="2" borderId="0" xfId="0" applyFont="1"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113"/>
  <sheetViews>
    <sheetView showGridLines="0" tabSelected="1" workbookViewId="0">
      <selection activeCell="N7" activeCellId="1" sqref="O45:S49 N7"/>
    </sheetView>
  </sheetViews>
  <sheetFormatPr defaultRowHeight="14.4" x14ac:dyDescent="0.3"/>
  <cols>
    <col min="1" max="1" width="0.5546875" customWidth="1"/>
    <col min="2" max="2" width="24.77734375" customWidth="1"/>
    <col min="3" max="3" width="12.109375" customWidth="1"/>
    <col min="4" max="4" width="16" customWidth="1"/>
    <col min="5" max="5" width="18.109375" bestFit="1" customWidth="1"/>
    <col min="6" max="6" width="15.88671875" bestFit="1" customWidth="1"/>
    <col min="11" max="12" width="13.77734375" bestFit="1" customWidth="1"/>
    <col min="13" max="13" width="12.6640625" bestFit="1" customWidth="1"/>
    <col min="14" max="14" width="12.88671875" bestFit="1" customWidth="1"/>
    <col min="16" max="17" width="11" bestFit="1" customWidth="1"/>
    <col min="18" max="18" width="10.109375" bestFit="1" customWidth="1"/>
    <col min="19" max="19" width="10.5546875" bestFit="1" customWidth="1"/>
  </cols>
  <sheetData>
    <row r="1" spans="2:15" ht="3.6" customHeight="1" x14ac:dyDescent="0.3"/>
    <row r="2" spans="2:15" ht="71.400000000000006" customHeight="1" x14ac:dyDescent="0.3">
      <c r="B2" s="2" t="s">
        <v>38</v>
      </c>
      <c r="C2" s="3"/>
      <c r="D2" s="3"/>
      <c r="E2" s="3"/>
      <c r="F2" s="3"/>
      <c r="G2" s="3"/>
      <c r="H2" s="3"/>
      <c r="I2" s="3"/>
      <c r="J2" s="3"/>
      <c r="K2" s="3"/>
      <c r="L2" s="3"/>
      <c r="M2" s="3"/>
      <c r="N2" s="3"/>
      <c r="O2" s="3"/>
    </row>
    <row r="3" spans="2:15" x14ac:dyDescent="0.3">
      <c r="B3" s="4"/>
      <c r="C3" s="5"/>
      <c r="D3" s="5"/>
      <c r="E3" s="5"/>
      <c r="F3" s="5"/>
      <c r="G3" s="5"/>
      <c r="H3" s="5"/>
      <c r="I3" s="5"/>
      <c r="J3" s="5"/>
      <c r="K3" s="5"/>
      <c r="L3" s="5"/>
      <c r="M3" s="5"/>
      <c r="N3" s="5"/>
      <c r="O3" s="5"/>
    </row>
    <row r="4" spans="2:15" ht="17.399999999999999" customHeight="1" x14ac:dyDescent="0.3">
      <c r="B4" s="12" t="s">
        <v>40</v>
      </c>
      <c r="C4" s="5"/>
      <c r="D4" s="5"/>
      <c r="E4" s="5"/>
      <c r="F4" s="5"/>
      <c r="G4" s="5"/>
      <c r="H4" s="5"/>
      <c r="I4" s="5"/>
      <c r="J4" s="5"/>
      <c r="K4" s="5"/>
      <c r="L4" s="5"/>
      <c r="M4" s="5"/>
      <c r="N4" s="5"/>
      <c r="O4" s="5"/>
    </row>
    <row r="5" spans="2:15" x14ac:dyDescent="0.3">
      <c r="B5" s="4"/>
      <c r="C5" s="5"/>
      <c r="D5" s="5"/>
      <c r="E5" s="5"/>
      <c r="F5" s="5"/>
      <c r="G5" s="5"/>
      <c r="H5" s="5"/>
      <c r="I5" s="5"/>
      <c r="J5" s="5"/>
      <c r="K5" s="5"/>
      <c r="L5" s="5"/>
      <c r="M5" s="5"/>
      <c r="N5" s="5"/>
      <c r="O5" s="5"/>
    </row>
    <row r="6" spans="2:15" x14ac:dyDescent="0.3">
      <c r="B6" s="8" t="s">
        <v>0</v>
      </c>
      <c r="C6" s="8"/>
      <c r="D6" s="8"/>
      <c r="E6" s="8"/>
    </row>
    <row r="7" spans="2:15" x14ac:dyDescent="0.3">
      <c r="B7" s="9" t="s">
        <v>1</v>
      </c>
      <c r="C7" s="10" t="s">
        <v>2</v>
      </c>
      <c r="D7" s="10" t="s">
        <v>3</v>
      </c>
      <c r="E7" s="10" t="s">
        <v>4</v>
      </c>
    </row>
    <row r="8" spans="2:15" x14ac:dyDescent="0.3">
      <c r="B8" s="11" t="s">
        <v>5</v>
      </c>
      <c r="C8" s="6">
        <v>0.57625099999999996</v>
      </c>
      <c r="D8" s="7">
        <v>-0.61812100000000003</v>
      </c>
      <c r="E8" s="6">
        <v>0.53466000000000002</v>
      </c>
    </row>
    <row r="9" spans="2:15" x14ac:dyDescent="0.3">
      <c r="B9" s="11" t="s">
        <v>6</v>
      </c>
      <c r="C9" s="6">
        <v>0.58434299999999995</v>
      </c>
      <c r="D9" s="7">
        <v>-0.145758</v>
      </c>
      <c r="E9" s="7">
        <v>-0.79830999999999996</v>
      </c>
    </row>
    <row r="10" spans="2:15" x14ac:dyDescent="0.3">
      <c r="B10" s="11" t="s">
        <v>7</v>
      </c>
      <c r="C10" s="6">
        <v>0.57138299999999997</v>
      </c>
      <c r="D10" s="6">
        <v>0.772451</v>
      </c>
      <c r="E10" s="6">
        <v>0.27720099999999998</v>
      </c>
    </row>
    <row r="11" spans="2:15" x14ac:dyDescent="0.3">
      <c r="B11" s="1"/>
      <c r="C11" s="1"/>
      <c r="D11" s="1"/>
      <c r="E11" s="1"/>
    </row>
    <row r="12" spans="2:15" x14ac:dyDescent="0.3">
      <c r="B12" s="1" t="s">
        <v>39</v>
      </c>
      <c r="C12" s="1"/>
      <c r="D12" s="1"/>
      <c r="E12" s="1"/>
    </row>
    <row r="13" spans="2:15" x14ac:dyDescent="0.3">
      <c r="B13" s="1" t="s">
        <v>41</v>
      </c>
      <c r="C13" s="1" t="str">
        <f>_xlfn.CONCAT(C8,"*",B8,"+",C9,"*",B9,"+",C10,"*",B10)</f>
        <v>0.576251*KNOWHOW+0.584343*PROBLEM_SOLVING+0.571383*ACCOUNTABILITY</v>
      </c>
      <c r="D13" s="1"/>
      <c r="E13" s="1"/>
    </row>
    <row r="14" spans="2:15" x14ac:dyDescent="0.3">
      <c r="B14" s="1" t="s">
        <v>8</v>
      </c>
      <c r="C14" s="1" t="str">
        <f>_xlfn.CONCAT(D8,"*",B8,"+",D9,"*",B9,"+",D10,"*",B10)</f>
        <v>-0.618121*KNOWHOW+-0.145758*PROBLEM_SOLVING+0.772451*ACCOUNTABILITY</v>
      </c>
      <c r="D14" s="1"/>
      <c r="E14" s="1"/>
    </row>
    <row r="15" spans="2:15" x14ac:dyDescent="0.3">
      <c r="B15" s="1" t="s">
        <v>9</v>
      </c>
      <c r="C15" s="1" t="str">
        <f>_xlfn.CONCAT(E8,"*",B8,"+",E9,"*",B9,"+",E10,"*",B10)</f>
        <v>0.53466*KNOWHOW+-0.79831*PROBLEM_SOLVING+0.277201*ACCOUNTABILITY</v>
      </c>
      <c r="D15" s="1"/>
      <c r="E15" s="1"/>
    </row>
    <row r="16" spans="2:15" x14ac:dyDescent="0.3">
      <c r="B16" s="1"/>
      <c r="C16" s="1"/>
      <c r="D16" s="1"/>
      <c r="E16" s="1"/>
    </row>
    <row r="17" spans="2:12" x14ac:dyDescent="0.3">
      <c r="B17" s="1"/>
      <c r="C17" s="1"/>
      <c r="D17" s="1"/>
      <c r="E17" s="1"/>
    </row>
    <row r="18" spans="2:12" x14ac:dyDescent="0.3">
      <c r="B18" s="1" t="s">
        <v>42</v>
      </c>
      <c r="C18" s="1"/>
      <c r="D18" s="1"/>
      <c r="E18" s="1"/>
    </row>
    <row r="19" spans="2:12" x14ac:dyDescent="0.3">
      <c r="B19" s="1"/>
      <c r="C19" s="1"/>
      <c r="D19" s="1"/>
      <c r="E19" s="1"/>
    </row>
    <row r="20" spans="2:12" x14ac:dyDescent="0.3">
      <c r="B20" s="14" t="s">
        <v>43</v>
      </c>
      <c r="D20" s="13"/>
      <c r="E20" s="13"/>
    </row>
    <row r="21" spans="2:12" x14ac:dyDescent="0.3">
      <c r="B21" s="14"/>
      <c r="D21" s="13"/>
      <c r="E21" s="13"/>
    </row>
    <row r="22" spans="2:12" x14ac:dyDescent="0.3">
      <c r="B22" s="17" t="s">
        <v>44</v>
      </c>
      <c r="C22" s="17" t="s">
        <v>46</v>
      </c>
      <c r="D22" s="17" t="s">
        <v>48</v>
      </c>
      <c r="E22" s="17" t="s">
        <v>47</v>
      </c>
      <c r="G22" s="20" t="s">
        <v>51</v>
      </c>
    </row>
    <row r="23" spans="2:12" x14ac:dyDescent="0.3">
      <c r="B23" s="15" t="s">
        <v>45</v>
      </c>
      <c r="C23" s="15">
        <f>SUMPRODUCT(C8:C10,D8:D10)</f>
        <v>-1.4163200001693355E-7</v>
      </c>
      <c r="D23" s="15">
        <f>SUMPRODUCT(D8:D10,E8:E10)</f>
        <v>-3.1522900004188337E-7</v>
      </c>
      <c r="E23" s="15">
        <f>SUMPRODUCT(C8:C10,E8:E10)</f>
        <v>-5.6168699996694826E-7</v>
      </c>
    </row>
    <row r="24" spans="2:12" ht="15" customHeight="1" x14ac:dyDescent="0.3">
      <c r="B24" s="1"/>
      <c r="C24" s="1"/>
      <c r="D24" s="1"/>
      <c r="E24" s="1"/>
      <c r="H24" s="19"/>
      <c r="I24" s="19"/>
      <c r="J24" s="19"/>
      <c r="K24" s="19"/>
      <c r="L24" s="19"/>
    </row>
    <row r="25" spans="2:12" x14ac:dyDescent="0.3">
      <c r="B25" s="14" t="s">
        <v>49</v>
      </c>
      <c r="C25" s="1"/>
      <c r="D25" s="1"/>
      <c r="E25" s="1"/>
      <c r="H25" s="19"/>
      <c r="I25" s="19"/>
      <c r="J25" s="19"/>
      <c r="K25" s="19"/>
      <c r="L25" s="19"/>
    </row>
    <row r="26" spans="2:12" x14ac:dyDescent="0.3">
      <c r="B26" s="1"/>
      <c r="C26" s="1"/>
      <c r="D26" s="1"/>
      <c r="E26" s="1"/>
      <c r="H26" s="19"/>
      <c r="I26" s="19"/>
      <c r="J26" s="19"/>
      <c r="K26" s="19"/>
      <c r="L26" s="19"/>
    </row>
    <row r="27" spans="2:12" x14ac:dyDescent="0.3">
      <c r="B27" s="17" t="s">
        <v>50</v>
      </c>
      <c r="C27" s="17" t="s">
        <v>10</v>
      </c>
      <c r="D27" s="17" t="s">
        <v>11</v>
      </c>
      <c r="E27" s="17" t="s">
        <v>12</v>
      </c>
      <c r="G27" s="20" t="s">
        <v>52</v>
      </c>
      <c r="H27" s="18"/>
      <c r="I27" s="18"/>
      <c r="J27" s="18"/>
      <c r="K27" s="18"/>
      <c r="L27" s="18"/>
    </row>
    <row r="28" spans="2:12" x14ac:dyDescent="0.3">
      <c r="B28" s="15" t="s">
        <v>45</v>
      </c>
      <c r="C28" s="15">
        <f>SQRT(SUM(C8^2+C9^2+C10^2))</f>
        <v>1.00000024466947</v>
      </c>
      <c r="D28" s="15">
        <f t="shared" ref="D28:E28" si="0">SQRT(SUM(D8^2+D9^2+D10^2))</f>
        <v>0.99999975630297033</v>
      </c>
      <c r="E28" s="15">
        <f>SQRT(SUM(E8^2+E9^2+E10^2))</f>
        <v>1.00000028305046</v>
      </c>
      <c r="H28" s="18"/>
      <c r="I28" s="18"/>
      <c r="J28" s="18"/>
      <c r="K28" s="18"/>
      <c r="L28" s="18"/>
    </row>
    <row r="29" spans="2:12" x14ac:dyDescent="0.3">
      <c r="B29" s="1"/>
      <c r="C29" s="1"/>
      <c r="D29" s="1"/>
      <c r="E29" s="1"/>
    </row>
    <row r="30" spans="2:12" x14ac:dyDescent="0.3">
      <c r="B30" s="21" t="s">
        <v>53</v>
      </c>
      <c r="C30" s="1"/>
      <c r="D30" s="1"/>
      <c r="E30" s="1"/>
    </row>
    <row r="31" spans="2:12" x14ac:dyDescent="0.3">
      <c r="B31" s="1"/>
      <c r="C31" s="1"/>
      <c r="D31" s="1"/>
      <c r="E31" s="1"/>
    </row>
    <row r="32" spans="2:12" ht="93" customHeight="1" x14ac:dyDescent="0.3">
      <c r="B32" s="2" t="s">
        <v>54</v>
      </c>
      <c r="C32" s="2"/>
      <c r="D32" s="2"/>
      <c r="E32" s="2"/>
      <c r="F32" s="2"/>
      <c r="G32" s="2"/>
      <c r="H32" s="2"/>
      <c r="I32" s="2"/>
      <c r="J32" s="2"/>
      <c r="K32" s="2"/>
    </row>
    <row r="35" spans="2:19" x14ac:dyDescent="0.3">
      <c r="H35" s="23"/>
      <c r="I35" s="23"/>
      <c r="J35" s="23"/>
    </row>
    <row r="36" spans="2:19" x14ac:dyDescent="0.3">
      <c r="B36" s="17" t="s">
        <v>55</v>
      </c>
      <c r="C36" s="17" t="s">
        <v>13</v>
      </c>
      <c r="D36" s="17" t="s">
        <v>5</v>
      </c>
      <c r="E36" s="17" t="s">
        <v>6</v>
      </c>
      <c r="F36" s="17" t="s">
        <v>7</v>
      </c>
      <c r="G36" s="17" t="s">
        <v>14</v>
      </c>
      <c r="H36" s="17" t="s">
        <v>10</v>
      </c>
      <c r="I36" s="17" t="s">
        <v>11</v>
      </c>
      <c r="J36" s="17" t="s">
        <v>12</v>
      </c>
      <c r="K36" s="17" t="s">
        <v>15</v>
      </c>
      <c r="L36" s="17" t="s">
        <v>16</v>
      </c>
      <c r="M36" s="17" t="s">
        <v>56</v>
      </c>
      <c r="N36" s="17" t="s">
        <v>57</v>
      </c>
    </row>
    <row r="37" spans="2:19" x14ac:dyDescent="0.3">
      <c r="B37" s="22">
        <v>1</v>
      </c>
      <c r="C37" s="22">
        <v>0</v>
      </c>
      <c r="D37" s="22">
        <v>4.3503249198000002</v>
      </c>
      <c r="E37" s="22">
        <v>5.2839397924</v>
      </c>
      <c r="F37" s="22">
        <v>6.1164249436000002</v>
      </c>
      <c r="G37" s="22">
        <v>102000</v>
      </c>
      <c r="H37" s="22">
        <f>C$8*$D37+C$9*$E37+C$10*$F37</f>
        <v>9.0893335490190612</v>
      </c>
      <c r="I37" s="22">
        <f t="shared" ref="I37:J38" si="1">D$8*$D37+D$9*$E37+D$10*$F37</f>
        <v>1.2654348780964284</v>
      </c>
      <c r="J37" s="22">
        <f t="shared" si="1"/>
        <v>-0.19679814325971168</v>
      </c>
      <c r="K37" s="22">
        <f>SUM(D37^2+E37^2+F37^2)</f>
        <v>84.256000728233303</v>
      </c>
      <c r="L37" s="22">
        <f>SUM(H37^2+I37^2+J37^2)</f>
        <v>84.256039305216845</v>
      </c>
      <c r="M37" s="22">
        <f>SUMPRODUCT(D37:F37,D38:F38)/(K37*K38)</f>
        <v>2.8649967261345676E-2</v>
      </c>
      <c r="N37" s="22">
        <f>SUMPRODUCT(H37:J37,H38:J38)/(L37*L38)</f>
        <v>2.8649954305952692E-2</v>
      </c>
    </row>
    <row r="38" spans="2:19" x14ac:dyDescent="0.3">
      <c r="B38" s="22">
        <v>2</v>
      </c>
      <c r="C38" s="22">
        <v>2</v>
      </c>
      <c r="D38" s="22">
        <v>2.2512404500000001</v>
      </c>
      <c r="E38" s="22">
        <v>2.1220828769</v>
      </c>
      <c r="F38" s="22">
        <v>2.1247749329999999</v>
      </c>
      <c r="G38" s="22">
        <v>75740</v>
      </c>
      <c r="H38" s="22">
        <f>C$8*$D38+C$9*$E38+C$10*$F38</f>
        <v>3.7513641106316653</v>
      </c>
      <c r="I38" s="22">
        <f t="shared" si="1"/>
        <v>-5.9565032394857331E-2</v>
      </c>
      <c r="J38" s="22">
        <f t="shared" si="1"/>
        <v>9.8557973741494109E-2</v>
      </c>
      <c r="K38" s="22">
        <f>SUM(D38^2+E38^2+F38^2)</f>
        <v>14.085987816053537</v>
      </c>
      <c r="L38" s="22">
        <f>SUM(H38^2+I38^2+J38^2)</f>
        <v>14.085994357807536</v>
      </c>
    </row>
    <row r="41" spans="2:19" x14ac:dyDescent="0.3">
      <c r="B41" t="s">
        <v>58</v>
      </c>
    </row>
    <row r="44" spans="2:19" ht="41.4" customHeight="1" x14ac:dyDescent="0.3">
      <c r="B44" s="2" t="s">
        <v>59</v>
      </c>
      <c r="C44" s="2"/>
      <c r="D44" s="2"/>
      <c r="E44" s="2"/>
      <c r="F44" s="2"/>
      <c r="G44" s="2"/>
      <c r="H44" s="2"/>
      <c r="I44" s="2"/>
      <c r="J44" s="2"/>
      <c r="K44" s="2"/>
    </row>
    <row r="45" spans="2:19" x14ac:dyDescent="0.3">
      <c r="O45" s="26" t="s">
        <v>17</v>
      </c>
      <c r="P45" s="26"/>
      <c r="Q45" s="26"/>
      <c r="R45" s="26"/>
      <c r="S45" s="26"/>
    </row>
    <row r="46" spans="2:19" ht="15" customHeight="1" x14ac:dyDescent="0.3">
      <c r="B46" s="17" t="s">
        <v>55</v>
      </c>
      <c r="C46" s="17" t="s">
        <v>13</v>
      </c>
      <c r="D46" s="17" t="s">
        <v>5</v>
      </c>
      <c r="E46" s="17" t="s">
        <v>6</v>
      </c>
      <c r="F46" s="17" t="s">
        <v>7</v>
      </c>
      <c r="G46" s="17" t="s">
        <v>14</v>
      </c>
      <c r="H46" s="17" t="s">
        <v>10</v>
      </c>
      <c r="I46" s="17" t="s">
        <v>11</v>
      </c>
      <c r="J46" s="17" t="s">
        <v>12</v>
      </c>
      <c r="K46" s="17" t="s">
        <v>60</v>
      </c>
      <c r="L46" s="17" t="s">
        <v>61</v>
      </c>
      <c r="M46" s="17" t="s">
        <v>62</v>
      </c>
      <c r="O46" s="25"/>
      <c r="P46" s="17" t="s">
        <v>18</v>
      </c>
      <c r="Q46" s="17" t="s">
        <v>19</v>
      </c>
      <c r="R46" s="17" t="s">
        <v>20</v>
      </c>
      <c r="S46" s="17" t="s">
        <v>21</v>
      </c>
    </row>
    <row r="47" spans="2:19" x14ac:dyDescent="0.3">
      <c r="B47" s="22">
        <v>1</v>
      </c>
      <c r="C47" s="22">
        <v>0</v>
      </c>
      <c r="D47" s="22">
        <v>4.3503249198000002</v>
      </c>
      <c r="E47" s="22">
        <v>5.2839397924</v>
      </c>
      <c r="F47" s="22">
        <v>6.1164249436000002</v>
      </c>
      <c r="G47" s="22">
        <v>102000</v>
      </c>
      <c r="H47" s="22">
        <f>C$8*$D47+C$9*$E47+C$10*$F47</f>
        <v>9.0893335490190612</v>
      </c>
      <c r="I47" s="22">
        <f t="shared" ref="I47:I48" si="2">D$8*$D47+D$9*$E47+D$10*$F47</f>
        <v>1.2654348780964284</v>
      </c>
      <c r="J47" s="22">
        <f t="shared" ref="J47:J48" si="3">E$8*$D47+E$9*$E47+E$10*$F47</f>
        <v>-0.19679814325971168</v>
      </c>
      <c r="K47" s="16">
        <f>VAR(H47:H113)</f>
        <v>2.9080825605808203</v>
      </c>
      <c r="L47" s="16">
        <f t="shared" ref="L47:M47" si="4">VAR(I47:I113)</f>
        <v>8.3697329683945637E-2</v>
      </c>
      <c r="M47" s="16">
        <f t="shared" si="4"/>
        <v>8.2214969444210362E-3</v>
      </c>
      <c r="O47" s="22">
        <v>1</v>
      </c>
      <c r="P47" s="16">
        <v>2.9080811400000002</v>
      </c>
      <c r="Q47" s="22">
        <v>2.8243837699999998</v>
      </c>
      <c r="R47" s="22">
        <v>0.96940000000000004</v>
      </c>
      <c r="S47" s="22">
        <v>0.96940000000000004</v>
      </c>
    </row>
    <row r="48" spans="2:19" x14ac:dyDescent="0.3">
      <c r="B48" s="22">
        <v>2</v>
      </c>
      <c r="C48" s="22">
        <v>2</v>
      </c>
      <c r="D48" s="22">
        <v>2.2512404500000001</v>
      </c>
      <c r="E48" s="22">
        <v>2.1220828769</v>
      </c>
      <c r="F48" s="22">
        <v>2.1247749329999999</v>
      </c>
      <c r="G48" s="22">
        <v>75740</v>
      </c>
      <c r="H48" s="22">
        <f>C$8*$D48+C$9*$E48+C$10*$F48</f>
        <v>3.7513641106316653</v>
      </c>
      <c r="I48" s="22">
        <f t="shared" si="2"/>
        <v>-5.9565032394857331E-2</v>
      </c>
      <c r="J48" s="22">
        <f t="shared" si="3"/>
        <v>9.8557973741494109E-2</v>
      </c>
      <c r="O48" s="22">
        <v>2</v>
      </c>
      <c r="P48" s="16">
        <v>8.3697369999999993E-2</v>
      </c>
      <c r="Q48" s="22">
        <v>7.5475879999999995E-2</v>
      </c>
      <c r="R48" s="22">
        <v>2.7900000000000001E-2</v>
      </c>
      <c r="S48" s="22">
        <v>0.99729999999999996</v>
      </c>
    </row>
    <row r="49" spans="2:19" x14ac:dyDescent="0.3">
      <c r="B49" s="22">
        <v>3</v>
      </c>
      <c r="C49" s="22">
        <v>3</v>
      </c>
      <c r="D49" s="22">
        <v>1.7264693326</v>
      </c>
      <c r="E49" s="22">
        <v>1.7060490721999999</v>
      </c>
      <c r="F49" s="22">
        <v>2.1247749329999999</v>
      </c>
      <c r="G49" s="22">
        <v>75740</v>
      </c>
      <c r="H49" s="22">
        <f t="shared" ref="H49:H112" si="5">C$8*$D49+C$9*$E49+C$10*$F49</f>
        <v>3.205857787918986</v>
      </c>
      <c r="I49" s="22">
        <f t="shared" ref="I49:I112" si="6">D$8*$D49+D$9*$E49+D$10*$F49</f>
        <v>0.32544727076901081</v>
      </c>
      <c r="J49" s="22">
        <f t="shared" ref="J49:J112" si="7">E$8*$D49+E$9*$E49+E$10*$F49</f>
        <v>0.15010779474246716</v>
      </c>
      <c r="O49" s="22">
        <v>3</v>
      </c>
      <c r="P49" s="16">
        <v>8.2214899999999997E-3</v>
      </c>
      <c r="Q49" s="22"/>
      <c r="R49" s="22">
        <v>2.7000000000000001E-3</v>
      </c>
      <c r="S49" s="22">
        <v>1</v>
      </c>
    </row>
    <row r="50" spans="2:19" x14ac:dyDescent="0.3">
      <c r="B50" s="22">
        <v>4</v>
      </c>
      <c r="C50" s="22">
        <v>5</v>
      </c>
      <c r="D50" s="22">
        <v>2.2512404500000001</v>
      </c>
      <c r="E50" s="22">
        <v>2.1220828769</v>
      </c>
      <c r="F50" s="22">
        <v>1.0799806349000001</v>
      </c>
      <c r="G50" s="22">
        <v>79172</v>
      </c>
      <c r="H50" s="22">
        <f t="shared" si="5"/>
        <v>3.1543864102003929</v>
      </c>
      <c r="I50" s="22">
        <f t="shared" si="6"/>
        <v>-0.86661743275650038</v>
      </c>
      <c r="J50" s="22">
        <f t="shared" si="7"/>
        <v>-0.1910600504861239</v>
      </c>
    </row>
    <row r="51" spans="2:19" x14ac:dyDescent="0.3">
      <c r="B51" s="22">
        <v>5</v>
      </c>
      <c r="C51" s="22">
        <v>4</v>
      </c>
      <c r="D51" s="22">
        <v>1.7264693326</v>
      </c>
      <c r="E51" s="22">
        <v>1.7060490721999999</v>
      </c>
      <c r="F51" s="22">
        <v>1.7229309721999999</v>
      </c>
      <c r="G51" s="22">
        <v>70000</v>
      </c>
      <c r="H51" s="22">
        <f t="shared" si="5"/>
        <v>2.9762509800651995</v>
      </c>
      <c r="I51" s="22">
        <f t="shared" si="6"/>
        <v>1.5042501405089892E-2</v>
      </c>
      <c r="J51" s="22">
        <f t="shared" si="7"/>
        <v>3.8716246964746348E-2</v>
      </c>
    </row>
    <row r="52" spans="2:19" x14ac:dyDescent="0.3">
      <c r="B52" s="22">
        <v>6</v>
      </c>
      <c r="C52" s="22">
        <v>0</v>
      </c>
      <c r="D52" s="22">
        <v>1.7264693326</v>
      </c>
      <c r="E52" s="22">
        <v>1.7060490721999999</v>
      </c>
      <c r="F52" s="22">
        <v>1.7229309721999999</v>
      </c>
      <c r="G52" s="22">
        <v>66536</v>
      </c>
      <c r="H52" s="22">
        <f t="shared" si="5"/>
        <v>2.9762509800651995</v>
      </c>
      <c r="I52" s="22">
        <f t="shared" si="6"/>
        <v>1.5042501405089892E-2</v>
      </c>
      <c r="J52" s="22">
        <f t="shared" si="7"/>
        <v>3.8716246964746348E-2</v>
      </c>
      <c r="L52" t="s">
        <v>63</v>
      </c>
    </row>
    <row r="53" spans="2:19" x14ac:dyDescent="0.3">
      <c r="B53" s="22">
        <v>7</v>
      </c>
      <c r="C53" s="22">
        <v>0</v>
      </c>
      <c r="D53" s="22">
        <v>2.2512404500000001</v>
      </c>
      <c r="E53" s="22">
        <v>2.1220828769</v>
      </c>
      <c r="F53" s="22">
        <v>0.81208466109999999</v>
      </c>
      <c r="G53" s="22">
        <v>70000</v>
      </c>
      <c r="H53" s="22">
        <f t="shared" si="5"/>
        <v>3.0013152050026273</v>
      </c>
      <c r="I53" s="22">
        <f t="shared" si="6"/>
        <v>-1.0735539456142842</v>
      </c>
      <c r="J53" s="22">
        <f t="shared" si="7"/>
        <v>-0.26532108231945772</v>
      </c>
    </row>
    <row r="54" spans="2:19" x14ac:dyDescent="0.3">
      <c r="B54" s="22">
        <v>8</v>
      </c>
      <c r="C54" s="22">
        <v>7</v>
      </c>
      <c r="D54" s="22">
        <v>1.7264693326</v>
      </c>
      <c r="E54" s="22">
        <v>1.3524203382</v>
      </c>
      <c r="F54" s="22">
        <v>0.81208466109999999</v>
      </c>
      <c r="G54" s="22">
        <v>68000</v>
      </c>
      <c r="H54" s="22">
        <f t="shared" si="5"/>
        <v>2.2491684069781863</v>
      </c>
      <c r="I54" s="22">
        <f t="shared" si="6"/>
        <v>-0.63699742544004412</v>
      </c>
      <c r="J54" s="22">
        <f t="shared" si="7"/>
        <v>6.853409332105509E-2</v>
      </c>
    </row>
    <row r="55" spans="2:19" x14ac:dyDescent="0.3">
      <c r="B55" s="22">
        <v>9</v>
      </c>
      <c r="C55" s="22">
        <v>10</v>
      </c>
      <c r="D55" s="22">
        <v>1.2634359936999999</v>
      </c>
      <c r="E55" s="22">
        <v>1.0403949847</v>
      </c>
      <c r="F55" s="22">
        <v>1.3880610049</v>
      </c>
      <c r="G55" s="22">
        <v>73140</v>
      </c>
      <c r="H55" s="22">
        <f t="shared" si="5"/>
        <v>2.1291182425129471</v>
      </c>
      <c r="I55" s="22">
        <f t="shared" si="6"/>
        <v>0.13960689925426961</v>
      </c>
      <c r="J55" s="22">
        <f t="shared" si="7"/>
        <v>0.22972286677506992</v>
      </c>
    </row>
    <row r="56" spans="2:19" x14ac:dyDescent="0.3">
      <c r="B56" s="22">
        <v>10</v>
      </c>
      <c r="C56" s="22">
        <v>7</v>
      </c>
      <c r="D56" s="22">
        <v>1.2634359936999999</v>
      </c>
      <c r="E56" s="22">
        <v>0.78037385680000004</v>
      </c>
      <c r="F56" s="22">
        <v>0.58437308330000004</v>
      </c>
      <c r="G56" s="22">
        <v>66016</v>
      </c>
      <c r="H56" s="22">
        <f t="shared" si="5"/>
        <v>1.5179631008649048</v>
      </c>
      <c r="I56" s="22">
        <f t="shared" si="6"/>
        <v>-0.44330247991312377</v>
      </c>
      <c r="J56" s="22">
        <f t="shared" si="7"/>
        <v>0.21451723783347729</v>
      </c>
    </row>
    <row r="57" spans="2:19" x14ac:dyDescent="0.3">
      <c r="B57" s="22">
        <v>11</v>
      </c>
      <c r="C57" s="22">
        <v>7</v>
      </c>
      <c r="D57" s="22">
        <v>1.2634359936999999</v>
      </c>
      <c r="E57" s="22">
        <v>1.0403949847</v>
      </c>
      <c r="F57" s="22">
        <v>0.38345110290000001</v>
      </c>
      <c r="G57" s="22">
        <v>66016</v>
      </c>
      <c r="H57" s="22">
        <f t="shared" si="5"/>
        <v>1.5551012228784813</v>
      </c>
      <c r="I57" s="22">
        <f t="shared" si="6"/>
        <v>-0.63640502415553235</v>
      </c>
      <c r="J57" s="22">
        <f t="shared" si="7"/>
        <v>-4.8756002669232038E-2</v>
      </c>
    </row>
    <row r="58" spans="2:19" x14ac:dyDescent="0.3">
      <c r="B58" s="22">
        <v>12</v>
      </c>
      <c r="C58" s="22">
        <v>5</v>
      </c>
      <c r="D58" s="22">
        <v>1.2634359936999999</v>
      </c>
      <c r="E58" s="22">
        <v>0.78037385680000004</v>
      </c>
      <c r="F58" s="22">
        <v>0.38345110290000001</v>
      </c>
      <c r="G58" s="22">
        <v>71840</v>
      </c>
      <c r="H58" s="22">
        <f t="shared" si="5"/>
        <v>1.4031596969380116</v>
      </c>
      <c r="I58" s="22">
        <f t="shared" si="6"/>
        <v>-0.59850486459508412</v>
      </c>
      <c r="J58" s="22">
        <f t="shared" si="7"/>
        <v>0.15882146394461688</v>
      </c>
    </row>
    <row r="59" spans="2:19" x14ac:dyDescent="0.3">
      <c r="B59" s="22">
        <v>13</v>
      </c>
      <c r="C59" s="22">
        <v>5</v>
      </c>
      <c r="D59" s="22">
        <v>0.52258265140000004</v>
      </c>
      <c r="E59" s="22">
        <v>0.1563231497</v>
      </c>
      <c r="F59" s="22">
        <v>0.2160161192</v>
      </c>
      <c r="G59" s="22">
        <v>71580</v>
      </c>
      <c r="H59" s="22">
        <f t="shared" si="5"/>
        <v>0.51591305195390202</v>
      </c>
      <c r="I59" s="22">
        <f t="shared" si="6"/>
        <v>-0.17894279342783287</v>
      </c>
      <c r="J59" s="22">
        <f t="shared" si="7"/>
        <v>0.21448959101887624</v>
      </c>
    </row>
    <row r="60" spans="2:19" x14ac:dyDescent="0.3">
      <c r="B60" s="22">
        <v>14</v>
      </c>
      <c r="C60" s="22">
        <v>2</v>
      </c>
      <c r="D60" s="22">
        <v>0.2138937588</v>
      </c>
      <c r="E60" s="22">
        <v>3.1047300000000002E-4</v>
      </c>
      <c r="F60" s="22">
        <v>0.2160161192</v>
      </c>
      <c r="G60" s="22">
        <v>65860</v>
      </c>
      <c r="H60" s="22">
        <f t="shared" si="5"/>
        <v>0.24686585336335137</v>
      </c>
      <c r="I60" s="22">
        <f t="shared" si="6"/>
        <v>3.4604389285410375E-2</v>
      </c>
      <c r="J60" s="22">
        <f t="shared" si="7"/>
        <v>0.17399246763773721</v>
      </c>
    </row>
    <row r="61" spans="2:19" x14ac:dyDescent="0.3">
      <c r="B61" s="22">
        <v>15</v>
      </c>
      <c r="C61" s="22">
        <v>3</v>
      </c>
      <c r="D61" s="22">
        <v>0.2138937588</v>
      </c>
      <c r="E61" s="22">
        <v>3.1047300000000002E-4</v>
      </c>
      <c r="F61" s="22">
        <v>0.2160161192</v>
      </c>
      <c r="G61" s="22">
        <v>66432</v>
      </c>
      <c r="H61" s="22">
        <f t="shared" si="5"/>
        <v>0.24686585336335137</v>
      </c>
      <c r="I61" s="22">
        <f t="shared" si="6"/>
        <v>3.4604389285410375E-2</v>
      </c>
      <c r="J61" s="22">
        <f t="shared" si="7"/>
        <v>0.17399246763773721</v>
      </c>
    </row>
    <row r="62" spans="2:19" x14ac:dyDescent="0.3">
      <c r="B62" s="22">
        <v>16</v>
      </c>
      <c r="C62" s="22">
        <v>10</v>
      </c>
      <c r="D62" s="22">
        <v>-4.8491800000000002E-2</v>
      </c>
      <c r="E62" s="22">
        <v>3.1047300000000002E-4</v>
      </c>
      <c r="F62" s="22">
        <v>-7.1972052999999994E-2</v>
      </c>
      <c r="G62" s="22">
        <v>64040</v>
      </c>
      <c r="H62" s="22">
        <f t="shared" si="5"/>
        <v>-6.8885633076859992E-2</v>
      </c>
      <c r="I62" s="22">
        <f t="shared" si="6"/>
        <v>-2.5666338327636991E-2</v>
      </c>
      <c r="J62" s="22">
        <f t="shared" si="7"/>
        <v>-4.6125204552283E-2</v>
      </c>
    </row>
    <row r="63" spans="2:19" x14ac:dyDescent="0.3">
      <c r="B63" s="22">
        <v>17</v>
      </c>
      <c r="C63" s="22">
        <v>10</v>
      </c>
      <c r="D63" s="22">
        <v>-4.8491800000000002E-2</v>
      </c>
      <c r="E63" s="22">
        <v>3.1047300000000002E-4</v>
      </c>
      <c r="F63" s="22">
        <v>-7.1972052999999994E-2</v>
      </c>
      <c r="G63" s="22">
        <v>62610</v>
      </c>
      <c r="H63" s="22">
        <f t="shared" si="5"/>
        <v>-6.8885633076859992E-2</v>
      </c>
      <c r="I63" s="22">
        <f t="shared" si="6"/>
        <v>-2.5666338327636991E-2</v>
      </c>
      <c r="J63" s="22">
        <f t="shared" si="7"/>
        <v>-4.6125204552283E-2</v>
      </c>
    </row>
    <row r="64" spans="2:19" x14ac:dyDescent="0.3">
      <c r="B64" s="22">
        <v>18</v>
      </c>
      <c r="C64" s="22">
        <v>7</v>
      </c>
      <c r="D64" s="22">
        <v>-4.8491800000000002E-2</v>
      </c>
      <c r="E64" s="22">
        <v>-0.134900514</v>
      </c>
      <c r="F64" s="22">
        <v>-7.1972052999999994E-2</v>
      </c>
      <c r="G64" s="22">
        <v>65002</v>
      </c>
      <c r="H64" s="22">
        <f t="shared" si="5"/>
        <v>-0.14789522685340101</v>
      </c>
      <c r="I64" s="22">
        <f t="shared" si="6"/>
        <v>-5.9582552844909889E-3</v>
      </c>
      <c r="J64" s="22">
        <f t="shared" si="7"/>
        <v>6.1815078479686987E-2</v>
      </c>
    </row>
    <row r="65" spans="2:10" x14ac:dyDescent="0.3">
      <c r="B65" s="22">
        <v>19</v>
      </c>
      <c r="C65" s="22">
        <v>7</v>
      </c>
      <c r="D65" s="22">
        <v>-4.8491800000000002E-2</v>
      </c>
      <c r="E65" s="22">
        <v>-0.24930980999999999</v>
      </c>
      <c r="F65" s="22">
        <v>-0.18582784199999999</v>
      </c>
      <c r="G65" s="22">
        <v>64001</v>
      </c>
      <c r="H65" s="22">
        <f t="shared" si="5"/>
        <v>-0.27980476039211599</v>
      </c>
      <c r="I65" s="22">
        <f t="shared" si="6"/>
        <v>-7.7230203186961999E-2</v>
      </c>
      <c r="J65" s="22">
        <f t="shared" si="7"/>
        <v>0.12158822500285797</v>
      </c>
    </row>
    <row r="66" spans="2:10" x14ac:dyDescent="0.3">
      <c r="B66" s="22">
        <v>20</v>
      </c>
      <c r="C66" s="22">
        <v>5</v>
      </c>
      <c r="D66" s="22">
        <v>-4.8491800000000002E-2</v>
      </c>
      <c r="E66" s="22">
        <v>-0.24930980999999999</v>
      </c>
      <c r="F66" s="22">
        <v>-0.18582784199999999</v>
      </c>
      <c r="G66" s="22">
        <v>66900</v>
      </c>
      <c r="H66" s="22">
        <f t="shared" si="5"/>
        <v>-0.27980476039211599</v>
      </c>
      <c r="I66" s="22">
        <f t="shared" si="6"/>
        <v>-7.7230203186961999E-2</v>
      </c>
      <c r="J66" s="22">
        <f t="shared" si="7"/>
        <v>0.12158822500285797</v>
      </c>
    </row>
    <row r="67" spans="2:10" x14ac:dyDescent="0.3">
      <c r="B67" s="22">
        <v>21</v>
      </c>
      <c r="C67" s="22">
        <v>5</v>
      </c>
      <c r="D67" s="22">
        <v>-4.8491800000000002E-2</v>
      </c>
      <c r="E67" s="22">
        <v>-0.134900514</v>
      </c>
      <c r="F67" s="22">
        <v>-0.28628883199999999</v>
      </c>
      <c r="G67" s="22">
        <v>63000</v>
      </c>
      <c r="H67" s="22">
        <f t="shared" si="5"/>
        <v>-0.27035219098875796</v>
      </c>
      <c r="I67" s="22">
        <f t="shared" si="6"/>
        <v>-0.17150746553981999</v>
      </c>
      <c r="J67" s="22">
        <f t="shared" si="7"/>
        <v>2.4062530241079905E-3</v>
      </c>
    </row>
    <row r="68" spans="2:10" x14ac:dyDescent="0.3">
      <c r="B68" s="22">
        <v>22</v>
      </c>
      <c r="C68" s="22">
        <v>5</v>
      </c>
      <c r="D68" s="22">
        <v>-4.8491800000000002E-2</v>
      </c>
      <c r="E68" s="22">
        <v>-0.134900514</v>
      </c>
      <c r="F68" s="22">
        <v>-0.28628883199999999</v>
      </c>
      <c r="G68" s="22">
        <v>63780</v>
      </c>
      <c r="H68" s="22">
        <f t="shared" si="5"/>
        <v>-0.27035219098875796</v>
      </c>
      <c r="I68" s="22">
        <f t="shared" si="6"/>
        <v>-0.17150746553981999</v>
      </c>
      <c r="J68" s="22">
        <f t="shared" si="7"/>
        <v>2.4062530241079905E-3</v>
      </c>
    </row>
    <row r="69" spans="2:10" x14ac:dyDescent="0.3">
      <c r="B69" s="22">
        <v>23</v>
      </c>
      <c r="C69" s="22">
        <v>7</v>
      </c>
      <c r="D69" s="22">
        <v>-0.28000846899999998</v>
      </c>
      <c r="E69" s="22">
        <v>-0.134900514</v>
      </c>
      <c r="F69" s="22">
        <v>-0.28628883199999999</v>
      </c>
      <c r="G69" s="22">
        <v>62000</v>
      </c>
      <c r="H69" s="22">
        <f t="shared" si="5"/>
        <v>-0.40376390301667697</v>
      </c>
      <c r="I69" s="22">
        <f t="shared" si="6"/>
        <v>-2.8402150580871005E-2</v>
      </c>
      <c r="J69" s="22">
        <f t="shared" si="7"/>
        <v>-0.12137644922343199</v>
      </c>
    </row>
    <row r="70" spans="2:10" x14ac:dyDescent="0.3">
      <c r="B70" s="22">
        <v>24</v>
      </c>
      <c r="C70" s="22">
        <v>7</v>
      </c>
      <c r="D70" s="22">
        <v>-0.28000846899999998</v>
      </c>
      <c r="E70" s="22">
        <v>-0.24930980999999999</v>
      </c>
      <c r="F70" s="22">
        <v>-0.28628883199999999</v>
      </c>
      <c r="G70" s="22">
        <v>61960</v>
      </c>
      <c r="H70" s="22">
        <f t="shared" si="5"/>
        <v>-0.47061817426920494</v>
      </c>
      <c r="I70" s="22">
        <f t="shared" si="6"/>
        <v>-1.1726080414503015E-2</v>
      </c>
      <c r="J70" s="22">
        <f t="shared" si="7"/>
        <v>-3.0042364133672006E-2</v>
      </c>
    </row>
    <row r="71" spans="2:10" x14ac:dyDescent="0.3">
      <c r="B71" s="22">
        <v>25</v>
      </c>
      <c r="C71" s="22">
        <v>7</v>
      </c>
      <c r="D71" s="22">
        <v>-0.28000846899999998</v>
      </c>
      <c r="E71" s="22">
        <v>-0.24930980999999999</v>
      </c>
      <c r="F71" s="22">
        <v>-0.28628883199999999</v>
      </c>
      <c r="G71" s="22">
        <v>62012</v>
      </c>
      <c r="H71" s="22">
        <f t="shared" si="5"/>
        <v>-0.47061817426920494</v>
      </c>
      <c r="I71" s="22">
        <f t="shared" si="6"/>
        <v>-1.1726080414503015E-2</v>
      </c>
      <c r="J71" s="22">
        <f t="shared" si="7"/>
        <v>-3.0042364133672006E-2</v>
      </c>
    </row>
    <row r="72" spans="2:10" x14ac:dyDescent="0.3">
      <c r="B72" s="22">
        <v>26</v>
      </c>
      <c r="C72" s="22">
        <v>7</v>
      </c>
      <c r="D72" s="22">
        <v>-0.28000846899999998</v>
      </c>
      <c r="E72" s="22">
        <v>-0.24930980999999999</v>
      </c>
      <c r="F72" s="22">
        <v>-0.37335502300000001</v>
      </c>
      <c r="G72" s="22">
        <v>62300</v>
      </c>
      <c r="H72" s="22">
        <f t="shared" si="5"/>
        <v>-0.52036631568135794</v>
      </c>
      <c r="I72" s="22">
        <f t="shared" si="6"/>
        <v>-7.8980446718644015E-2</v>
      </c>
      <c r="J72" s="22">
        <f t="shared" si="7"/>
        <v>-5.4177199345063001E-2</v>
      </c>
    </row>
    <row r="73" spans="2:10" x14ac:dyDescent="0.3">
      <c r="B73" s="22">
        <v>27</v>
      </c>
      <c r="C73" s="22">
        <v>5</v>
      </c>
      <c r="D73" s="22">
        <v>-0.28000846899999998</v>
      </c>
      <c r="E73" s="22">
        <v>-0.24930980999999999</v>
      </c>
      <c r="F73" s="22">
        <v>-0.37335502300000001</v>
      </c>
      <c r="G73" s="22">
        <v>61960</v>
      </c>
      <c r="H73" s="22">
        <f t="shared" si="5"/>
        <v>-0.52036631568135794</v>
      </c>
      <c r="I73" s="22">
        <f t="shared" si="6"/>
        <v>-7.8980446718644015E-2</v>
      </c>
      <c r="J73" s="22">
        <f t="shared" si="7"/>
        <v>-5.4177199345063001E-2</v>
      </c>
    </row>
    <row r="74" spans="2:10" x14ac:dyDescent="0.3">
      <c r="B74" s="22">
        <v>28</v>
      </c>
      <c r="C74" s="22">
        <v>7</v>
      </c>
      <c r="D74" s="22">
        <v>-0.28000846899999998</v>
      </c>
      <c r="E74" s="22">
        <v>-0.35331826100000002</v>
      </c>
      <c r="F74" s="22">
        <v>-0.37335502300000001</v>
      </c>
      <c r="G74" s="22">
        <v>61700</v>
      </c>
      <c r="H74" s="22">
        <f t="shared" si="5"/>
        <v>-0.58114292596405093</v>
      </c>
      <c r="I74" s="22">
        <f t="shared" si="6"/>
        <v>-6.3820382917786023E-2</v>
      </c>
      <c r="J74" s="22">
        <f t="shared" si="7"/>
        <v>2.8853787172747045E-2</v>
      </c>
    </row>
    <row r="75" spans="2:10" x14ac:dyDescent="0.3">
      <c r="B75" s="22">
        <v>29</v>
      </c>
      <c r="C75" s="22">
        <v>7</v>
      </c>
      <c r="D75" s="22">
        <v>-0.47293902700000001</v>
      </c>
      <c r="E75" s="22">
        <v>-0.35331826100000002</v>
      </c>
      <c r="F75" s="22">
        <v>-0.28628883199999999</v>
      </c>
      <c r="G75" s="22">
        <v>61440</v>
      </c>
      <c r="H75" s="22">
        <f t="shared" si="5"/>
        <v>-0.642571211529956</v>
      </c>
      <c r="I75" s="22">
        <f t="shared" si="6"/>
        <v>0.12268841282787302</v>
      </c>
      <c r="J75" s="22">
        <f t="shared" si="7"/>
        <v>-5.016362975614197E-2</v>
      </c>
    </row>
    <row r="76" spans="2:10" x14ac:dyDescent="0.3">
      <c r="B76" s="22">
        <v>30</v>
      </c>
      <c r="C76" s="22">
        <v>2</v>
      </c>
      <c r="D76" s="22">
        <v>-0.47293902700000001</v>
      </c>
      <c r="E76" s="22">
        <v>-0.44692586699999998</v>
      </c>
      <c r="F76" s="22">
        <v>-0.28628883199999999</v>
      </c>
      <c r="G76" s="22">
        <v>62220</v>
      </c>
      <c r="H76" s="22">
        <f t="shared" si="5"/>
        <v>-0.6972701608428139</v>
      </c>
      <c r="I76" s="22">
        <f t="shared" si="6"/>
        <v>0.13633247026322104</v>
      </c>
      <c r="J76" s="22">
        <f t="shared" si="7"/>
        <v>2.4564258189717969E-2</v>
      </c>
    </row>
    <row r="77" spans="2:10" x14ac:dyDescent="0.3">
      <c r="B77" s="22">
        <v>31</v>
      </c>
      <c r="C77" s="22">
        <v>3</v>
      </c>
      <c r="D77" s="22">
        <v>-0.47293902700000001</v>
      </c>
      <c r="E77" s="22">
        <v>-0.44692586699999998</v>
      </c>
      <c r="F77" s="22">
        <v>-0.28628883199999999</v>
      </c>
      <c r="G77" s="22">
        <v>63260</v>
      </c>
      <c r="H77" s="22">
        <f t="shared" si="5"/>
        <v>-0.6972701608428139</v>
      </c>
      <c r="I77" s="22">
        <f t="shared" si="6"/>
        <v>0.13633247026322104</v>
      </c>
      <c r="J77" s="22">
        <f t="shared" si="7"/>
        <v>2.4564258189717969E-2</v>
      </c>
    </row>
    <row r="78" spans="2:10" x14ac:dyDescent="0.3">
      <c r="B78" s="22">
        <v>32</v>
      </c>
      <c r="C78" s="22">
        <v>7</v>
      </c>
      <c r="D78" s="22">
        <v>-0.47293902700000001</v>
      </c>
      <c r="E78" s="22">
        <v>-0.44692586699999998</v>
      </c>
      <c r="F78" s="22">
        <v>-0.28628883199999999</v>
      </c>
      <c r="G78" s="22">
        <v>59880</v>
      </c>
      <c r="H78" s="22">
        <f t="shared" si="5"/>
        <v>-0.6972701608428139</v>
      </c>
      <c r="I78" s="22">
        <f t="shared" si="6"/>
        <v>0.13633247026322104</v>
      </c>
      <c r="J78" s="22">
        <f t="shared" si="7"/>
        <v>2.4564258189717969E-2</v>
      </c>
    </row>
    <row r="79" spans="2:10" x14ac:dyDescent="0.3">
      <c r="B79" s="22">
        <v>33</v>
      </c>
      <c r="C79" s="22">
        <v>2</v>
      </c>
      <c r="D79" s="22">
        <v>-0.47293902700000001</v>
      </c>
      <c r="E79" s="22">
        <v>-0.44692586699999998</v>
      </c>
      <c r="F79" s="22">
        <v>-0.28628883199999999</v>
      </c>
      <c r="G79" s="22">
        <v>62480</v>
      </c>
      <c r="H79" s="22">
        <f t="shared" si="5"/>
        <v>-0.6972701608428139</v>
      </c>
      <c r="I79" s="22">
        <f t="shared" si="6"/>
        <v>0.13633247026322104</v>
      </c>
      <c r="J79" s="22">
        <f t="shared" si="7"/>
        <v>2.4564258189717969E-2</v>
      </c>
    </row>
    <row r="80" spans="2:10" x14ac:dyDescent="0.3">
      <c r="B80" s="22">
        <v>34</v>
      </c>
      <c r="C80" s="22">
        <v>3</v>
      </c>
      <c r="D80" s="22">
        <v>-0.47293902700000001</v>
      </c>
      <c r="E80" s="22">
        <v>-0.44692586699999998</v>
      </c>
      <c r="F80" s="22">
        <v>-0.28628883199999999</v>
      </c>
      <c r="G80" s="22">
        <v>63000</v>
      </c>
      <c r="H80" s="22">
        <f t="shared" si="5"/>
        <v>-0.6972701608428139</v>
      </c>
      <c r="I80" s="22">
        <f t="shared" si="6"/>
        <v>0.13633247026322104</v>
      </c>
      <c r="J80" s="22">
        <f t="shared" si="7"/>
        <v>2.4564258189717969E-2</v>
      </c>
    </row>
    <row r="81" spans="2:10" x14ac:dyDescent="0.3">
      <c r="B81" s="22">
        <v>35</v>
      </c>
      <c r="C81" s="22">
        <v>2</v>
      </c>
      <c r="D81" s="22">
        <v>-0.47293902700000001</v>
      </c>
      <c r="E81" s="22">
        <v>-0.44692586699999998</v>
      </c>
      <c r="F81" s="22">
        <v>-0.28628883199999999</v>
      </c>
      <c r="G81" s="22">
        <v>63260</v>
      </c>
      <c r="H81" s="22">
        <f t="shared" si="5"/>
        <v>-0.6972701608428139</v>
      </c>
      <c r="I81" s="22">
        <f t="shared" si="6"/>
        <v>0.13633247026322104</v>
      </c>
      <c r="J81" s="22">
        <f t="shared" si="7"/>
        <v>2.4564258189717969E-2</v>
      </c>
    </row>
    <row r="82" spans="2:10" x14ac:dyDescent="0.3">
      <c r="B82" s="22">
        <v>36</v>
      </c>
      <c r="C82" s="22">
        <v>3</v>
      </c>
      <c r="D82" s="22">
        <v>-0.47293902700000001</v>
      </c>
      <c r="E82" s="22">
        <v>-0.44692586699999998</v>
      </c>
      <c r="F82" s="22">
        <v>-0.28628883199999999</v>
      </c>
      <c r="G82" s="22">
        <v>62480</v>
      </c>
      <c r="H82" s="22">
        <f t="shared" si="5"/>
        <v>-0.6972701608428139</v>
      </c>
      <c r="I82" s="22">
        <f t="shared" si="6"/>
        <v>0.13633247026322104</v>
      </c>
      <c r="J82" s="22">
        <f t="shared" si="7"/>
        <v>2.4564258189717969E-2</v>
      </c>
    </row>
    <row r="83" spans="2:10" x14ac:dyDescent="0.3">
      <c r="B83" s="22">
        <v>37</v>
      </c>
      <c r="C83" s="22">
        <v>4</v>
      </c>
      <c r="D83" s="22">
        <v>-0.47293902700000001</v>
      </c>
      <c r="E83" s="22">
        <v>-0.44692586699999998</v>
      </c>
      <c r="F83" s="22">
        <v>-0.37335502300000001</v>
      </c>
      <c r="G83" s="22">
        <v>62480</v>
      </c>
      <c r="H83" s="22">
        <f t="shared" si="5"/>
        <v>-0.7470183022549669</v>
      </c>
      <c r="I83" s="22">
        <f t="shared" si="6"/>
        <v>6.9078103959080039E-2</v>
      </c>
      <c r="J83" s="22">
        <f t="shared" si="7"/>
        <v>4.2942297832697374E-4</v>
      </c>
    </row>
    <row r="84" spans="2:10" x14ac:dyDescent="0.3">
      <c r="B84" s="22">
        <v>38</v>
      </c>
      <c r="C84" s="22">
        <v>7</v>
      </c>
      <c r="D84" s="22">
        <v>-0.47293902700000001</v>
      </c>
      <c r="E84" s="22">
        <v>-0.44692586699999998</v>
      </c>
      <c r="F84" s="22">
        <v>-0.37335502300000001</v>
      </c>
      <c r="G84" s="22">
        <v>61440</v>
      </c>
      <c r="H84" s="22">
        <f t="shared" si="5"/>
        <v>-0.7470183022549669</v>
      </c>
      <c r="I84" s="22">
        <f t="shared" si="6"/>
        <v>6.9078103959080039E-2</v>
      </c>
      <c r="J84" s="22">
        <f t="shared" si="7"/>
        <v>4.2942297832697374E-4</v>
      </c>
    </row>
    <row r="85" spans="2:10" x14ac:dyDescent="0.3">
      <c r="B85" s="22">
        <v>39</v>
      </c>
      <c r="C85" s="22">
        <v>2</v>
      </c>
      <c r="D85" s="22">
        <v>-0.47293902700000001</v>
      </c>
      <c r="E85" s="22">
        <v>-0.44692586699999998</v>
      </c>
      <c r="F85" s="22">
        <v>-0.37335502300000001</v>
      </c>
      <c r="G85" s="22">
        <v>62064</v>
      </c>
      <c r="H85" s="22">
        <f t="shared" si="5"/>
        <v>-0.7470183022549669</v>
      </c>
      <c r="I85" s="22">
        <f t="shared" si="6"/>
        <v>6.9078103959080039E-2</v>
      </c>
      <c r="J85" s="22">
        <f t="shared" si="7"/>
        <v>4.2942297832697374E-4</v>
      </c>
    </row>
    <row r="86" spans="2:10" x14ac:dyDescent="0.3">
      <c r="B86" s="22">
        <v>40</v>
      </c>
      <c r="C86" s="22">
        <v>3</v>
      </c>
      <c r="D86" s="22">
        <v>-0.47293902700000001</v>
      </c>
      <c r="E86" s="22">
        <v>-0.44692586699999998</v>
      </c>
      <c r="F86" s="22">
        <v>-0.37335502300000001</v>
      </c>
      <c r="G86" s="22">
        <v>61180</v>
      </c>
      <c r="H86" s="22">
        <f t="shared" si="5"/>
        <v>-0.7470183022549669</v>
      </c>
      <c r="I86" s="22">
        <f t="shared" si="6"/>
        <v>6.9078103959080039E-2</v>
      </c>
      <c r="J86" s="22">
        <f t="shared" si="7"/>
        <v>4.2942297832697374E-4</v>
      </c>
    </row>
    <row r="87" spans="2:10" x14ac:dyDescent="0.3">
      <c r="B87" s="22">
        <v>41</v>
      </c>
      <c r="C87" s="22">
        <v>2</v>
      </c>
      <c r="D87" s="22">
        <v>-0.47293902700000001</v>
      </c>
      <c r="E87" s="22">
        <v>-0.44692586699999998</v>
      </c>
      <c r="F87" s="22">
        <v>-0.37335502300000001</v>
      </c>
      <c r="G87" s="22">
        <v>59100</v>
      </c>
      <c r="H87" s="22">
        <f t="shared" si="5"/>
        <v>-0.7470183022549669</v>
      </c>
      <c r="I87" s="22">
        <f t="shared" si="6"/>
        <v>6.9078103959080039E-2</v>
      </c>
      <c r="J87" s="22">
        <f t="shared" si="7"/>
        <v>4.2942297832697374E-4</v>
      </c>
    </row>
    <row r="88" spans="2:10" x14ac:dyDescent="0.3">
      <c r="B88" s="22">
        <v>42</v>
      </c>
      <c r="C88" s="22">
        <v>3</v>
      </c>
      <c r="D88" s="22">
        <v>-0.47293902700000001</v>
      </c>
      <c r="E88" s="22">
        <v>-0.44692586699999998</v>
      </c>
      <c r="F88" s="22">
        <v>-0.37335502300000001</v>
      </c>
      <c r="G88" s="22">
        <v>59620</v>
      </c>
      <c r="H88" s="22">
        <f t="shared" si="5"/>
        <v>-0.7470183022549669</v>
      </c>
      <c r="I88" s="22">
        <f t="shared" si="6"/>
        <v>6.9078103959080039E-2</v>
      </c>
      <c r="J88" s="22">
        <f t="shared" si="7"/>
        <v>4.2942297832697374E-4</v>
      </c>
    </row>
    <row r="89" spans="2:10" x14ac:dyDescent="0.3">
      <c r="B89" s="22">
        <v>43</v>
      </c>
      <c r="C89" s="22">
        <v>5</v>
      </c>
      <c r="D89" s="22">
        <v>-0.47293902700000001</v>
      </c>
      <c r="E89" s="22">
        <v>-0.35331826100000002</v>
      </c>
      <c r="F89" s="22">
        <v>-0.44702641599999998</v>
      </c>
      <c r="G89" s="22">
        <v>59880</v>
      </c>
      <c r="H89" s="22">
        <f t="shared" si="5"/>
        <v>-0.73441393448862802</v>
      </c>
      <c r="I89" s="22">
        <f t="shared" si="6"/>
        <v>-1.4734946705109442E-3</v>
      </c>
      <c r="J89" s="22">
        <f t="shared" si="7"/>
        <v>-9.4720248778525959E-2</v>
      </c>
    </row>
    <row r="90" spans="2:10" x14ac:dyDescent="0.3">
      <c r="B90" s="22">
        <v>44</v>
      </c>
      <c r="C90" s="22">
        <v>5</v>
      </c>
      <c r="D90" s="22">
        <v>-0.47293902700000001</v>
      </c>
      <c r="E90" s="22">
        <v>-0.35331826100000002</v>
      </c>
      <c r="F90" s="22">
        <v>-0.44702641599999998</v>
      </c>
      <c r="G90" s="22">
        <v>60200</v>
      </c>
      <c r="H90" s="22">
        <f t="shared" si="5"/>
        <v>-0.73441393448862802</v>
      </c>
      <c r="I90" s="22">
        <f t="shared" si="6"/>
        <v>-1.4734946705109442E-3</v>
      </c>
      <c r="J90" s="22">
        <f t="shared" si="7"/>
        <v>-9.4720248778525959E-2</v>
      </c>
    </row>
    <row r="91" spans="2:10" x14ac:dyDescent="0.3">
      <c r="B91" s="22">
        <v>45</v>
      </c>
      <c r="C91" s="22">
        <v>7</v>
      </c>
      <c r="D91" s="22">
        <v>-0.47293902700000001</v>
      </c>
      <c r="E91" s="22">
        <v>-0.44692586699999998</v>
      </c>
      <c r="F91" s="22">
        <v>-0.44702641599999998</v>
      </c>
      <c r="G91" s="22">
        <v>60140</v>
      </c>
      <c r="H91" s="22">
        <f t="shared" si="5"/>
        <v>-0.78911288380148581</v>
      </c>
      <c r="I91" s="22">
        <f t="shared" si="6"/>
        <v>1.2170562764837078E-2</v>
      </c>
      <c r="J91" s="22">
        <f t="shared" si="7"/>
        <v>-1.999236083266602E-2</v>
      </c>
    </row>
    <row r="92" spans="2:10" x14ac:dyDescent="0.3">
      <c r="B92" s="22">
        <v>46</v>
      </c>
      <c r="C92" s="22">
        <v>7</v>
      </c>
      <c r="D92" s="22">
        <v>-0.47293902700000001</v>
      </c>
      <c r="E92" s="22">
        <v>-0.44692586699999998</v>
      </c>
      <c r="F92" s="22">
        <v>-0.44702641599999998</v>
      </c>
      <c r="G92" s="22">
        <v>61700</v>
      </c>
      <c r="H92" s="22">
        <f t="shared" si="5"/>
        <v>-0.78911288380148581</v>
      </c>
      <c r="I92" s="22">
        <f t="shared" si="6"/>
        <v>1.2170562764837078E-2</v>
      </c>
      <c r="J92" s="22">
        <f t="shared" si="7"/>
        <v>-1.999236083266602E-2</v>
      </c>
    </row>
    <row r="93" spans="2:10" x14ac:dyDescent="0.3">
      <c r="B93" s="22">
        <v>47</v>
      </c>
      <c r="C93" s="22">
        <v>5</v>
      </c>
      <c r="D93" s="22">
        <v>-0.47293902700000001</v>
      </c>
      <c r="E93" s="22">
        <v>-0.35331826100000002</v>
      </c>
      <c r="F93" s="22">
        <v>-0.51400040999999996</v>
      </c>
      <c r="G93" s="22">
        <v>60000</v>
      </c>
      <c r="H93" s="22">
        <f t="shared" si="5"/>
        <v>-0.77268173610232993</v>
      </c>
      <c r="I93" s="22">
        <f t="shared" si="6"/>
        <v>-5.3207623309804941E-2</v>
      </c>
      <c r="J93" s="22">
        <f t="shared" si="7"/>
        <v>-0.11328550688931996</v>
      </c>
    </row>
    <row r="94" spans="2:10" x14ac:dyDescent="0.3">
      <c r="B94" s="22">
        <v>48</v>
      </c>
      <c r="C94" s="22">
        <v>7</v>
      </c>
      <c r="D94" s="22">
        <v>-0.65043514099999999</v>
      </c>
      <c r="E94" s="22">
        <v>-0.519731783</v>
      </c>
      <c r="F94" s="22">
        <v>-0.37335502300000001</v>
      </c>
      <c r="G94" s="22">
        <v>60920</v>
      </c>
      <c r="H94" s="22">
        <f t="shared" si="5"/>
        <v>-0.89184424281676888</v>
      </c>
      <c r="I94" s="22">
        <f t="shared" si="6"/>
        <v>0.18940422414520203</v>
      </c>
      <c r="J94" s="22">
        <f t="shared" si="7"/>
        <v>-3.634895853095306E-2</v>
      </c>
    </row>
    <row r="95" spans="2:10" x14ac:dyDescent="0.3">
      <c r="B95" s="22">
        <v>49</v>
      </c>
      <c r="C95" s="22">
        <v>7</v>
      </c>
      <c r="D95" s="22">
        <v>-0.65043514099999999</v>
      </c>
      <c r="E95" s="22">
        <v>-0.519731783</v>
      </c>
      <c r="F95" s="22">
        <v>-0.44702641599999998</v>
      </c>
      <c r="G95" s="22">
        <v>59100</v>
      </c>
      <c r="H95" s="22">
        <f t="shared" si="5"/>
        <v>-0.93393882436328779</v>
      </c>
      <c r="I95" s="22">
        <f t="shared" si="6"/>
        <v>0.13249668295095907</v>
      </c>
      <c r="J95" s="22">
        <f t="shared" si="7"/>
        <v>-5.6770742341946054E-2</v>
      </c>
    </row>
    <row r="96" spans="2:10" x14ac:dyDescent="0.3">
      <c r="B96" s="22">
        <v>50</v>
      </c>
      <c r="C96" s="22">
        <v>3</v>
      </c>
      <c r="D96" s="22">
        <v>-0.65043514099999999</v>
      </c>
      <c r="E96" s="22">
        <v>-0.519731783</v>
      </c>
      <c r="F96" s="22">
        <v>-0.44702641599999998</v>
      </c>
      <c r="G96" s="22">
        <v>61700</v>
      </c>
      <c r="H96" s="22">
        <f t="shared" si="5"/>
        <v>-0.93393882436328779</v>
      </c>
      <c r="I96" s="22">
        <f t="shared" si="6"/>
        <v>0.13249668295095907</v>
      </c>
      <c r="J96" s="22">
        <f t="shared" si="7"/>
        <v>-5.6770742341946054E-2</v>
      </c>
    </row>
    <row r="97" spans="2:10" x14ac:dyDescent="0.3">
      <c r="B97" s="22">
        <v>51</v>
      </c>
      <c r="C97" s="22">
        <v>2</v>
      </c>
      <c r="D97" s="22">
        <v>-0.65043514099999999</v>
      </c>
      <c r="E97" s="22">
        <v>-0.519731783</v>
      </c>
      <c r="F97" s="22">
        <v>-0.44702641599999998</v>
      </c>
      <c r="G97" s="22">
        <v>59880</v>
      </c>
      <c r="H97" s="22">
        <f t="shared" si="5"/>
        <v>-0.93393882436328779</v>
      </c>
      <c r="I97" s="22">
        <f t="shared" si="6"/>
        <v>0.13249668295095907</v>
      </c>
      <c r="J97" s="22">
        <f t="shared" si="7"/>
        <v>-5.6770742341946054E-2</v>
      </c>
    </row>
    <row r="98" spans="2:10" x14ac:dyDescent="0.3">
      <c r="B98" s="22">
        <v>52</v>
      </c>
      <c r="C98" s="22">
        <v>3</v>
      </c>
      <c r="D98" s="22">
        <v>-0.65043514099999999</v>
      </c>
      <c r="E98" s="22">
        <v>-0.519731783</v>
      </c>
      <c r="F98" s="22">
        <v>-0.44702641599999998</v>
      </c>
      <c r="G98" s="22">
        <v>61700</v>
      </c>
      <c r="H98" s="22">
        <f t="shared" si="5"/>
        <v>-0.93393882436328779</v>
      </c>
      <c r="I98" s="22">
        <f t="shared" si="6"/>
        <v>0.13249668295095907</v>
      </c>
      <c r="J98" s="22">
        <f t="shared" si="7"/>
        <v>-5.6770742341946054E-2</v>
      </c>
    </row>
    <row r="99" spans="2:10" x14ac:dyDescent="0.3">
      <c r="B99" s="22">
        <v>53</v>
      </c>
      <c r="C99" s="22">
        <v>5</v>
      </c>
      <c r="D99" s="22">
        <v>-0.65043514099999999</v>
      </c>
      <c r="E99" s="22">
        <v>-0.519731783</v>
      </c>
      <c r="F99" s="22">
        <v>-0.51400040999999996</v>
      </c>
      <c r="G99" s="22">
        <v>59360</v>
      </c>
      <c r="H99" s="22">
        <f t="shared" si="5"/>
        <v>-0.97220662597698981</v>
      </c>
      <c r="I99" s="22">
        <f t="shared" si="6"/>
        <v>8.0762554311665069E-2</v>
      </c>
      <c r="J99" s="22">
        <f t="shared" si="7"/>
        <v>-7.5336000452740054E-2</v>
      </c>
    </row>
    <row r="100" spans="2:10" x14ac:dyDescent="0.3">
      <c r="B100" s="22">
        <v>54</v>
      </c>
      <c r="C100" s="22">
        <v>5</v>
      </c>
      <c r="D100" s="22">
        <v>-0.65043514099999999</v>
      </c>
      <c r="E100" s="22">
        <v>-0.59253769899999997</v>
      </c>
      <c r="F100" s="22">
        <v>-0.51400040999999996</v>
      </c>
      <c r="G100" s="22">
        <v>60660</v>
      </c>
      <c r="H100" s="22">
        <f t="shared" si="5"/>
        <v>-1.014750253350178</v>
      </c>
      <c r="I100" s="22">
        <f t="shared" si="6"/>
        <v>9.1374599015993097E-2</v>
      </c>
      <c r="J100" s="22">
        <f t="shared" si="7"/>
        <v>-1.7214309650780052E-2</v>
      </c>
    </row>
    <row r="101" spans="2:10" x14ac:dyDescent="0.3">
      <c r="B101" s="22">
        <v>55</v>
      </c>
      <c r="C101" s="22">
        <v>2</v>
      </c>
      <c r="D101" s="22">
        <v>-0.65043514099999999</v>
      </c>
      <c r="E101" s="22">
        <v>-0.59253769899999997</v>
      </c>
      <c r="F101" s="22">
        <v>-0.51400040999999996</v>
      </c>
      <c r="G101" s="22">
        <v>59984</v>
      </c>
      <c r="H101" s="22">
        <f t="shared" si="5"/>
        <v>-1.014750253350178</v>
      </c>
      <c r="I101" s="22">
        <f t="shared" si="6"/>
        <v>9.1374599015993097E-2</v>
      </c>
      <c r="J101" s="22">
        <f t="shared" si="7"/>
        <v>-1.7214309650780052E-2</v>
      </c>
    </row>
    <row r="102" spans="2:10" x14ac:dyDescent="0.3">
      <c r="B102" s="22">
        <v>56</v>
      </c>
      <c r="C102" s="22">
        <v>2</v>
      </c>
      <c r="D102" s="22">
        <v>-0.65043514099999999</v>
      </c>
      <c r="E102" s="22">
        <v>-0.59253769899999997</v>
      </c>
      <c r="F102" s="22">
        <v>-0.51400040999999996</v>
      </c>
      <c r="G102" s="22">
        <v>60660</v>
      </c>
      <c r="H102" s="22">
        <f t="shared" si="5"/>
        <v>-1.014750253350178</v>
      </c>
      <c r="I102" s="22">
        <f t="shared" si="6"/>
        <v>9.1374599015993097E-2</v>
      </c>
      <c r="J102" s="22">
        <f t="shared" si="7"/>
        <v>-1.7214309650780052E-2</v>
      </c>
    </row>
    <row r="103" spans="2:10" x14ac:dyDescent="0.3">
      <c r="B103" s="22">
        <v>57</v>
      </c>
      <c r="C103" s="22">
        <v>3</v>
      </c>
      <c r="D103" s="22">
        <v>-0.65043514099999999</v>
      </c>
      <c r="E103" s="22">
        <v>-0.59253769899999997</v>
      </c>
      <c r="F103" s="22">
        <v>-0.51400040999999996</v>
      </c>
      <c r="G103" s="22">
        <v>60920</v>
      </c>
      <c r="H103" s="22">
        <f t="shared" si="5"/>
        <v>-1.014750253350178</v>
      </c>
      <c r="I103" s="22">
        <f t="shared" si="6"/>
        <v>9.1374599015993097E-2</v>
      </c>
      <c r="J103" s="22">
        <f t="shared" si="7"/>
        <v>-1.7214309650780052E-2</v>
      </c>
    </row>
    <row r="104" spans="2:10" x14ac:dyDescent="0.3">
      <c r="B104" s="22">
        <v>58</v>
      </c>
      <c r="C104" s="22">
        <v>3</v>
      </c>
      <c r="D104" s="22">
        <v>-0.65043514099999999</v>
      </c>
      <c r="E104" s="22">
        <v>-0.59253769899999997</v>
      </c>
      <c r="F104" s="22">
        <v>-0.51400040999999996</v>
      </c>
      <c r="G104" s="22">
        <v>60920</v>
      </c>
      <c r="H104" s="22">
        <f t="shared" si="5"/>
        <v>-1.014750253350178</v>
      </c>
      <c r="I104" s="22">
        <f t="shared" si="6"/>
        <v>9.1374599015993097E-2</v>
      </c>
      <c r="J104" s="22">
        <f t="shared" si="7"/>
        <v>-1.7214309650780052E-2</v>
      </c>
    </row>
    <row r="105" spans="2:10" x14ac:dyDescent="0.3">
      <c r="B105" s="22">
        <v>59</v>
      </c>
      <c r="C105" s="22">
        <v>2</v>
      </c>
      <c r="D105" s="22">
        <v>-0.65043514099999999</v>
      </c>
      <c r="E105" s="22">
        <v>-0.59253769899999997</v>
      </c>
      <c r="F105" s="22">
        <v>-0.51400040999999996</v>
      </c>
      <c r="G105" s="22">
        <v>60920</v>
      </c>
      <c r="H105" s="22">
        <f t="shared" si="5"/>
        <v>-1.014750253350178</v>
      </c>
      <c r="I105" s="22">
        <f t="shared" si="6"/>
        <v>9.1374599015993097E-2</v>
      </c>
      <c r="J105" s="22">
        <f t="shared" si="7"/>
        <v>-1.7214309650780052E-2</v>
      </c>
    </row>
    <row r="106" spans="2:10" x14ac:dyDescent="0.3">
      <c r="B106" s="22">
        <v>60</v>
      </c>
      <c r="C106" s="22">
        <v>3</v>
      </c>
      <c r="D106" s="22">
        <v>-0.65043514099999999</v>
      </c>
      <c r="E106" s="22">
        <v>-0.59253769899999997</v>
      </c>
      <c r="F106" s="22">
        <v>-0.51400040999999996</v>
      </c>
      <c r="G106" s="22">
        <v>60660</v>
      </c>
      <c r="H106" s="22">
        <f t="shared" si="5"/>
        <v>-1.014750253350178</v>
      </c>
      <c r="I106" s="22">
        <f t="shared" si="6"/>
        <v>9.1374599015993097E-2</v>
      </c>
      <c r="J106" s="22">
        <f t="shared" si="7"/>
        <v>-1.7214309650780052E-2</v>
      </c>
    </row>
    <row r="107" spans="2:10" x14ac:dyDescent="0.3">
      <c r="B107" s="22">
        <v>61</v>
      </c>
      <c r="C107" s="22">
        <v>3</v>
      </c>
      <c r="D107" s="22">
        <v>-0.65043514099999999</v>
      </c>
      <c r="E107" s="22">
        <v>-0.59253769899999997</v>
      </c>
      <c r="F107" s="22">
        <v>-0.51400040999999996</v>
      </c>
      <c r="G107" s="22">
        <v>60660</v>
      </c>
      <c r="H107" s="22">
        <f t="shared" si="5"/>
        <v>-1.014750253350178</v>
      </c>
      <c r="I107" s="22">
        <f t="shared" si="6"/>
        <v>9.1374599015993097E-2</v>
      </c>
      <c r="J107" s="22">
        <f t="shared" si="7"/>
        <v>-1.7214309650780052E-2</v>
      </c>
    </row>
    <row r="108" spans="2:10" x14ac:dyDescent="0.3">
      <c r="B108" s="22">
        <v>62</v>
      </c>
      <c r="C108" s="22">
        <v>7</v>
      </c>
      <c r="D108" s="22">
        <v>-0.65043514099999999</v>
      </c>
      <c r="E108" s="22">
        <v>-0.59253769899999997</v>
      </c>
      <c r="F108" s="22">
        <v>-0.51400040999999996</v>
      </c>
      <c r="G108" s="22">
        <v>58320</v>
      </c>
      <c r="H108" s="22">
        <f t="shared" si="5"/>
        <v>-1.014750253350178</v>
      </c>
      <c r="I108" s="22">
        <f t="shared" si="6"/>
        <v>9.1374599015993097E-2</v>
      </c>
      <c r="J108" s="22">
        <f t="shared" si="7"/>
        <v>-1.7214309650780052E-2</v>
      </c>
    </row>
    <row r="109" spans="2:10" x14ac:dyDescent="0.3">
      <c r="B109" s="22">
        <v>63</v>
      </c>
      <c r="C109" s="22">
        <v>5</v>
      </c>
      <c r="D109" s="22">
        <v>-0.65043514099999999</v>
      </c>
      <c r="E109" s="22">
        <v>-0.59253769899999997</v>
      </c>
      <c r="F109" s="22">
        <v>-0.51400040999999996</v>
      </c>
      <c r="G109" s="22">
        <v>59360</v>
      </c>
      <c r="H109" s="22">
        <f t="shared" si="5"/>
        <v>-1.014750253350178</v>
      </c>
      <c r="I109" s="22">
        <f t="shared" si="6"/>
        <v>9.1374599015993097E-2</v>
      </c>
      <c r="J109" s="22">
        <f t="shared" si="7"/>
        <v>-1.7214309650780052E-2</v>
      </c>
    </row>
    <row r="110" spans="2:10" x14ac:dyDescent="0.3">
      <c r="B110" s="22">
        <v>64</v>
      </c>
      <c r="C110" s="22">
        <v>2</v>
      </c>
      <c r="D110" s="22">
        <v>-0.65043514099999999</v>
      </c>
      <c r="E110" s="22">
        <v>-0.59253769899999997</v>
      </c>
      <c r="F110" s="22">
        <v>-0.51400040999999996</v>
      </c>
      <c r="G110" s="22">
        <v>60920</v>
      </c>
      <c r="H110" s="22">
        <f t="shared" si="5"/>
        <v>-1.014750253350178</v>
      </c>
      <c r="I110" s="22">
        <f t="shared" si="6"/>
        <v>9.1374599015993097E-2</v>
      </c>
      <c r="J110" s="22">
        <f t="shared" si="7"/>
        <v>-1.7214309650780052E-2</v>
      </c>
    </row>
    <row r="111" spans="2:10" x14ac:dyDescent="0.3">
      <c r="B111" s="22">
        <v>65</v>
      </c>
      <c r="C111" s="22">
        <v>3</v>
      </c>
      <c r="D111" s="22">
        <v>-0.65043514099999999</v>
      </c>
      <c r="E111" s="22">
        <v>-0.59253769899999997</v>
      </c>
      <c r="F111" s="22">
        <v>-0.51400040999999996</v>
      </c>
      <c r="G111" s="22">
        <v>60920</v>
      </c>
      <c r="H111" s="22">
        <f t="shared" si="5"/>
        <v>-1.014750253350178</v>
      </c>
      <c r="I111" s="22">
        <f t="shared" si="6"/>
        <v>9.1374599015993097E-2</v>
      </c>
      <c r="J111" s="22">
        <f t="shared" si="7"/>
        <v>-1.7214309650780052E-2</v>
      </c>
    </row>
    <row r="112" spans="2:10" x14ac:dyDescent="0.3">
      <c r="B112" s="22">
        <v>66</v>
      </c>
      <c r="C112" s="22">
        <v>4</v>
      </c>
      <c r="D112" s="22">
        <v>-0.65043514099999999</v>
      </c>
      <c r="E112" s="22">
        <v>-0.59253769899999997</v>
      </c>
      <c r="F112" s="22">
        <v>-0.51400040999999996</v>
      </c>
      <c r="G112" s="22">
        <v>60660</v>
      </c>
      <c r="H112" s="22">
        <f t="shared" si="5"/>
        <v>-1.014750253350178</v>
      </c>
      <c r="I112" s="22">
        <f t="shared" si="6"/>
        <v>9.1374599015993097E-2</v>
      </c>
      <c r="J112" s="22">
        <f t="shared" si="7"/>
        <v>-1.7214309650780052E-2</v>
      </c>
    </row>
    <row r="113" spans="2:10" x14ac:dyDescent="0.3">
      <c r="B113" s="22">
        <v>67</v>
      </c>
      <c r="C113" s="22">
        <v>7</v>
      </c>
      <c r="D113" s="22">
        <v>-0.65043514099999999</v>
      </c>
      <c r="E113" s="22">
        <v>-0.59253769899999997</v>
      </c>
      <c r="F113" s="22">
        <v>-0.57427700400000004</v>
      </c>
      <c r="G113" s="22">
        <v>59880</v>
      </c>
      <c r="H113" s="22">
        <f t="shared" ref="H113" si="8">C$8*$D113+C$9*$E113+C$10*$F113</f>
        <v>-1.0491912744596799</v>
      </c>
      <c r="I113" s="22">
        <f t="shared" ref="I113" si="9">D$8*$D113+D$9*$E113+D$10*$F113</f>
        <v>4.4813883704099E-2</v>
      </c>
      <c r="J113" s="22">
        <f t="shared" ref="J113" si="10">E$8*$D113+E$9*$E113+E$10*$F113</f>
        <v>-3.3923041784174074E-2</v>
      </c>
    </row>
  </sheetData>
  <mergeCells count="6">
    <mergeCell ref="B32:K32"/>
    <mergeCell ref="H35:J35"/>
    <mergeCell ref="B44:K44"/>
    <mergeCell ref="O45:S45"/>
    <mergeCell ref="B6:E6"/>
    <mergeCell ref="B2:O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E7C7A-E647-4B57-A5A9-90753D39AE09}">
  <dimension ref="B1:P14"/>
  <sheetViews>
    <sheetView showGridLines="0" workbookViewId="0">
      <selection activeCell="Q9" sqref="Q9"/>
    </sheetView>
  </sheetViews>
  <sheetFormatPr defaultRowHeight="14.4" x14ac:dyDescent="0.3"/>
  <cols>
    <col min="1" max="1" width="0.5546875" customWidth="1"/>
    <col min="2" max="2" width="19.5546875" bestFit="1" customWidth="1"/>
    <col min="4" max="4" width="12.6640625" customWidth="1"/>
  </cols>
  <sheetData>
    <row r="1" spans="2:16" ht="2.4" customHeight="1" x14ac:dyDescent="0.3"/>
    <row r="2" spans="2:16" ht="39.6" customHeight="1" x14ac:dyDescent="0.3">
      <c r="B2" s="2" t="s">
        <v>64</v>
      </c>
      <c r="C2" s="2"/>
      <c r="D2" s="2"/>
      <c r="E2" s="2"/>
      <c r="F2" s="2"/>
      <c r="G2" s="2"/>
      <c r="H2" s="2"/>
      <c r="I2" s="2"/>
      <c r="J2" s="2"/>
      <c r="K2" s="2"/>
      <c r="L2" s="2"/>
      <c r="M2" s="2"/>
    </row>
    <row r="3" spans="2:16" ht="15.6" customHeight="1" x14ac:dyDescent="0.3">
      <c r="B3" s="4"/>
      <c r="C3" s="4"/>
      <c r="D3" s="4"/>
      <c r="E3" s="4"/>
      <c r="F3" s="4"/>
      <c r="G3" s="4"/>
      <c r="H3" s="4"/>
      <c r="I3" s="4"/>
      <c r="J3" s="4"/>
      <c r="K3" s="4"/>
      <c r="L3" s="4"/>
      <c r="M3" s="4"/>
    </row>
    <row r="4" spans="2:16" x14ac:dyDescent="0.3">
      <c r="B4" s="27" t="s">
        <v>22</v>
      </c>
      <c r="C4" s="28">
        <v>0</v>
      </c>
      <c r="D4" s="27" t="s">
        <v>23</v>
      </c>
      <c r="E4" s="28">
        <v>1</v>
      </c>
      <c r="I4" s="31"/>
      <c r="J4" s="38"/>
      <c r="K4" s="30"/>
      <c r="L4" s="38"/>
      <c r="M4" s="30"/>
      <c r="N4" s="39"/>
      <c r="O4" s="39"/>
    </row>
    <row r="5" spans="2:16" x14ac:dyDescent="0.3">
      <c r="B5" s="27" t="s">
        <v>24</v>
      </c>
      <c r="C5" s="29">
        <v>3.2478200000000001E-16</v>
      </c>
      <c r="D5" s="27" t="s">
        <v>25</v>
      </c>
      <c r="E5" s="28">
        <v>1</v>
      </c>
      <c r="I5" s="31"/>
      <c r="J5" s="38"/>
      <c r="K5" s="40"/>
      <c r="L5" s="38"/>
      <c r="M5" s="30"/>
      <c r="N5" s="39"/>
      <c r="O5" s="39"/>
    </row>
    <row r="6" spans="2:16" x14ac:dyDescent="0.3">
      <c r="B6" s="27" t="s">
        <v>26</v>
      </c>
      <c r="C6" s="28">
        <v>0</v>
      </c>
      <c r="D6" s="27"/>
      <c r="E6" s="28"/>
      <c r="I6" s="31"/>
      <c r="J6" s="38"/>
      <c r="K6" s="30"/>
      <c r="L6" s="38"/>
      <c r="M6" s="30"/>
      <c r="N6" s="39"/>
      <c r="O6" s="39"/>
    </row>
    <row r="7" spans="2:16" x14ac:dyDescent="0.3">
      <c r="B7" s="34"/>
      <c r="C7" s="32"/>
      <c r="D7" s="35"/>
      <c r="E7" s="32"/>
      <c r="F7" s="33"/>
      <c r="G7" s="33"/>
      <c r="H7" s="33"/>
      <c r="I7" s="33"/>
      <c r="J7" s="35"/>
      <c r="K7" s="32"/>
      <c r="L7" s="35"/>
      <c r="M7" s="32"/>
      <c r="N7" s="21"/>
      <c r="O7" s="21"/>
      <c r="P7" s="33"/>
    </row>
    <row r="8" spans="2:16" x14ac:dyDescent="0.3">
      <c r="B8" s="36" t="s">
        <v>27</v>
      </c>
      <c r="C8" s="36"/>
      <c r="D8" s="36"/>
      <c r="E8" s="36"/>
      <c r="F8" s="36"/>
      <c r="G8" s="36"/>
      <c r="H8" s="33"/>
      <c r="I8" s="33"/>
      <c r="J8" s="41"/>
      <c r="K8" s="41"/>
      <c r="L8" s="41"/>
      <c r="M8" s="41"/>
      <c r="N8" s="41"/>
      <c r="O8" s="41"/>
      <c r="P8" s="33"/>
    </row>
    <row r="9" spans="2:16" ht="40.200000000000003" x14ac:dyDescent="0.3">
      <c r="B9" s="37" t="s">
        <v>28</v>
      </c>
      <c r="C9" s="37" t="s">
        <v>29</v>
      </c>
      <c r="D9" s="10" t="s">
        <v>30</v>
      </c>
      <c r="E9" s="10" t="s">
        <v>31</v>
      </c>
      <c r="F9" s="37" t="s">
        <v>32</v>
      </c>
      <c r="G9" s="37" t="s">
        <v>33</v>
      </c>
      <c r="H9" s="33"/>
      <c r="I9" s="33"/>
      <c r="J9" s="35"/>
      <c r="K9" s="35"/>
      <c r="L9" s="42"/>
      <c r="M9" s="42"/>
      <c r="N9" s="35"/>
      <c r="O9" s="35"/>
      <c r="P9" s="33"/>
    </row>
    <row r="10" spans="2:16" x14ac:dyDescent="0.3">
      <c r="B10" s="27" t="s">
        <v>5</v>
      </c>
      <c r="C10" s="28">
        <v>1</v>
      </c>
      <c r="D10" s="28">
        <v>0.57625000000000004</v>
      </c>
      <c r="E10" s="28">
        <v>0</v>
      </c>
      <c r="F10" s="28" t="s">
        <v>34</v>
      </c>
      <c r="G10" s="28" t="s">
        <v>35</v>
      </c>
      <c r="H10" s="33"/>
      <c r="I10" s="33"/>
      <c r="J10" s="35"/>
      <c r="K10" s="32"/>
      <c r="L10" s="32"/>
      <c r="M10" s="32"/>
      <c r="N10" s="32"/>
      <c r="O10" s="32"/>
      <c r="P10" s="33"/>
    </row>
    <row r="11" spans="2:16" x14ac:dyDescent="0.3">
      <c r="B11" s="27" t="s">
        <v>6</v>
      </c>
      <c r="C11" s="28">
        <v>1</v>
      </c>
      <c r="D11" s="28">
        <v>0.58433999999999997</v>
      </c>
      <c r="E11" s="28">
        <v>0</v>
      </c>
      <c r="F11" s="28" t="s">
        <v>34</v>
      </c>
      <c r="G11" s="28" t="s">
        <v>35</v>
      </c>
      <c r="H11" s="33"/>
      <c r="I11" s="33"/>
      <c r="J11" s="35"/>
      <c r="K11" s="32"/>
      <c r="L11" s="32"/>
      <c r="M11" s="32"/>
      <c r="N11" s="43"/>
      <c r="O11" s="32"/>
      <c r="P11" s="33"/>
    </row>
    <row r="12" spans="2:16" x14ac:dyDescent="0.3">
      <c r="B12" s="27" t="s">
        <v>7</v>
      </c>
      <c r="C12" s="28">
        <v>1</v>
      </c>
      <c r="D12" s="28">
        <v>0.57138</v>
      </c>
      <c r="E12" s="28">
        <v>0</v>
      </c>
      <c r="F12" s="28" t="s">
        <v>34</v>
      </c>
      <c r="G12" s="28" t="s">
        <v>35</v>
      </c>
      <c r="H12" s="33"/>
      <c r="I12" s="33"/>
      <c r="J12" s="35"/>
      <c r="K12" s="32"/>
      <c r="L12" s="32"/>
      <c r="M12" s="32"/>
      <c r="N12" s="32"/>
      <c r="O12" s="32"/>
      <c r="P12" s="33"/>
    </row>
    <row r="13" spans="2:16" x14ac:dyDescent="0.3">
      <c r="B13" s="33"/>
      <c r="C13" s="33"/>
      <c r="D13" s="33"/>
      <c r="E13" s="33"/>
      <c r="F13" s="33"/>
      <c r="G13" s="33"/>
      <c r="H13" s="33"/>
      <c r="I13" s="33"/>
      <c r="J13" s="33"/>
      <c r="K13" s="33"/>
      <c r="L13" s="33"/>
      <c r="M13" s="33"/>
      <c r="N13" s="33"/>
      <c r="O13" s="33"/>
      <c r="P13" s="33"/>
    </row>
    <row r="14" spans="2:16" x14ac:dyDescent="0.3">
      <c r="B14" s="32" t="s">
        <v>65</v>
      </c>
    </row>
  </sheetData>
  <mergeCells count="3">
    <mergeCell ref="B8:G8"/>
    <mergeCell ref="J8:O8"/>
    <mergeCell ref="B2:M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C311B-5A55-44B8-B705-46DB95D330BC}">
  <dimension ref="B1:P14"/>
  <sheetViews>
    <sheetView showGridLines="0" workbookViewId="0">
      <selection activeCell="B14" sqref="B14"/>
    </sheetView>
  </sheetViews>
  <sheetFormatPr defaultRowHeight="14.4" x14ac:dyDescent="0.3"/>
  <cols>
    <col min="1" max="1" width="0.5546875" customWidth="1"/>
    <col min="2" max="2" width="19.5546875" bestFit="1" customWidth="1"/>
    <col min="4" max="4" width="12.6640625" customWidth="1"/>
  </cols>
  <sheetData>
    <row r="1" spans="2:16" ht="2.4" customHeight="1" x14ac:dyDescent="0.3"/>
    <row r="2" spans="2:16" ht="39.6" customHeight="1" x14ac:dyDescent="0.3">
      <c r="B2" s="2" t="s">
        <v>66</v>
      </c>
      <c r="C2" s="2"/>
      <c r="D2" s="2"/>
      <c r="E2" s="2"/>
      <c r="F2" s="2"/>
      <c r="G2" s="2"/>
      <c r="H2" s="2"/>
      <c r="I2" s="2"/>
      <c r="J2" s="2"/>
      <c r="K2" s="2"/>
      <c r="L2" s="2"/>
      <c r="M2" s="2"/>
    </row>
    <row r="3" spans="2:16" ht="15.6" customHeight="1" x14ac:dyDescent="0.3">
      <c r="B3" s="4"/>
      <c r="C3" s="4"/>
      <c r="D3" s="4"/>
      <c r="E3" s="4"/>
      <c r="F3" s="4"/>
      <c r="G3" s="4"/>
      <c r="H3" s="4"/>
      <c r="I3" s="4"/>
      <c r="J3" s="4"/>
      <c r="K3" s="4"/>
      <c r="L3" s="4"/>
      <c r="M3" s="4"/>
    </row>
    <row r="4" spans="2:16" ht="15" thickBot="1" x14ac:dyDescent="0.35">
      <c r="B4" s="27" t="s">
        <v>22</v>
      </c>
      <c r="C4" s="28">
        <v>0</v>
      </c>
      <c r="D4" s="27" t="s">
        <v>23</v>
      </c>
      <c r="E4" s="28">
        <v>1</v>
      </c>
      <c r="I4" s="31"/>
      <c r="J4" s="38"/>
      <c r="K4" s="30"/>
      <c r="L4" s="38"/>
      <c r="M4" s="30"/>
      <c r="N4" s="39"/>
      <c r="O4" s="39"/>
    </row>
    <row r="5" spans="2:16" x14ac:dyDescent="0.3">
      <c r="B5" s="27" t="s">
        <v>24</v>
      </c>
      <c r="C5" s="44">
        <v>3.6786500000000001E-16</v>
      </c>
      <c r="D5" s="27" t="s">
        <v>25</v>
      </c>
      <c r="E5" s="28">
        <v>1</v>
      </c>
      <c r="I5" s="31"/>
      <c r="J5" s="38"/>
      <c r="K5" s="40"/>
      <c r="L5" s="38"/>
      <c r="M5" s="30"/>
      <c r="N5" s="39"/>
      <c r="O5" s="39"/>
    </row>
    <row r="6" spans="2:16" x14ac:dyDescent="0.3">
      <c r="B6" s="27" t="s">
        <v>26</v>
      </c>
      <c r="C6" s="28">
        <v>0</v>
      </c>
      <c r="D6" s="27"/>
      <c r="E6" s="28"/>
      <c r="I6" s="31"/>
      <c r="J6" s="38"/>
      <c r="K6" s="30"/>
      <c r="L6" s="38"/>
      <c r="M6" s="30"/>
      <c r="N6" s="39"/>
      <c r="O6" s="39"/>
    </row>
    <row r="7" spans="2:16" x14ac:dyDescent="0.3">
      <c r="B7" s="34"/>
      <c r="C7" s="32"/>
      <c r="D7" s="35"/>
      <c r="E7" s="32"/>
      <c r="F7" s="33"/>
      <c r="G7" s="33"/>
      <c r="H7" s="33"/>
      <c r="I7" s="33"/>
      <c r="J7" s="35"/>
      <c r="K7" s="32"/>
      <c r="L7" s="35"/>
      <c r="M7" s="32"/>
      <c r="N7" s="21"/>
      <c r="O7" s="21"/>
      <c r="P7" s="33"/>
    </row>
    <row r="8" spans="2:16" x14ac:dyDescent="0.3">
      <c r="B8" s="36" t="s">
        <v>27</v>
      </c>
      <c r="C8" s="36"/>
      <c r="D8" s="36"/>
      <c r="E8" s="36"/>
      <c r="F8" s="36"/>
      <c r="G8" s="36"/>
      <c r="H8" s="33"/>
      <c r="I8" s="33"/>
      <c r="J8" s="41"/>
      <c r="K8" s="41"/>
      <c r="L8" s="41"/>
      <c r="M8" s="41"/>
      <c r="N8" s="41"/>
      <c r="O8" s="41"/>
      <c r="P8" s="33"/>
    </row>
    <row r="9" spans="2:16" ht="40.200000000000003" x14ac:dyDescent="0.3">
      <c r="B9" s="37" t="s">
        <v>28</v>
      </c>
      <c r="C9" s="37" t="s">
        <v>29</v>
      </c>
      <c r="D9" s="10" t="s">
        <v>30</v>
      </c>
      <c r="E9" s="10" t="s">
        <v>31</v>
      </c>
      <c r="F9" s="37" t="s">
        <v>32</v>
      </c>
      <c r="G9" s="37" t="s">
        <v>33</v>
      </c>
      <c r="H9" s="33"/>
      <c r="I9" s="33"/>
      <c r="J9" s="35"/>
      <c r="K9" s="35"/>
      <c r="L9" s="42"/>
      <c r="M9" s="42"/>
      <c r="N9" s="35"/>
      <c r="O9" s="35"/>
      <c r="P9" s="33"/>
    </row>
    <row r="10" spans="2:16" x14ac:dyDescent="0.3">
      <c r="B10" s="27" t="s">
        <v>5</v>
      </c>
      <c r="C10" s="28">
        <v>1</v>
      </c>
      <c r="D10" s="45">
        <v>0.57625000000000004</v>
      </c>
      <c r="E10" s="28">
        <v>0</v>
      </c>
      <c r="F10" s="28" t="s">
        <v>34</v>
      </c>
      <c r="G10" s="28" t="s">
        <v>35</v>
      </c>
      <c r="H10" s="33"/>
      <c r="I10" s="33"/>
      <c r="J10" s="35"/>
      <c r="K10" s="32"/>
      <c r="L10" s="32"/>
      <c r="M10" s="32"/>
      <c r="N10" s="32"/>
      <c r="O10" s="32"/>
      <c r="P10" s="33"/>
    </row>
    <row r="11" spans="2:16" x14ac:dyDescent="0.3">
      <c r="B11" s="27" t="s">
        <v>6</v>
      </c>
      <c r="C11" s="28">
        <v>1</v>
      </c>
      <c r="D11" s="46">
        <v>-0.61812</v>
      </c>
      <c r="E11" s="28">
        <v>0</v>
      </c>
      <c r="F11" s="28" t="s">
        <v>34</v>
      </c>
      <c r="G11" s="28" t="s">
        <v>35</v>
      </c>
      <c r="H11" s="33"/>
      <c r="I11" s="33"/>
      <c r="J11" s="35"/>
      <c r="K11" s="32"/>
      <c r="L11" s="32"/>
      <c r="M11" s="32"/>
      <c r="N11" s="43"/>
      <c r="O11" s="32"/>
      <c r="P11" s="33"/>
    </row>
    <row r="12" spans="2:16" x14ac:dyDescent="0.3">
      <c r="B12" s="27" t="s">
        <v>7</v>
      </c>
      <c r="C12" s="28">
        <v>1</v>
      </c>
      <c r="D12" s="47">
        <v>0.53466000000000002</v>
      </c>
      <c r="E12" s="28">
        <v>0</v>
      </c>
      <c r="F12" s="28" t="s">
        <v>34</v>
      </c>
      <c r="G12" s="28" t="s">
        <v>35</v>
      </c>
      <c r="H12" s="33"/>
      <c r="I12" s="33"/>
      <c r="J12" s="35"/>
      <c r="K12" s="32"/>
      <c r="L12" s="32"/>
      <c r="M12" s="32"/>
      <c r="N12" s="32"/>
      <c r="O12" s="32"/>
      <c r="P12" s="33"/>
    </row>
    <row r="13" spans="2:16" x14ac:dyDescent="0.3">
      <c r="B13" s="33"/>
      <c r="C13" s="33"/>
      <c r="D13" s="33"/>
      <c r="E13" s="33"/>
      <c r="F13" s="33"/>
      <c r="G13" s="33"/>
      <c r="H13" s="33"/>
      <c r="I13" s="33"/>
      <c r="J13" s="33"/>
      <c r="K13" s="33"/>
      <c r="L13" s="33"/>
      <c r="M13" s="33"/>
      <c r="N13" s="33"/>
      <c r="O13" s="33"/>
      <c r="P13" s="33"/>
    </row>
    <row r="14" spans="2:16" x14ac:dyDescent="0.3">
      <c r="B14" s="32" t="s">
        <v>67</v>
      </c>
    </row>
  </sheetData>
  <mergeCells count="3">
    <mergeCell ref="B2:M2"/>
    <mergeCell ref="B8:G8"/>
    <mergeCell ref="J8:O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9230E-B909-45E4-8D65-F054995D2C63}">
  <dimension ref="B1:P17"/>
  <sheetViews>
    <sheetView showGridLines="0" workbookViewId="0">
      <selection activeCell="B14" sqref="B14:K17"/>
    </sheetView>
  </sheetViews>
  <sheetFormatPr defaultRowHeight="14.4" x14ac:dyDescent="0.3"/>
  <cols>
    <col min="1" max="1" width="0.5546875" customWidth="1"/>
    <col min="2" max="2" width="19.5546875" bestFit="1" customWidth="1"/>
    <col min="4" max="4" width="12.6640625" customWidth="1"/>
  </cols>
  <sheetData>
    <row r="1" spans="2:16" ht="2.4" customHeight="1" x14ac:dyDescent="0.3"/>
    <row r="2" spans="2:16" ht="39.6" customHeight="1" x14ac:dyDescent="0.3">
      <c r="B2" s="2" t="s">
        <v>68</v>
      </c>
      <c r="C2" s="2"/>
      <c r="D2" s="2"/>
      <c r="E2" s="2"/>
      <c r="F2" s="2"/>
      <c r="G2" s="2"/>
      <c r="H2" s="2"/>
      <c r="I2" s="2"/>
      <c r="J2" s="2"/>
      <c r="K2" s="2"/>
      <c r="L2" s="2"/>
      <c r="M2" s="2"/>
    </row>
    <row r="3" spans="2:16" ht="15.6" customHeight="1" x14ac:dyDescent="0.3">
      <c r="B3" s="4"/>
      <c r="C3" s="4"/>
      <c r="D3" s="4"/>
      <c r="E3" s="4"/>
      <c r="F3" s="4"/>
      <c r="G3" s="4"/>
      <c r="H3" s="4"/>
      <c r="I3" s="4"/>
      <c r="J3" s="4"/>
      <c r="K3" s="4"/>
      <c r="L3" s="4"/>
      <c r="M3" s="4"/>
    </row>
    <row r="4" spans="2:16" ht="38.4" customHeight="1" x14ac:dyDescent="0.3">
      <c r="B4" s="8" t="s">
        <v>36</v>
      </c>
      <c r="C4" s="8"/>
      <c r="D4" s="8"/>
      <c r="E4" s="8"/>
      <c r="I4" s="31"/>
      <c r="J4" s="38"/>
      <c r="K4" s="30"/>
      <c r="L4" s="38"/>
      <c r="M4" s="30"/>
      <c r="N4" s="39"/>
      <c r="O4" s="39"/>
    </row>
    <row r="5" spans="2:16" x14ac:dyDescent="0.3">
      <c r="B5" s="9" t="s">
        <v>1</v>
      </c>
      <c r="C5" s="9" t="s">
        <v>2</v>
      </c>
      <c r="D5" s="9" t="s">
        <v>3</v>
      </c>
      <c r="E5" s="9" t="s">
        <v>4</v>
      </c>
      <c r="I5" s="31"/>
      <c r="J5" s="38"/>
      <c r="K5" s="40"/>
      <c r="L5" s="38"/>
      <c r="M5" s="30"/>
      <c r="N5" s="39"/>
      <c r="O5" s="39"/>
    </row>
    <row r="6" spans="2:16" x14ac:dyDescent="0.3">
      <c r="B6" s="52" t="s">
        <v>5</v>
      </c>
      <c r="C6" s="50">
        <v>0.98268999999999995</v>
      </c>
      <c r="D6" s="50">
        <v>-0.17882999999999999</v>
      </c>
      <c r="E6" s="50">
        <v>4.8480000000000002E-2</v>
      </c>
      <c r="I6" s="31"/>
      <c r="J6" s="38"/>
      <c r="K6" s="30"/>
      <c r="L6" s="38"/>
      <c r="M6" s="30"/>
      <c r="N6" s="39"/>
      <c r="O6" s="39"/>
    </row>
    <row r="7" spans="2:16" x14ac:dyDescent="0.3">
      <c r="B7" s="53"/>
      <c r="C7" s="50" t="s">
        <v>35</v>
      </c>
      <c r="D7" s="50">
        <v>0.14760000000000001</v>
      </c>
      <c r="E7" s="50">
        <v>0.69679999999999997</v>
      </c>
      <c r="F7" s="33"/>
      <c r="G7" s="33"/>
      <c r="H7" s="33"/>
      <c r="I7" s="33"/>
      <c r="J7" s="35"/>
      <c r="K7" s="32"/>
      <c r="L7" s="35"/>
      <c r="M7" s="32"/>
      <c r="N7" s="21"/>
      <c r="O7" s="21"/>
      <c r="P7" s="33"/>
    </row>
    <row r="8" spans="2:16" x14ac:dyDescent="0.3">
      <c r="B8" s="52" t="s">
        <v>6</v>
      </c>
      <c r="C8" s="50">
        <v>0.99648000000000003</v>
      </c>
      <c r="D8" s="50">
        <v>-4.2169999999999999E-2</v>
      </c>
      <c r="E8" s="50">
        <v>-7.238E-2</v>
      </c>
      <c r="F8" s="48"/>
      <c r="G8" s="48"/>
      <c r="H8" s="21"/>
      <c r="I8" s="21"/>
      <c r="J8" s="41"/>
      <c r="K8" s="41"/>
      <c r="L8" s="41"/>
      <c r="M8" s="41"/>
      <c r="N8" s="41"/>
      <c r="O8" s="41"/>
      <c r="P8" s="33"/>
    </row>
    <row r="9" spans="2:16" x14ac:dyDescent="0.3">
      <c r="B9" s="53"/>
      <c r="C9" s="50" t="s">
        <v>35</v>
      </c>
      <c r="D9" s="50">
        <v>0.73470000000000002</v>
      </c>
      <c r="E9" s="50">
        <v>0.5605</v>
      </c>
      <c r="F9" s="49"/>
      <c r="G9" s="49"/>
      <c r="H9" s="21"/>
      <c r="I9" s="21"/>
      <c r="J9" s="35"/>
      <c r="K9" s="35"/>
      <c r="L9" s="42"/>
      <c r="M9" s="42"/>
      <c r="N9" s="35"/>
      <c r="O9" s="35"/>
      <c r="P9" s="33"/>
    </row>
    <row r="10" spans="2:16" x14ac:dyDescent="0.3">
      <c r="B10" s="54" t="s">
        <v>7</v>
      </c>
      <c r="C10" s="50">
        <v>0.97438999999999998</v>
      </c>
      <c r="D10" s="50">
        <v>0.22347</v>
      </c>
      <c r="E10" s="50">
        <v>2.513E-2</v>
      </c>
      <c r="F10" s="32"/>
      <c r="G10" s="32"/>
      <c r="H10" s="21"/>
      <c r="I10" s="21"/>
      <c r="J10" s="35"/>
      <c r="K10" s="32"/>
      <c r="L10" s="32"/>
      <c r="M10" s="32"/>
      <c r="N10" s="32"/>
      <c r="O10" s="32"/>
      <c r="P10" s="33"/>
    </row>
    <row r="11" spans="2:16" x14ac:dyDescent="0.3">
      <c r="B11" s="54"/>
      <c r="C11" s="50" t="s">
        <v>35</v>
      </c>
      <c r="D11" s="50">
        <v>6.9099999999999995E-2</v>
      </c>
      <c r="E11" s="50">
        <v>0.84</v>
      </c>
      <c r="F11" s="32"/>
      <c r="G11" s="32"/>
      <c r="H11" s="21"/>
      <c r="I11" s="21"/>
      <c r="J11" s="35"/>
      <c r="K11" s="32"/>
      <c r="L11" s="32"/>
      <c r="M11" s="32"/>
      <c r="N11" s="43"/>
      <c r="O11" s="32"/>
      <c r="P11" s="33"/>
    </row>
    <row r="12" spans="2:16" x14ac:dyDescent="0.3">
      <c r="B12" s="35"/>
      <c r="C12" s="32"/>
      <c r="D12" s="51"/>
      <c r="E12" s="32"/>
      <c r="F12" s="32"/>
      <c r="G12" s="32"/>
      <c r="H12" s="21"/>
      <c r="I12" s="21"/>
      <c r="J12" s="35"/>
      <c r="K12" s="32"/>
      <c r="L12" s="32"/>
      <c r="M12" s="32"/>
      <c r="N12" s="32"/>
      <c r="O12" s="32"/>
      <c r="P12" s="33"/>
    </row>
    <row r="13" spans="2:16" x14ac:dyDescent="0.3">
      <c r="B13" s="21"/>
      <c r="C13" s="21"/>
      <c r="D13" s="21"/>
      <c r="E13" s="21"/>
      <c r="F13" s="21"/>
      <c r="G13" s="21"/>
      <c r="H13" s="21"/>
      <c r="I13" s="21"/>
      <c r="J13" s="33"/>
      <c r="K13" s="33"/>
      <c r="L13" s="33"/>
      <c r="M13" s="33"/>
      <c r="N13" s="33"/>
      <c r="O13" s="33"/>
      <c r="P13" s="33"/>
    </row>
    <row r="14" spans="2:16" ht="14.4" customHeight="1" x14ac:dyDescent="0.3">
      <c r="B14" s="56" t="s">
        <v>69</v>
      </c>
      <c r="C14" s="56"/>
      <c r="D14" s="56"/>
      <c r="E14" s="56"/>
      <c r="F14" s="56"/>
      <c r="G14" s="56"/>
      <c r="H14" s="56"/>
      <c r="I14" s="56"/>
      <c r="J14" s="56"/>
      <c r="K14" s="56"/>
    </row>
    <row r="15" spans="2:16" x14ac:dyDescent="0.3">
      <c r="B15" s="56"/>
      <c r="C15" s="56"/>
      <c r="D15" s="56"/>
      <c r="E15" s="56"/>
      <c r="F15" s="56"/>
      <c r="G15" s="56"/>
      <c r="H15" s="56"/>
      <c r="I15" s="56"/>
      <c r="J15" s="56"/>
      <c r="K15" s="56"/>
    </row>
    <row r="16" spans="2:16" x14ac:dyDescent="0.3">
      <c r="B16" s="56"/>
      <c r="C16" s="56"/>
      <c r="D16" s="56"/>
      <c r="E16" s="56"/>
      <c r="F16" s="56"/>
      <c r="G16" s="56"/>
      <c r="H16" s="56"/>
      <c r="I16" s="56"/>
      <c r="J16" s="56"/>
      <c r="K16" s="56"/>
    </row>
    <row r="17" spans="2:11" x14ac:dyDescent="0.3">
      <c r="B17" s="56"/>
      <c r="C17" s="56"/>
      <c r="D17" s="56"/>
      <c r="E17" s="56"/>
      <c r="F17" s="56"/>
      <c r="G17" s="56"/>
      <c r="H17" s="56"/>
      <c r="I17" s="56"/>
      <c r="J17" s="56"/>
      <c r="K17" s="56"/>
    </row>
  </sheetData>
  <mergeCells count="7">
    <mergeCell ref="B10:B11"/>
    <mergeCell ref="B14:K17"/>
    <mergeCell ref="B2:M2"/>
    <mergeCell ref="J8:O8"/>
    <mergeCell ref="B4:E4"/>
    <mergeCell ref="B6:B7"/>
    <mergeCell ref="B8:B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80121-FE1C-40E9-BC18-2DD980CB6849}">
  <dimension ref="B1:P14"/>
  <sheetViews>
    <sheetView showGridLines="0" workbookViewId="0">
      <selection activeCell="B14" sqref="B14"/>
    </sheetView>
  </sheetViews>
  <sheetFormatPr defaultRowHeight="14.4" x14ac:dyDescent="0.3"/>
  <cols>
    <col min="1" max="1" width="0.5546875" customWidth="1"/>
    <col min="2" max="2" width="6.5546875" customWidth="1"/>
    <col min="3" max="3" width="11" bestFit="1" customWidth="1"/>
    <col min="4" max="4" width="12.6640625" customWidth="1"/>
    <col min="5" max="5" width="10.109375" bestFit="1" customWidth="1"/>
    <col min="6" max="6" width="10.5546875" bestFit="1" customWidth="1"/>
  </cols>
  <sheetData>
    <row r="1" spans="2:16" ht="2.4" customHeight="1" x14ac:dyDescent="0.3"/>
    <row r="2" spans="2:16" ht="66" customHeight="1" x14ac:dyDescent="0.3">
      <c r="B2" s="2" t="s">
        <v>70</v>
      </c>
      <c r="C2" s="2"/>
      <c r="D2" s="2"/>
      <c r="E2" s="2"/>
      <c r="F2" s="2"/>
      <c r="G2" s="2"/>
      <c r="H2" s="2"/>
      <c r="I2" s="2"/>
      <c r="J2" s="2"/>
      <c r="K2" s="2"/>
      <c r="L2" s="2"/>
      <c r="M2" s="2"/>
    </row>
    <row r="3" spans="2:16" ht="15.6" customHeight="1" x14ac:dyDescent="0.3">
      <c r="B3" s="4"/>
      <c r="C3" s="4"/>
      <c r="D3" s="4"/>
      <c r="E3" s="4"/>
      <c r="F3" s="4"/>
      <c r="G3" s="4"/>
      <c r="H3" s="4"/>
      <c r="I3" s="4"/>
      <c r="J3" s="4"/>
      <c r="K3" s="4"/>
      <c r="L3" s="4"/>
      <c r="M3" s="4"/>
    </row>
    <row r="4" spans="2:16" ht="19.2" customHeight="1" x14ac:dyDescent="0.3">
      <c r="B4" s="26" t="s">
        <v>17</v>
      </c>
      <c r="C4" s="26"/>
      <c r="D4" s="26"/>
      <c r="E4" s="26"/>
      <c r="F4" s="26"/>
      <c r="I4" s="31"/>
      <c r="J4" s="38"/>
      <c r="K4" s="30"/>
      <c r="L4" s="38"/>
      <c r="M4" s="30"/>
      <c r="N4" s="39"/>
      <c r="O4" s="39"/>
    </row>
    <row r="5" spans="2:16" x14ac:dyDescent="0.3">
      <c r="B5" s="25"/>
      <c r="C5" s="17" t="s">
        <v>18</v>
      </c>
      <c r="D5" s="17" t="s">
        <v>19</v>
      </c>
      <c r="E5" s="17" t="s">
        <v>20</v>
      </c>
      <c r="F5" s="17" t="s">
        <v>21</v>
      </c>
      <c r="I5" s="31"/>
      <c r="J5" s="38"/>
      <c r="K5" s="40"/>
      <c r="L5" s="38"/>
      <c r="M5" s="30"/>
      <c r="N5" s="39"/>
      <c r="O5" s="39"/>
    </row>
    <row r="6" spans="2:16" x14ac:dyDescent="0.3">
      <c r="B6" s="22">
        <v>1</v>
      </c>
      <c r="C6" s="16">
        <v>2.9080811400000002</v>
      </c>
      <c r="D6" s="22">
        <v>2.8243837699999998</v>
      </c>
      <c r="E6" s="22">
        <v>0.96940000000000004</v>
      </c>
      <c r="F6" s="22">
        <v>0.96940000000000004</v>
      </c>
      <c r="I6" s="31"/>
      <c r="J6" s="38"/>
      <c r="K6" s="30"/>
      <c r="L6" s="38"/>
      <c r="M6" s="30"/>
      <c r="N6" s="39"/>
      <c r="O6" s="39"/>
    </row>
    <row r="7" spans="2:16" x14ac:dyDescent="0.3">
      <c r="B7" s="22">
        <v>2</v>
      </c>
      <c r="C7" s="16">
        <v>8.3697369999999993E-2</v>
      </c>
      <c r="D7" s="22">
        <v>7.5475879999999995E-2</v>
      </c>
      <c r="E7" s="22">
        <v>2.7900000000000001E-2</v>
      </c>
      <c r="F7" s="22">
        <v>0.99729999999999996</v>
      </c>
      <c r="G7" s="33"/>
      <c r="H7" s="33"/>
      <c r="I7" s="33"/>
      <c r="J7" s="35"/>
      <c r="K7" s="32"/>
      <c r="L7" s="35"/>
      <c r="M7" s="32"/>
      <c r="N7" s="21"/>
      <c r="O7" s="21"/>
      <c r="P7" s="33"/>
    </row>
    <row r="8" spans="2:16" x14ac:dyDescent="0.3">
      <c r="B8" s="22">
        <v>3</v>
      </c>
      <c r="C8" s="16">
        <v>8.2214899999999997E-3</v>
      </c>
      <c r="D8" s="22"/>
      <c r="E8" s="22">
        <v>2.7000000000000001E-3</v>
      </c>
      <c r="F8" s="22">
        <v>1</v>
      </c>
      <c r="G8" s="48"/>
      <c r="H8" s="21"/>
      <c r="I8" s="21"/>
      <c r="J8" s="41"/>
      <c r="K8" s="41"/>
      <c r="L8" s="41"/>
      <c r="M8" s="41"/>
      <c r="N8" s="41"/>
      <c r="O8" s="41"/>
      <c r="P8" s="33"/>
    </row>
    <row r="9" spans="2:16" x14ac:dyDescent="0.3">
      <c r="B9" s="57"/>
      <c r="C9" s="58"/>
      <c r="D9" s="58"/>
      <c r="E9" s="58"/>
      <c r="F9" s="49"/>
      <c r="G9" s="49"/>
      <c r="H9" s="21"/>
      <c r="I9" s="21"/>
      <c r="J9" s="35"/>
      <c r="K9" s="35"/>
      <c r="L9" s="42"/>
      <c r="M9" s="42"/>
      <c r="N9" s="35"/>
      <c r="O9" s="35"/>
      <c r="P9" s="33"/>
    </row>
    <row r="10" spans="2:16" ht="14.4" customHeight="1" x14ac:dyDescent="0.3">
      <c r="B10" s="56" t="s">
        <v>71</v>
      </c>
      <c r="C10" s="56"/>
      <c r="D10" s="56"/>
      <c r="E10" s="56"/>
      <c r="F10" s="56"/>
      <c r="G10" s="56"/>
      <c r="H10" s="55"/>
      <c r="I10" s="55"/>
      <c r="J10" s="55"/>
      <c r="K10" s="55"/>
      <c r="L10" s="32"/>
      <c r="M10" s="32"/>
      <c r="N10" s="32"/>
      <c r="O10" s="32"/>
      <c r="P10" s="33"/>
    </row>
    <row r="11" spans="2:16" x14ac:dyDescent="0.3">
      <c r="B11" s="56"/>
      <c r="C11" s="56"/>
      <c r="D11" s="56"/>
      <c r="E11" s="56"/>
      <c r="F11" s="56"/>
      <c r="G11" s="56"/>
      <c r="H11" s="55"/>
      <c r="I11" s="55"/>
      <c r="J11" s="55"/>
      <c r="K11" s="55"/>
      <c r="L11" s="32"/>
      <c r="M11" s="32"/>
      <c r="N11" s="43"/>
      <c r="O11" s="32"/>
      <c r="P11" s="33"/>
    </row>
    <row r="12" spans="2:16" x14ac:dyDescent="0.3">
      <c r="B12" s="56"/>
      <c r="C12" s="56"/>
      <c r="D12" s="56"/>
      <c r="E12" s="56"/>
      <c r="F12" s="56"/>
      <c r="G12" s="56"/>
      <c r="H12" s="55"/>
      <c r="I12" s="55"/>
      <c r="J12" s="55"/>
      <c r="K12" s="55"/>
      <c r="L12" s="32"/>
      <c r="M12" s="32"/>
      <c r="N12" s="32"/>
      <c r="O12" s="32"/>
      <c r="P12" s="33"/>
    </row>
    <row r="13" spans="2:16" x14ac:dyDescent="0.3">
      <c r="B13" s="56"/>
      <c r="C13" s="56"/>
      <c r="D13" s="56"/>
      <c r="E13" s="56"/>
      <c r="F13" s="56"/>
      <c r="G13" s="56"/>
      <c r="H13" s="55"/>
      <c r="I13" s="55"/>
      <c r="J13" s="55"/>
      <c r="K13" s="55"/>
      <c r="L13" s="33"/>
      <c r="M13" s="33"/>
      <c r="N13" s="33"/>
      <c r="O13" s="33"/>
      <c r="P13" s="33"/>
    </row>
    <row r="14" spans="2:16" ht="14.4" customHeight="1" x14ac:dyDescent="0.3"/>
  </sheetData>
  <mergeCells count="4">
    <mergeCell ref="B4:F4"/>
    <mergeCell ref="B10:G13"/>
    <mergeCell ref="B2:M2"/>
    <mergeCell ref="J8:O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B529C-E9F9-4891-A143-3A4D943184F2}">
  <dimension ref="B1:P15"/>
  <sheetViews>
    <sheetView showGridLines="0" workbookViewId="0">
      <selection activeCell="B15" sqref="B15"/>
    </sheetView>
  </sheetViews>
  <sheetFormatPr defaultRowHeight="14.4" x14ac:dyDescent="0.3"/>
  <cols>
    <col min="1" max="1" width="0.5546875" customWidth="1"/>
    <col min="2" max="2" width="19.5546875" bestFit="1" customWidth="1"/>
    <col min="4" max="4" width="12.6640625" customWidth="1"/>
  </cols>
  <sheetData>
    <row r="1" spans="2:16" ht="2.4" customHeight="1" x14ac:dyDescent="0.3"/>
    <row r="2" spans="2:16" ht="39.6" customHeight="1" x14ac:dyDescent="0.3">
      <c r="B2" s="2" t="s">
        <v>72</v>
      </c>
      <c r="C2" s="2"/>
      <c r="D2" s="2"/>
      <c r="E2" s="2"/>
      <c r="F2" s="2"/>
      <c r="G2" s="2"/>
      <c r="H2" s="2"/>
      <c r="I2" s="2"/>
      <c r="J2" s="2"/>
      <c r="K2" s="2"/>
      <c r="L2" s="2"/>
      <c r="M2" s="2"/>
    </row>
    <row r="3" spans="2:16" ht="15.6" customHeight="1" x14ac:dyDescent="0.3">
      <c r="B3" s="4"/>
      <c r="C3" s="4"/>
      <c r="D3" s="4"/>
      <c r="E3" s="4"/>
      <c r="F3" s="4"/>
      <c r="G3" s="4"/>
      <c r="H3" s="4"/>
      <c r="I3" s="4"/>
      <c r="J3" s="4"/>
      <c r="K3" s="4"/>
      <c r="L3" s="4"/>
      <c r="M3" s="4"/>
    </row>
    <row r="4" spans="2:16" ht="15" thickBot="1" x14ac:dyDescent="0.35">
      <c r="B4" s="27" t="s">
        <v>22</v>
      </c>
      <c r="C4" s="28">
        <v>2082.0916499999998</v>
      </c>
      <c r="D4" s="27" t="s">
        <v>23</v>
      </c>
      <c r="E4" s="28">
        <v>0.90029999999999999</v>
      </c>
      <c r="I4" s="31"/>
      <c r="J4" s="38"/>
      <c r="K4" s="30"/>
      <c r="L4" s="38"/>
      <c r="M4" s="30"/>
      <c r="N4" s="39"/>
      <c r="O4" s="39"/>
    </row>
    <row r="5" spans="2:16" x14ac:dyDescent="0.3">
      <c r="B5" s="27" t="s">
        <v>24</v>
      </c>
      <c r="C5" s="44">
        <v>63929</v>
      </c>
      <c r="D5" s="27" t="s">
        <v>25</v>
      </c>
      <c r="E5" s="28">
        <v>0.89549999999999996</v>
      </c>
      <c r="I5" s="31"/>
      <c r="J5" s="38"/>
      <c r="K5" s="40"/>
      <c r="L5" s="38"/>
      <c r="M5" s="30"/>
      <c r="N5" s="39"/>
      <c r="O5" s="39"/>
    </row>
    <row r="6" spans="2:16" x14ac:dyDescent="0.3">
      <c r="B6" s="27" t="s">
        <v>26</v>
      </c>
      <c r="C6" s="28">
        <v>3.2568600000000001</v>
      </c>
      <c r="D6" s="27"/>
      <c r="E6" s="28"/>
      <c r="I6" s="31"/>
      <c r="J6" s="38"/>
      <c r="K6" s="30"/>
      <c r="L6" s="38"/>
      <c r="M6" s="30"/>
      <c r="N6" s="39"/>
      <c r="O6" s="39"/>
    </row>
    <row r="7" spans="2:16" x14ac:dyDescent="0.3">
      <c r="B7" s="34"/>
      <c r="C7" s="32"/>
      <c r="D7" s="35"/>
      <c r="E7" s="32"/>
      <c r="F7" s="33"/>
      <c r="G7" s="33"/>
      <c r="H7" s="33"/>
      <c r="I7" s="33"/>
      <c r="J7" s="35"/>
      <c r="K7" s="32"/>
      <c r="L7" s="35"/>
      <c r="M7" s="32"/>
      <c r="N7" s="21"/>
      <c r="O7" s="21"/>
      <c r="P7" s="33"/>
    </row>
    <row r="8" spans="2:16" x14ac:dyDescent="0.3">
      <c r="B8" s="36" t="s">
        <v>27</v>
      </c>
      <c r="C8" s="36"/>
      <c r="D8" s="36"/>
      <c r="E8" s="36"/>
      <c r="F8" s="36"/>
      <c r="G8" s="36"/>
      <c r="H8" s="33"/>
      <c r="I8" s="33"/>
      <c r="J8" s="41"/>
      <c r="K8" s="41"/>
      <c r="L8" s="41"/>
      <c r="M8" s="41"/>
      <c r="N8" s="41"/>
      <c r="O8" s="41"/>
      <c r="P8" s="33"/>
    </row>
    <row r="9" spans="2:16" ht="40.200000000000003" x14ac:dyDescent="0.3">
      <c r="B9" s="37" t="s">
        <v>28</v>
      </c>
      <c r="C9" s="37" t="s">
        <v>29</v>
      </c>
      <c r="D9" s="10" t="s">
        <v>30</v>
      </c>
      <c r="E9" s="10" t="s">
        <v>31</v>
      </c>
      <c r="F9" s="37" t="s">
        <v>32</v>
      </c>
      <c r="G9" s="37" t="s">
        <v>33</v>
      </c>
      <c r="H9" s="33"/>
      <c r="I9" s="33"/>
      <c r="J9" s="35"/>
      <c r="K9" s="35"/>
      <c r="L9" s="42"/>
      <c r="M9" s="42"/>
      <c r="N9" s="35"/>
      <c r="O9" s="35"/>
      <c r="P9" s="33"/>
    </row>
    <row r="10" spans="2:16" x14ac:dyDescent="0.3">
      <c r="B10" s="27" t="s">
        <v>37</v>
      </c>
      <c r="C10" s="28">
        <v>1</v>
      </c>
      <c r="D10" s="45">
        <v>63929</v>
      </c>
      <c r="E10" s="28">
        <v>254.36797999999999</v>
      </c>
      <c r="F10" s="28">
        <v>251.33</v>
      </c>
      <c r="G10" s="28" t="s">
        <v>35</v>
      </c>
      <c r="H10" s="33"/>
      <c r="I10" s="33"/>
      <c r="J10" s="35"/>
      <c r="K10" s="32"/>
      <c r="L10" s="32"/>
      <c r="M10" s="32"/>
      <c r="N10" s="32"/>
      <c r="O10" s="32"/>
      <c r="P10" s="33"/>
    </row>
    <row r="11" spans="2:16" x14ac:dyDescent="0.3">
      <c r="B11" s="27" t="s">
        <v>2</v>
      </c>
      <c r="C11" s="28">
        <v>1</v>
      </c>
      <c r="D11" s="46">
        <v>3557.2064099999998</v>
      </c>
      <c r="E11" s="28">
        <v>150.28810999999999</v>
      </c>
      <c r="F11" s="28">
        <v>23.67</v>
      </c>
      <c r="G11" s="28" t="s">
        <v>35</v>
      </c>
      <c r="H11" s="33"/>
      <c r="I11" s="33"/>
      <c r="J11" s="35"/>
      <c r="K11" s="32"/>
      <c r="L11" s="32"/>
      <c r="M11" s="32"/>
      <c r="N11" s="43"/>
      <c r="O11" s="32"/>
      <c r="P11" s="33"/>
    </row>
    <row r="12" spans="2:16" x14ac:dyDescent="0.3">
      <c r="B12" s="27" t="s">
        <v>3</v>
      </c>
      <c r="C12" s="28">
        <v>1</v>
      </c>
      <c r="D12" s="47">
        <v>2316.12408</v>
      </c>
      <c r="E12" s="28">
        <v>885.87402999999995</v>
      </c>
      <c r="F12" s="28">
        <v>2.61</v>
      </c>
      <c r="G12" s="28">
        <v>1.12E-2</v>
      </c>
      <c r="H12" s="33"/>
      <c r="I12" s="33"/>
      <c r="J12" s="35"/>
      <c r="K12" s="32"/>
      <c r="L12" s="32"/>
      <c r="M12" s="32"/>
      <c r="N12" s="32"/>
      <c r="O12" s="32"/>
      <c r="P12" s="33"/>
    </row>
    <row r="13" spans="2:16" x14ac:dyDescent="0.3">
      <c r="B13" s="27" t="s">
        <v>4</v>
      </c>
      <c r="C13" s="28">
        <v>1</v>
      </c>
      <c r="D13" s="47">
        <v>3540.6113599999999</v>
      </c>
      <c r="E13" s="28">
        <v>2826.5231600000002</v>
      </c>
      <c r="F13" s="28">
        <v>1.25</v>
      </c>
      <c r="G13" s="28">
        <v>0.215</v>
      </c>
      <c r="H13" s="33"/>
      <c r="I13" s="33"/>
      <c r="J13" s="33"/>
      <c r="K13" s="33"/>
      <c r="L13" s="33"/>
      <c r="M13" s="33"/>
      <c r="N13" s="33"/>
      <c r="O13" s="33"/>
      <c r="P13" s="33"/>
    </row>
    <row r="14" spans="2:16" x14ac:dyDescent="0.3">
      <c r="B14" s="35"/>
      <c r="C14" s="32"/>
      <c r="D14" s="24"/>
      <c r="E14" s="32"/>
      <c r="F14" s="32"/>
      <c r="G14" s="32"/>
      <c r="H14" s="33"/>
      <c r="I14" s="33"/>
      <c r="J14" s="33"/>
      <c r="K14" s="33"/>
      <c r="L14" s="33"/>
      <c r="M14" s="33"/>
      <c r="N14" s="33"/>
      <c r="O14" s="33"/>
      <c r="P14" s="33"/>
    </row>
    <row r="15" spans="2:16" x14ac:dyDescent="0.3">
      <c r="B15" s="32" t="s">
        <v>73</v>
      </c>
    </row>
  </sheetData>
  <mergeCells count="3">
    <mergeCell ref="B2:M2"/>
    <mergeCell ref="B8:G8"/>
    <mergeCell ref="J8:O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2ACC0-31C5-4611-92C8-03E57A365FC5}">
  <dimension ref="B1:P13"/>
  <sheetViews>
    <sheetView showGridLines="0" workbookViewId="0">
      <selection activeCell="B13" sqref="B13"/>
    </sheetView>
  </sheetViews>
  <sheetFormatPr defaultRowHeight="14.4" x14ac:dyDescent="0.3"/>
  <cols>
    <col min="1" max="1" width="0.5546875" customWidth="1"/>
    <col min="2" max="2" width="19.5546875" bestFit="1" customWidth="1"/>
    <col min="4" max="4" width="12.6640625" customWidth="1"/>
  </cols>
  <sheetData>
    <row r="1" spans="2:16" ht="2.4" customHeight="1" x14ac:dyDescent="0.3"/>
    <row r="2" spans="2:16" ht="67.2" customHeight="1" x14ac:dyDescent="0.3">
      <c r="B2" s="2" t="s">
        <v>74</v>
      </c>
      <c r="C2" s="2"/>
      <c r="D2" s="2"/>
      <c r="E2" s="2"/>
      <c r="F2" s="2"/>
      <c r="G2" s="2"/>
      <c r="H2" s="2"/>
      <c r="I2" s="2"/>
      <c r="J2" s="2"/>
      <c r="K2" s="2"/>
      <c r="L2" s="2"/>
      <c r="M2" s="2"/>
    </row>
    <row r="3" spans="2:16" ht="15.6" customHeight="1" x14ac:dyDescent="0.3">
      <c r="B3" s="4"/>
      <c r="C3" s="4"/>
      <c r="D3" s="4"/>
      <c r="E3" s="4"/>
      <c r="F3" s="4"/>
      <c r="G3" s="4"/>
      <c r="H3" s="4"/>
      <c r="I3" s="4"/>
      <c r="J3" s="4"/>
      <c r="K3" s="4"/>
      <c r="L3" s="4"/>
      <c r="M3" s="4"/>
    </row>
    <row r="4" spans="2:16" ht="15" thickBot="1" x14ac:dyDescent="0.35">
      <c r="B4" s="27" t="s">
        <v>22</v>
      </c>
      <c r="C4" s="28">
        <v>2182.2611400000001</v>
      </c>
      <c r="D4" s="27" t="s">
        <v>23</v>
      </c>
      <c r="E4" s="28">
        <v>0.88700000000000001</v>
      </c>
      <c r="I4" s="31"/>
      <c r="J4" s="38"/>
      <c r="K4" s="30"/>
      <c r="L4" s="38"/>
      <c r="M4" s="30"/>
      <c r="N4" s="39"/>
      <c r="O4" s="39"/>
    </row>
    <row r="5" spans="2:16" x14ac:dyDescent="0.3">
      <c r="B5" s="27" t="s">
        <v>24</v>
      </c>
      <c r="C5" s="44">
        <v>63929</v>
      </c>
      <c r="D5" s="27" t="s">
        <v>25</v>
      </c>
      <c r="E5" s="28">
        <v>0.88519999999999999</v>
      </c>
      <c r="I5" s="31"/>
      <c r="J5" s="38"/>
      <c r="K5" s="40"/>
      <c r="L5" s="38"/>
      <c r="M5" s="30"/>
      <c r="N5" s="39"/>
      <c r="O5" s="39"/>
    </row>
    <row r="6" spans="2:16" x14ac:dyDescent="0.3">
      <c r="B6" s="27" t="s">
        <v>26</v>
      </c>
      <c r="C6" s="28">
        <v>3.4135499999999999</v>
      </c>
      <c r="D6" s="27"/>
      <c r="E6" s="28"/>
      <c r="I6" s="31"/>
      <c r="J6" s="38"/>
      <c r="K6" s="30"/>
      <c r="L6" s="38"/>
      <c r="M6" s="30"/>
      <c r="N6" s="39"/>
      <c r="O6" s="39"/>
    </row>
    <row r="7" spans="2:16" x14ac:dyDescent="0.3">
      <c r="B7" s="34"/>
      <c r="C7" s="32"/>
      <c r="D7" s="35"/>
      <c r="E7" s="32"/>
      <c r="F7" s="33"/>
      <c r="G7" s="33"/>
      <c r="H7" s="33"/>
      <c r="I7" s="33"/>
      <c r="J7" s="35"/>
      <c r="K7" s="32"/>
      <c r="L7" s="35"/>
      <c r="M7" s="32"/>
      <c r="N7" s="21"/>
      <c r="O7" s="21"/>
      <c r="P7" s="33"/>
    </row>
    <row r="8" spans="2:16" x14ac:dyDescent="0.3">
      <c r="B8" s="36" t="s">
        <v>27</v>
      </c>
      <c r="C8" s="36"/>
      <c r="D8" s="36"/>
      <c r="E8" s="36"/>
      <c r="F8" s="36"/>
      <c r="G8" s="36"/>
      <c r="H8" s="33"/>
      <c r="I8" s="33"/>
      <c r="J8" s="41"/>
      <c r="K8" s="41"/>
      <c r="L8" s="41"/>
      <c r="M8" s="41"/>
      <c r="N8" s="41"/>
      <c r="O8" s="41"/>
      <c r="P8" s="33"/>
    </row>
    <row r="9" spans="2:16" ht="40.200000000000003" x14ac:dyDescent="0.3">
      <c r="B9" s="37" t="s">
        <v>28</v>
      </c>
      <c r="C9" s="37" t="s">
        <v>29</v>
      </c>
      <c r="D9" s="10" t="s">
        <v>30</v>
      </c>
      <c r="E9" s="10" t="s">
        <v>31</v>
      </c>
      <c r="F9" s="37" t="s">
        <v>32</v>
      </c>
      <c r="G9" s="37" t="s">
        <v>33</v>
      </c>
      <c r="H9" s="33"/>
      <c r="I9" s="33"/>
      <c r="J9" s="35"/>
      <c r="K9" s="35"/>
      <c r="L9" s="42"/>
      <c r="M9" s="42"/>
      <c r="N9" s="35"/>
      <c r="O9" s="35"/>
      <c r="P9" s="33"/>
    </row>
    <row r="10" spans="2:16" x14ac:dyDescent="0.3">
      <c r="B10" s="27" t="s">
        <v>37</v>
      </c>
      <c r="C10" s="28">
        <v>1</v>
      </c>
      <c r="D10" s="45">
        <v>63929</v>
      </c>
      <c r="E10" s="28">
        <v>266.60563000000002</v>
      </c>
      <c r="F10" s="28">
        <v>239.79</v>
      </c>
      <c r="G10" s="28" t="s">
        <v>35</v>
      </c>
      <c r="H10" s="33"/>
      <c r="I10" s="33"/>
      <c r="J10" s="35"/>
      <c r="K10" s="32"/>
      <c r="L10" s="32"/>
      <c r="M10" s="32"/>
      <c r="N10" s="32"/>
      <c r="O10" s="32"/>
      <c r="P10" s="33"/>
    </row>
    <row r="11" spans="2:16" x14ac:dyDescent="0.3">
      <c r="B11" s="27" t="s">
        <v>2</v>
      </c>
      <c r="C11" s="28">
        <v>1</v>
      </c>
      <c r="D11" s="46">
        <v>3557.2064099999998</v>
      </c>
      <c r="E11" s="28">
        <v>157.51847000000001</v>
      </c>
      <c r="F11" s="28">
        <v>22.58</v>
      </c>
      <c r="G11" s="28" t="s">
        <v>35</v>
      </c>
      <c r="H11" s="33"/>
      <c r="I11" s="33"/>
      <c r="J11" s="35"/>
      <c r="K11" s="32"/>
      <c r="L11" s="32"/>
      <c r="M11" s="32"/>
      <c r="N11" s="43"/>
      <c r="O11" s="32"/>
      <c r="P11" s="33"/>
    </row>
    <row r="12" spans="2:16" x14ac:dyDescent="0.3">
      <c r="B12" s="35"/>
      <c r="C12" s="32"/>
      <c r="D12" s="24"/>
      <c r="E12" s="32"/>
      <c r="F12" s="32"/>
      <c r="G12" s="32"/>
      <c r="H12" s="33"/>
      <c r="I12" s="33"/>
      <c r="J12" s="33"/>
      <c r="K12" s="33"/>
      <c r="L12" s="33"/>
      <c r="M12" s="33"/>
      <c r="N12" s="33"/>
      <c r="O12" s="33"/>
      <c r="P12" s="33"/>
    </row>
    <row r="13" spans="2:16" x14ac:dyDescent="0.3">
      <c r="B13" s="32" t="s">
        <v>75</v>
      </c>
    </row>
  </sheetData>
  <mergeCells count="3">
    <mergeCell ref="B2:M2"/>
    <mergeCell ref="B8:G8"/>
    <mergeCell ref="J8:O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Question2&amp;3&amp;4</vt:lpstr>
      <vt:lpstr>Question5</vt:lpstr>
      <vt:lpstr>Question6</vt:lpstr>
      <vt:lpstr>Question7</vt:lpstr>
      <vt:lpstr>Question8</vt:lpstr>
      <vt:lpstr>Question9</vt:lpstr>
      <vt:lpstr>Question10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mahika bansal</dc:creator>
  <cp:keywords/>
  <dc:description/>
  <cp:lastModifiedBy>mahika</cp:lastModifiedBy>
  <cp:revision/>
  <dcterms:created xsi:type="dcterms:W3CDTF">2022-02-16T05:48:09Z</dcterms:created>
  <dcterms:modified xsi:type="dcterms:W3CDTF">2022-02-17T05:25:35Z</dcterms:modified>
  <cp:category/>
  <cp:contentStatus/>
</cp:coreProperties>
</file>