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65" windowWidth="15600" windowHeight="8385" activeTab="3"/>
  </bookViews>
  <sheets>
    <sheet name="LHL" sheetId="9" r:id="rId1"/>
    <sheet name="LHP" sheetId="1" r:id="rId2"/>
    <sheet name="CDB" sheetId="2" r:id="rId3"/>
    <sheet name="PMB" sheetId="3" r:id="rId4"/>
    <sheet name="MBSLS" sheetId="4" r:id="rId5"/>
    <sheet name="Payment Method with DA" sheetId="5" r:id="rId6"/>
    <sheet name="Payment Method without DA" sheetId="6" r:id="rId7"/>
    <sheet name="LOT" sheetId="7" r:id="rId8"/>
    <sheet name="MBSLI" sheetId="10" r:id="rId9"/>
    <sheet name="AST" sheetId="12" r:id="rId10"/>
    <sheet name="SMS" sheetId="13" r:id="rId11"/>
  </sheets>
  <calcPr calcId="145621"/>
</workbook>
</file>

<file path=xl/calcChain.xml><?xml version="1.0" encoding="utf-8"?>
<calcChain xmlns="http://schemas.openxmlformats.org/spreadsheetml/2006/main">
  <c r="K2" i="3" l="1"/>
  <c r="K8" i="3" s="1"/>
  <c r="F2" i="12" l="1"/>
  <c r="I6" i="12" l="1"/>
  <c r="F12" i="13" l="1"/>
  <c r="F11" i="13"/>
  <c r="F2" i="13"/>
  <c r="F6" i="13" s="1"/>
  <c r="K3" i="13"/>
  <c r="B2" i="13"/>
  <c r="B6" i="13" s="1"/>
  <c r="G5" i="13" l="1"/>
  <c r="F7" i="13"/>
  <c r="F9" i="13" s="1"/>
  <c r="G9" i="13" s="1"/>
  <c r="G4" i="13"/>
  <c r="B7" i="13"/>
  <c r="B9" i="13" s="1"/>
  <c r="C9" i="13" s="1"/>
  <c r="C4" i="13"/>
  <c r="C6" i="13" s="1"/>
  <c r="C5" i="13"/>
  <c r="G6" i="13" l="1"/>
  <c r="F6" i="12"/>
  <c r="F15" i="12"/>
  <c r="K3" i="12"/>
  <c r="B2" i="12"/>
  <c r="B6" i="12" s="1"/>
  <c r="F15" i="1"/>
  <c r="L7" i="3"/>
  <c r="K3" i="10"/>
  <c r="F2" i="10"/>
  <c r="F6" i="10" s="1"/>
  <c r="B2" i="10"/>
  <c r="B6" i="10" s="1"/>
  <c r="F2" i="1"/>
  <c r="F6" i="1" s="1"/>
  <c r="F7" i="1" s="1"/>
  <c r="F9" i="1" s="1"/>
  <c r="B8" i="9"/>
  <c r="C9" i="9" s="1"/>
  <c r="F7" i="9"/>
  <c r="F8" i="9" s="1"/>
  <c r="F10" i="9" s="1"/>
  <c r="H10" i="9" s="1"/>
  <c r="B7" i="9"/>
  <c r="C6" i="9" s="1"/>
  <c r="C5" i="9"/>
  <c r="C4" i="9"/>
  <c r="C3" i="9"/>
  <c r="F2" i="4"/>
  <c r="F3" i="4" s="1"/>
  <c r="F9" i="4" s="1"/>
  <c r="B2" i="4"/>
  <c r="B3" i="4" s="1"/>
  <c r="B9" i="4" s="1"/>
  <c r="B10" i="4" s="1"/>
  <c r="F8" i="3"/>
  <c r="G7" i="3" s="1"/>
  <c r="B2" i="1"/>
  <c r="B6" i="1" s="1"/>
  <c r="B7" i="1" s="1"/>
  <c r="B9" i="1" s="1"/>
  <c r="C9" i="1" s="1"/>
  <c r="K3" i="1"/>
  <c r="B2" i="7"/>
  <c r="B6" i="7" s="1"/>
  <c r="B7" i="7" s="1"/>
  <c r="E3" i="7"/>
  <c r="E2" i="2"/>
  <c r="C5" i="6"/>
  <c r="C4" i="6"/>
  <c r="C3" i="6"/>
  <c r="C2" i="6"/>
  <c r="C3" i="5"/>
  <c r="C4" i="5"/>
  <c r="C5" i="5"/>
  <c r="C2" i="5"/>
  <c r="B8" i="3"/>
  <c r="C7" i="3" s="1"/>
  <c r="B5" i="2"/>
  <c r="B6" i="2" s="1"/>
  <c r="B8" i="2" s="1"/>
  <c r="B9" i="2" s="1"/>
  <c r="C4" i="12" l="1"/>
  <c r="C6" i="12" s="1"/>
  <c r="C5" i="12"/>
  <c r="F7" i="12"/>
  <c r="F9" i="12" s="1"/>
  <c r="G4" i="12"/>
  <c r="G5" i="12"/>
  <c r="B7" i="12"/>
  <c r="B9" i="12" s="1"/>
  <c r="C9" i="12" s="1"/>
  <c r="A8" i="5"/>
  <c r="A8" i="6"/>
  <c r="L4" i="3"/>
  <c r="K9" i="3"/>
  <c r="K11" i="3" s="1"/>
  <c r="M11" i="3" s="1"/>
  <c r="L5" i="3"/>
  <c r="L6" i="3"/>
  <c r="C5" i="10"/>
  <c r="B7" i="10"/>
  <c r="B11" i="10" s="1"/>
  <c r="C11" i="10" s="1"/>
  <c r="C4" i="10"/>
  <c r="G5" i="10"/>
  <c r="F7" i="10"/>
  <c r="G4" i="10"/>
  <c r="G3" i="9"/>
  <c r="G5" i="9"/>
  <c r="G4" i="9"/>
  <c r="G6" i="9"/>
  <c r="G10" i="9"/>
  <c r="B10" i="9"/>
  <c r="C10" i="9" s="1"/>
  <c r="B12" i="4"/>
  <c r="C12" i="4" s="1"/>
  <c r="G8" i="4"/>
  <c r="G7" i="4"/>
  <c r="G5" i="4"/>
  <c r="F10" i="4"/>
  <c r="F12" i="4" s="1"/>
  <c r="G6" i="4"/>
  <c r="C7" i="4"/>
  <c r="C6" i="4"/>
  <c r="C5" i="4"/>
  <c r="C8" i="4"/>
  <c r="F9" i="3"/>
  <c r="F11" i="3" s="1"/>
  <c r="G6" i="3"/>
  <c r="G5" i="3"/>
  <c r="G4" i="3"/>
  <c r="G5" i="1"/>
  <c r="G4" i="1"/>
  <c r="G9" i="1"/>
  <c r="B9" i="7"/>
  <c r="B10" i="7" s="1"/>
  <c r="C10" i="7" s="1"/>
  <c r="D10" i="7" s="1"/>
  <c r="C9" i="2"/>
  <c r="D9" i="2" s="1"/>
  <c r="C4" i="1"/>
  <c r="C5" i="1"/>
  <c r="C5" i="3"/>
  <c r="C4" i="3"/>
  <c r="B9" i="3"/>
  <c r="C6" i="3"/>
  <c r="H11" i="3" l="1"/>
  <c r="F12" i="3" s="1"/>
  <c r="C6" i="10"/>
  <c r="G9" i="12"/>
  <c r="H9" i="12" s="1"/>
  <c r="I9" i="12" s="1"/>
  <c r="J6" i="12"/>
  <c r="J7" i="12" s="1"/>
  <c r="G6" i="12"/>
  <c r="C10" i="3"/>
  <c r="B11" i="3"/>
  <c r="C11" i="3" s="1"/>
  <c r="G6" i="10"/>
  <c r="F9" i="10"/>
  <c r="F11" i="10" s="1"/>
  <c r="G11" i="10" s="1"/>
  <c r="G6" i="1"/>
  <c r="C6" i="1"/>
  <c r="G14" i="3" l="1"/>
  <c r="G13" i="3"/>
  <c r="G12" i="3"/>
  <c r="G15" i="3" l="1"/>
</calcChain>
</file>

<file path=xl/sharedStrings.xml><?xml version="1.0" encoding="utf-8"?>
<sst xmlns="http://schemas.openxmlformats.org/spreadsheetml/2006/main" count="185" uniqueCount="28">
  <si>
    <t>Man Hour</t>
  </si>
  <si>
    <t>Hourly Charge</t>
  </si>
  <si>
    <t>Company %</t>
  </si>
  <si>
    <t>Marketting %</t>
  </si>
  <si>
    <t>Cost of the product</t>
  </si>
  <si>
    <t>Cost of the Work</t>
  </si>
  <si>
    <t>Discount</t>
  </si>
  <si>
    <t>Final Price</t>
  </si>
  <si>
    <t>Development</t>
  </si>
  <si>
    <t>Implementation</t>
  </si>
  <si>
    <t>Marketing</t>
  </si>
  <si>
    <t>Company</t>
  </si>
  <si>
    <t>Cost Of the Work</t>
  </si>
  <si>
    <t>Shaja</t>
  </si>
  <si>
    <t>Roshan</t>
  </si>
  <si>
    <t>Gayan</t>
  </si>
  <si>
    <t xml:space="preserve">Mahinda </t>
  </si>
  <si>
    <t>Kaman</t>
  </si>
  <si>
    <t>Distribution Cost</t>
  </si>
  <si>
    <t>Discount Price</t>
  </si>
  <si>
    <t>Period(Days)</t>
  </si>
  <si>
    <t>Man Days</t>
  </si>
  <si>
    <t>Buffer</t>
  </si>
  <si>
    <t>Man Day</t>
  </si>
  <si>
    <t>Daily Charge</t>
  </si>
  <si>
    <t>Commission</t>
  </si>
  <si>
    <t>Day Charge</t>
  </si>
  <si>
    <t>Man Day 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</si>
</sst>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&quot;Rs.&quot;* #,##0.00_);_(&quot;Rs.&quot;* \(#,##0.00\);_(&quot;Rs.&quot;* &quot;-&quot;??_);_(@_)"/>
    <numFmt numFmtId="165" formatCode="&quot;Rs.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3" fontId="0" fillId="0" borderId="0" xfId="1" applyFont="1"/>
    <xf numFmtId="9" fontId="0" fillId="0" borderId="0" xfId="1" applyNumberFormat="1" applyFont="1"/>
    <xf numFmtId="43" fontId="0" fillId="0" borderId="0" xfId="0" applyNumberFormat="1"/>
    <xf numFmtId="9" fontId="0" fillId="0" borderId="0" xfId="0" applyNumberFormat="1"/>
    <xf numFmtId="165" fontId="0" fillId="0" borderId="0" xfId="0" applyNumberFormat="1"/>
    <xf numFmtId="164" fontId="0" fillId="0" borderId="0" xfId="1" applyNumberFormat="1" applyFont="1"/>
    <xf numFmtId="4" fontId="2" fillId="0" borderId="0" xfId="0" applyNumberFormat="1" applyFont="1"/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L7" sqref="L7"/>
    </sheetView>
  </sheetViews>
  <sheetFormatPr defaultRowHeight="15" x14ac:dyDescent="0.25"/>
  <cols>
    <col min="1" max="1" width="19.5703125" bestFit="1" customWidth="1"/>
    <col min="2" max="2" width="11.5703125" bestFit="1" customWidth="1"/>
    <col min="3" max="3" width="10.5703125" bestFit="1" customWidth="1"/>
    <col min="5" max="5" width="19.5703125" bestFit="1" customWidth="1"/>
    <col min="6" max="6" width="12.28515625" bestFit="1" customWidth="1"/>
    <col min="7" max="7" width="10.5703125" bestFit="1" customWidth="1"/>
  </cols>
  <sheetData>
    <row r="1" spans="1:8" x14ac:dyDescent="0.25">
      <c r="A1" s="1" t="s">
        <v>0</v>
      </c>
      <c r="B1" s="1">
        <v>4</v>
      </c>
      <c r="E1" s="1" t="s">
        <v>23</v>
      </c>
      <c r="F1" s="1">
        <v>3</v>
      </c>
    </row>
    <row r="2" spans="1:8" x14ac:dyDescent="0.25">
      <c r="A2" s="1" t="s">
        <v>1</v>
      </c>
      <c r="B2" s="1">
        <v>2500</v>
      </c>
      <c r="E2" s="1" t="s">
        <v>1</v>
      </c>
      <c r="F2" s="1">
        <v>17050</v>
      </c>
    </row>
    <row r="3" spans="1:8" x14ac:dyDescent="0.25">
      <c r="A3" s="1" t="s">
        <v>2</v>
      </c>
      <c r="B3" s="2">
        <v>0</v>
      </c>
      <c r="C3" s="3">
        <f>B7*B3</f>
        <v>0</v>
      </c>
      <c r="E3" s="1" t="s">
        <v>2</v>
      </c>
      <c r="F3" s="2">
        <v>0.2</v>
      </c>
      <c r="G3" s="3">
        <f>F7*F3</f>
        <v>10230</v>
      </c>
    </row>
    <row r="4" spans="1:8" x14ac:dyDescent="0.25">
      <c r="A4" s="1" t="s">
        <v>3</v>
      </c>
      <c r="B4" s="2">
        <v>0.15</v>
      </c>
      <c r="C4" s="3">
        <f>B7*B4</f>
        <v>1500</v>
      </c>
      <c r="E4" s="1" t="s">
        <v>3</v>
      </c>
      <c r="F4" s="2">
        <v>0</v>
      </c>
      <c r="G4" s="3">
        <f>F7*F4</f>
        <v>0</v>
      </c>
    </row>
    <row r="5" spans="1:8" x14ac:dyDescent="0.25">
      <c r="A5" s="1" t="s">
        <v>8</v>
      </c>
      <c r="B5" s="2">
        <v>0</v>
      </c>
      <c r="C5" s="3">
        <f>B7*B5</f>
        <v>0</v>
      </c>
      <c r="E5" s="1" t="s">
        <v>8</v>
      </c>
      <c r="F5" s="2">
        <v>0</v>
      </c>
      <c r="G5" s="3">
        <f>F7*F5</f>
        <v>0</v>
      </c>
    </row>
    <row r="6" spans="1:8" x14ac:dyDescent="0.25">
      <c r="A6" s="1" t="s">
        <v>9</v>
      </c>
      <c r="B6" s="2">
        <v>0</v>
      </c>
      <c r="C6" s="3">
        <f>B7*B6</f>
        <v>0</v>
      </c>
      <c r="E6" s="1" t="s">
        <v>9</v>
      </c>
      <c r="F6" s="2">
        <v>0</v>
      </c>
      <c r="G6" s="3">
        <f>F7*F6</f>
        <v>0</v>
      </c>
    </row>
    <row r="7" spans="1:8" x14ac:dyDescent="0.25">
      <c r="A7" s="1" t="s">
        <v>5</v>
      </c>
      <c r="B7" s="1">
        <f>B1*B2</f>
        <v>10000</v>
      </c>
      <c r="E7" s="1" t="s">
        <v>5</v>
      </c>
      <c r="F7" s="1">
        <f>F1*F2</f>
        <v>51150</v>
      </c>
    </row>
    <row r="8" spans="1:8" x14ac:dyDescent="0.25">
      <c r="A8" s="1" t="s">
        <v>4</v>
      </c>
      <c r="B8" s="1">
        <f>B7+(B7*B3)+(B7*B4)</f>
        <v>11500</v>
      </c>
      <c r="C8" s="3"/>
      <c r="E8" s="1" t="s">
        <v>4</v>
      </c>
      <c r="F8" s="1">
        <f>F7+(F7*F3)+(F7*F4)</f>
        <v>61380</v>
      </c>
      <c r="G8" s="3"/>
    </row>
    <row r="9" spans="1:8" x14ac:dyDescent="0.25">
      <c r="A9" s="1" t="s">
        <v>6</v>
      </c>
      <c r="B9" s="2">
        <v>0.1</v>
      </c>
      <c r="C9" s="3">
        <f>B8*B9</f>
        <v>1150</v>
      </c>
      <c r="E9" s="1" t="s">
        <v>6</v>
      </c>
      <c r="F9" s="2">
        <v>0.1</v>
      </c>
      <c r="G9" s="3"/>
    </row>
    <row r="10" spans="1:8" x14ac:dyDescent="0.25">
      <c r="A10" s="1" t="s">
        <v>7</v>
      </c>
      <c r="B10" s="1">
        <f>B8+B8*B9</f>
        <v>12650</v>
      </c>
      <c r="C10" s="3">
        <f>B10/2</f>
        <v>6325</v>
      </c>
      <c r="E10" s="1" t="s">
        <v>7</v>
      </c>
      <c r="F10" s="1">
        <f>F8+F8*F9</f>
        <v>67518</v>
      </c>
      <c r="G10" s="3">
        <f>F10/2</f>
        <v>33759</v>
      </c>
      <c r="H10">
        <f>F10/F2</f>
        <v>3.96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H10" sqref="H10"/>
    </sheetView>
  </sheetViews>
  <sheetFormatPr defaultRowHeight="15" x14ac:dyDescent="0.25"/>
  <cols>
    <col min="1" max="1" width="19.5703125" style="1" bestFit="1" customWidth="1"/>
    <col min="2" max="4" width="11.5703125" style="1" bestFit="1" customWidth="1"/>
    <col min="5" max="5" width="19.5703125" style="1" bestFit="1" customWidth="1"/>
    <col min="6" max="6" width="13.28515625" style="1" bestFit="1" customWidth="1"/>
    <col min="7" max="7" width="11.5703125" style="1" bestFit="1" customWidth="1"/>
    <col min="8" max="8" width="10.5703125" style="1" bestFit="1" customWidth="1"/>
    <col min="9" max="9" width="9.5703125" style="1" bestFit="1" customWidth="1"/>
    <col min="10" max="11" width="10.5703125" style="1" bestFit="1" customWidth="1"/>
    <col min="12" max="16384" width="9.140625" style="1"/>
  </cols>
  <sheetData>
    <row r="1" spans="1:11" x14ac:dyDescent="0.25">
      <c r="A1" s="1" t="s">
        <v>0</v>
      </c>
      <c r="B1" s="1">
        <v>5</v>
      </c>
      <c r="E1" s="1" t="s">
        <v>21</v>
      </c>
      <c r="F1" s="1">
        <v>4</v>
      </c>
    </row>
    <row r="2" spans="1:11" x14ac:dyDescent="0.25">
      <c r="A2" s="1" t="s">
        <v>22</v>
      </c>
      <c r="B2" s="1">
        <f>B1+B1*100%</f>
        <v>10</v>
      </c>
      <c r="E2" s="1" t="s">
        <v>22</v>
      </c>
      <c r="F2" s="1">
        <f>F1+F1*50%</f>
        <v>6</v>
      </c>
    </row>
    <row r="3" spans="1:11" x14ac:dyDescent="0.25">
      <c r="A3" s="1" t="s">
        <v>1</v>
      </c>
      <c r="B3" s="1">
        <v>1500</v>
      </c>
      <c r="E3" s="1" t="s">
        <v>24</v>
      </c>
      <c r="F3" s="1">
        <v>18000</v>
      </c>
      <c r="K3" s="1">
        <f>1500*8</f>
        <v>12000</v>
      </c>
    </row>
    <row r="4" spans="1:11" x14ac:dyDescent="0.25">
      <c r="A4" s="1" t="s">
        <v>2</v>
      </c>
      <c r="B4" s="2">
        <v>0</v>
      </c>
      <c r="C4" s="1">
        <f>B6*B4</f>
        <v>0</v>
      </c>
      <c r="E4" s="1" t="s">
        <v>2</v>
      </c>
      <c r="F4" s="2">
        <v>0</v>
      </c>
      <c r="G4" s="1">
        <f>F6*F4</f>
        <v>0</v>
      </c>
    </row>
    <row r="5" spans="1:11" x14ac:dyDescent="0.25">
      <c r="A5" s="1" t="s">
        <v>3</v>
      </c>
      <c r="B5" s="2">
        <v>0</v>
      </c>
      <c r="C5" s="1">
        <f>B6*B5</f>
        <v>0</v>
      </c>
      <c r="E5" s="1" t="s">
        <v>3</v>
      </c>
      <c r="F5" s="2">
        <v>0</v>
      </c>
      <c r="G5" s="1">
        <f>F6*F5</f>
        <v>0</v>
      </c>
    </row>
    <row r="6" spans="1:11" x14ac:dyDescent="0.25">
      <c r="A6" s="1" t="s">
        <v>5</v>
      </c>
      <c r="B6" s="1">
        <f>B2*B3</f>
        <v>15000</v>
      </c>
      <c r="C6" s="1">
        <f>B6-(C4+C5)</f>
        <v>15000</v>
      </c>
      <c r="E6" s="1" t="s">
        <v>5</v>
      </c>
      <c r="F6" s="1">
        <f>F2*F3</f>
        <v>108000</v>
      </c>
      <c r="G6" s="1">
        <f>F6-(G4+G5)</f>
        <v>108000</v>
      </c>
      <c r="I6" s="1">
        <f>F3/8</f>
        <v>2250</v>
      </c>
      <c r="J6" s="1">
        <f>F9/F1</f>
        <v>29700</v>
      </c>
    </row>
    <row r="7" spans="1:11" x14ac:dyDescent="0.25">
      <c r="A7" s="1" t="s">
        <v>4</v>
      </c>
      <c r="B7" s="1">
        <f>B6+(B6*B4)+(B6*B5)</f>
        <v>15000</v>
      </c>
      <c r="E7" s="1" t="s">
        <v>4</v>
      </c>
      <c r="F7" s="1">
        <f>F6+(F6*F4)+(F6*F5)</f>
        <v>108000</v>
      </c>
      <c r="J7" s="1">
        <f>J6/8</f>
        <v>3712.5</v>
      </c>
    </row>
    <row r="8" spans="1:11" x14ac:dyDescent="0.25">
      <c r="A8" s="1" t="s">
        <v>6</v>
      </c>
      <c r="B8" s="2">
        <v>0.1</v>
      </c>
      <c r="E8" s="1" t="s">
        <v>6</v>
      </c>
      <c r="F8" s="2">
        <v>0.1</v>
      </c>
    </row>
    <row r="9" spans="1:11" x14ac:dyDescent="0.25">
      <c r="A9" s="1" t="s">
        <v>7</v>
      </c>
      <c r="B9" s="1">
        <f>B7+B7*B8</f>
        <v>16500</v>
      </c>
      <c r="C9" s="1">
        <f>B9/B3/8</f>
        <v>1.375</v>
      </c>
      <c r="E9" s="1" t="s">
        <v>7</v>
      </c>
      <c r="F9" s="1">
        <f>F7+F7*F8</f>
        <v>118800</v>
      </c>
      <c r="G9" s="1">
        <f>F9/F3</f>
        <v>6.6</v>
      </c>
      <c r="H9" s="1">
        <f>F9/G9</f>
        <v>18000</v>
      </c>
      <c r="I9" s="1">
        <f>H9/8</f>
        <v>2250</v>
      </c>
    </row>
    <row r="13" spans="1:11" x14ac:dyDescent="0.25">
      <c r="F13" s="1">
        <v>30071.25</v>
      </c>
    </row>
    <row r="14" spans="1:11" x14ac:dyDescent="0.25">
      <c r="F14" s="1">
        <v>51121.125</v>
      </c>
    </row>
    <row r="15" spans="1:11" x14ac:dyDescent="0.25">
      <c r="F15" s="1">
        <f>SUM(F13:F14)</f>
        <v>81192.375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F11" sqref="F11"/>
    </sheetView>
  </sheetViews>
  <sheetFormatPr defaultRowHeight="15" x14ac:dyDescent="0.25"/>
  <cols>
    <col min="1" max="1" width="19.5703125" style="1" bestFit="1" customWidth="1"/>
    <col min="2" max="4" width="11.5703125" style="1" bestFit="1" customWidth="1"/>
    <col min="5" max="5" width="19.5703125" style="1" bestFit="1" customWidth="1"/>
    <col min="6" max="6" width="13.28515625" style="1" bestFit="1" customWidth="1"/>
    <col min="7" max="9" width="11.5703125" style="1" bestFit="1" customWidth="1"/>
    <col min="10" max="10" width="9.140625" style="1"/>
    <col min="11" max="11" width="10.5703125" style="1" bestFit="1" customWidth="1"/>
    <col min="12" max="16384" width="9.140625" style="1"/>
  </cols>
  <sheetData>
    <row r="1" spans="1:11" x14ac:dyDescent="0.25">
      <c r="A1" s="1" t="s">
        <v>0</v>
      </c>
      <c r="B1" s="1">
        <v>5</v>
      </c>
      <c r="E1" s="1" t="s">
        <v>21</v>
      </c>
      <c r="F1" s="1">
        <v>25</v>
      </c>
    </row>
    <row r="2" spans="1:11" x14ac:dyDescent="0.25">
      <c r="A2" s="1" t="s">
        <v>22</v>
      </c>
      <c r="B2" s="1">
        <f>B1+B1*100%</f>
        <v>10</v>
      </c>
      <c r="E2" s="1" t="s">
        <v>22</v>
      </c>
      <c r="F2" s="1">
        <f>F1+F1*G2</f>
        <v>27.5</v>
      </c>
      <c r="G2" s="2">
        <v>0.1</v>
      </c>
    </row>
    <row r="3" spans="1:11" x14ac:dyDescent="0.25">
      <c r="A3" s="1" t="s">
        <v>1</v>
      </c>
      <c r="B3" s="1">
        <v>1500</v>
      </c>
      <c r="E3" s="1" t="s">
        <v>24</v>
      </c>
      <c r="F3" s="1">
        <v>12500</v>
      </c>
      <c r="K3" s="1">
        <f>1500*8</f>
        <v>12000</v>
      </c>
    </row>
    <row r="4" spans="1:11" x14ac:dyDescent="0.25">
      <c r="A4" s="1" t="s">
        <v>2</v>
      </c>
      <c r="B4" s="2">
        <v>0</v>
      </c>
      <c r="C4" s="1">
        <f>B6*B4</f>
        <v>0</v>
      </c>
      <c r="E4" s="1" t="s">
        <v>2</v>
      </c>
      <c r="F4" s="2">
        <v>0.2</v>
      </c>
      <c r="G4" s="1">
        <f>F6*F4</f>
        <v>68750</v>
      </c>
    </row>
    <row r="5" spans="1:11" x14ac:dyDescent="0.25">
      <c r="A5" s="1" t="s">
        <v>3</v>
      </c>
      <c r="B5" s="2">
        <v>0</v>
      </c>
      <c r="C5" s="1">
        <f>B6*B5</f>
        <v>0</v>
      </c>
      <c r="E5" s="1" t="s">
        <v>3</v>
      </c>
      <c r="F5" s="2">
        <v>0.1</v>
      </c>
      <c r="G5" s="1">
        <f>F6*F5</f>
        <v>34375</v>
      </c>
    </row>
    <row r="6" spans="1:11" x14ac:dyDescent="0.25">
      <c r="A6" s="1" t="s">
        <v>5</v>
      </c>
      <c r="B6" s="1">
        <f>B2*B3</f>
        <v>15000</v>
      </c>
      <c r="C6" s="1">
        <f>B6-(C4+C5)</f>
        <v>15000</v>
      </c>
      <c r="E6" s="1" t="s">
        <v>5</v>
      </c>
      <c r="F6" s="1">
        <f>F2*F3</f>
        <v>343750</v>
      </c>
      <c r="G6" s="1">
        <f>F6-(G4+G5)</f>
        <v>240625</v>
      </c>
    </row>
    <row r="7" spans="1:11" x14ac:dyDescent="0.25">
      <c r="A7" s="1" t="s">
        <v>4</v>
      </c>
      <c r="B7" s="1">
        <f>B6+(B6*B4)+(B6*B5)</f>
        <v>15000</v>
      </c>
      <c r="E7" s="1" t="s">
        <v>4</v>
      </c>
      <c r="F7" s="1">
        <f>F6+(F6*F4)+(F6*F5)</f>
        <v>446875</v>
      </c>
    </row>
    <row r="8" spans="1:11" x14ac:dyDescent="0.25">
      <c r="A8" s="1" t="s">
        <v>6</v>
      </c>
      <c r="B8" s="2">
        <v>0.1</v>
      </c>
      <c r="E8" s="1" t="s">
        <v>6</v>
      </c>
      <c r="F8" s="2">
        <v>0.1</v>
      </c>
    </row>
    <row r="9" spans="1:11" x14ac:dyDescent="0.25">
      <c r="A9" s="1" t="s">
        <v>7</v>
      </c>
      <c r="B9" s="1">
        <f>B7+B7*B8</f>
        <v>16500</v>
      </c>
      <c r="C9" s="1">
        <f>B9/B3/8</f>
        <v>1.375</v>
      </c>
      <c r="E9" s="1" t="s">
        <v>7</v>
      </c>
      <c r="F9" s="1">
        <f>F7+F7*F8</f>
        <v>491562.5</v>
      </c>
      <c r="G9" s="1">
        <f>F9/F3</f>
        <v>39.325000000000003</v>
      </c>
    </row>
    <row r="10" spans="1:11" x14ac:dyDescent="0.25">
      <c r="F10" s="1">
        <v>490000</v>
      </c>
    </row>
    <row r="11" spans="1:11" x14ac:dyDescent="0.25">
      <c r="F11" s="1">
        <f>F10/4</f>
        <v>122500</v>
      </c>
    </row>
    <row r="12" spans="1:11" x14ac:dyDescent="0.25">
      <c r="F12" s="1">
        <f>F11*2</f>
        <v>245000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F1" sqref="F1"/>
    </sheetView>
  </sheetViews>
  <sheetFormatPr defaultRowHeight="15" x14ac:dyDescent="0.25"/>
  <cols>
    <col min="1" max="1" width="19.5703125" style="1" bestFit="1" customWidth="1"/>
    <col min="2" max="4" width="11.5703125" style="1" bestFit="1" customWidth="1"/>
    <col min="5" max="5" width="19.5703125" style="1" bestFit="1" customWidth="1"/>
    <col min="6" max="7" width="11.5703125" style="1" bestFit="1" customWidth="1"/>
    <col min="8" max="10" width="9.140625" style="1"/>
    <col min="11" max="11" width="10.5703125" style="1" bestFit="1" customWidth="1"/>
    <col min="12" max="16384" width="9.140625" style="1"/>
  </cols>
  <sheetData>
    <row r="1" spans="1:11" x14ac:dyDescent="0.25">
      <c r="A1" s="1" t="s">
        <v>0</v>
      </c>
      <c r="B1" s="1">
        <v>5</v>
      </c>
      <c r="E1" s="1" t="s">
        <v>21</v>
      </c>
      <c r="F1" s="1">
        <v>1</v>
      </c>
    </row>
    <row r="2" spans="1:11" x14ac:dyDescent="0.25">
      <c r="A2" s="1" t="s">
        <v>22</v>
      </c>
      <c r="B2" s="1">
        <f>B1+B1*100%</f>
        <v>10</v>
      </c>
      <c r="E2" s="1" t="s">
        <v>22</v>
      </c>
      <c r="F2" s="1">
        <f>F1+F1*50%</f>
        <v>1.5</v>
      </c>
    </row>
    <row r="3" spans="1:11" x14ac:dyDescent="0.25">
      <c r="A3" s="1" t="s">
        <v>1</v>
      </c>
      <c r="B3" s="1">
        <v>1500</v>
      </c>
      <c r="E3" s="1" t="s">
        <v>24</v>
      </c>
      <c r="F3" s="1">
        <v>13500</v>
      </c>
      <c r="K3" s="1">
        <f>1500*8</f>
        <v>12000</v>
      </c>
    </row>
    <row r="4" spans="1:11" x14ac:dyDescent="0.25">
      <c r="A4" s="1" t="s">
        <v>2</v>
      </c>
      <c r="B4" s="2">
        <v>0</v>
      </c>
      <c r="C4" s="1">
        <f>B6*B4</f>
        <v>0</v>
      </c>
      <c r="E4" s="1" t="s">
        <v>2</v>
      </c>
      <c r="F4" s="2">
        <v>0.2</v>
      </c>
      <c r="G4" s="1">
        <f>F6*F4</f>
        <v>4050</v>
      </c>
    </row>
    <row r="5" spans="1:11" x14ac:dyDescent="0.25">
      <c r="A5" s="1" t="s">
        <v>3</v>
      </c>
      <c r="B5" s="2">
        <v>0</v>
      </c>
      <c r="C5" s="1">
        <f>B6*B5</f>
        <v>0</v>
      </c>
      <c r="E5" s="1" t="s">
        <v>3</v>
      </c>
      <c r="F5" s="2">
        <v>0.15</v>
      </c>
      <c r="G5" s="1">
        <f>F6*F5</f>
        <v>3037.5</v>
      </c>
    </row>
    <row r="6" spans="1:11" x14ac:dyDescent="0.25">
      <c r="A6" s="1" t="s">
        <v>5</v>
      </c>
      <c r="B6" s="1">
        <f>B2*B3</f>
        <v>15000</v>
      </c>
      <c r="C6" s="1">
        <f>B6-(C4+C5)</f>
        <v>15000</v>
      </c>
      <c r="E6" s="1" t="s">
        <v>5</v>
      </c>
      <c r="F6" s="1">
        <f>F2*F3</f>
        <v>20250</v>
      </c>
      <c r="G6" s="1">
        <f>F6-(G4+G5)</f>
        <v>13162.5</v>
      </c>
    </row>
    <row r="7" spans="1:11" x14ac:dyDescent="0.25">
      <c r="A7" s="1" t="s">
        <v>4</v>
      </c>
      <c r="B7" s="1">
        <f>B6+(B6*B4)+(B6*B5)</f>
        <v>15000</v>
      </c>
      <c r="E7" s="1" t="s">
        <v>4</v>
      </c>
      <c r="F7" s="1">
        <f>F6+(F6*F4)+(F6*F5)</f>
        <v>27337.5</v>
      </c>
    </row>
    <row r="8" spans="1:11" x14ac:dyDescent="0.25">
      <c r="A8" s="1" t="s">
        <v>6</v>
      </c>
      <c r="B8" s="2">
        <v>0.1</v>
      </c>
      <c r="E8" s="1" t="s">
        <v>6</v>
      </c>
      <c r="F8" s="2">
        <v>0.1</v>
      </c>
    </row>
    <row r="9" spans="1:11" x14ac:dyDescent="0.25">
      <c r="A9" s="1" t="s">
        <v>7</v>
      </c>
      <c r="B9" s="1">
        <f>B7+B7*B8</f>
        <v>16500</v>
      </c>
      <c r="C9" s="1">
        <f>B9/B3/8</f>
        <v>1.375</v>
      </c>
      <c r="E9" s="1" t="s">
        <v>7</v>
      </c>
      <c r="F9" s="1">
        <f>F7+F7*F8</f>
        <v>30071.25</v>
      </c>
      <c r="G9" s="1">
        <f>F9/F3</f>
        <v>2.2275</v>
      </c>
    </row>
    <row r="13" spans="1:11" x14ac:dyDescent="0.25">
      <c r="F13" s="1">
        <v>30071.25</v>
      </c>
    </row>
    <row r="14" spans="1:11" x14ac:dyDescent="0.25">
      <c r="F14" s="1">
        <v>51121.125</v>
      </c>
    </row>
    <row r="15" spans="1:11" x14ac:dyDescent="0.25">
      <c r="F15" s="1">
        <f>SUM(F13:F14)</f>
        <v>81192.375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sqref="A1:XFD1048576"/>
    </sheetView>
  </sheetViews>
  <sheetFormatPr defaultRowHeight="15" x14ac:dyDescent="0.25"/>
  <cols>
    <col min="1" max="1" width="19.5703125" bestFit="1" customWidth="1"/>
    <col min="2" max="4" width="11.5703125" bestFit="1" customWidth="1"/>
    <col min="5" max="5" width="9.5703125" bestFit="1" customWidth="1"/>
  </cols>
  <sheetData>
    <row r="1" spans="1:5" x14ac:dyDescent="0.25">
      <c r="A1" s="1" t="s">
        <v>0</v>
      </c>
      <c r="B1" s="1">
        <v>24</v>
      </c>
      <c r="C1" s="1"/>
      <c r="D1" s="1"/>
      <c r="E1" s="1"/>
    </row>
    <row r="2" spans="1:5" x14ac:dyDescent="0.25">
      <c r="A2" s="1" t="s">
        <v>1</v>
      </c>
      <c r="B2" s="1">
        <v>1500</v>
      </c>
      <c r="C2" s="1"/>
      <c r="D2" s="1"/>
      <c r="E2" s="1">
        <f>6*8</f>
        <v>48</v>
      </c>
    </row>
    <row r="3" spans="1:5" x14ac:dyDescent="0.25">
      <c r="A3" s="1" t="s">
        <v>2</v>
      </c>
      <c r="B3" s="1">
        <v>0.2</v>
      </c>
      <c r="C3" s="1"/>
      <c r="D3" s="1"/>
      <c r="E3" s="1"/>
    </row>
    <row r="4" spans="1:5" x14ac:dyDescent="0.25">
      <c r="A4" s="1" t="s">
        <v>3</v>
      </c>
      <c r="B4" s="1">
        <v>0.4</v>
      </c>
      <c r="C4" s="1"/>
      <c r="D4" s="1"/>
      <c r="E4" s="1"/>
    </row>
    <row r="5" spans="1:5" x14ac:dyDescent="0.25">
      <c r="A5" s="1" t="s">
        <v>5</v>
      </c>
      <c r="B5" s="1">
        <f>B1*B2</f>
        <v>36000</v>
      </c>
      <c r="C5" s="1"/>
      <c r="D5" s="1"/>
      <c r="E5" s="1"/>
    </row>
    <row r="6" spans="1:5" x14ac:dyDescent="0.25">
      <c r="A6" s="1" t="s">
        <v>4</v>
      </c>
      <c r="B6" s="1">
        <f>B5+(B5*B3)+(B5*B4)</f>
        <v>57600</v>
      </c>
      <c r="C6" s="1"/>
      <c r="D6" s="1"/>
      <c r="E6" s="1"/>
    </row>
    <row r="7" spans="1:5" x14ac:dyDescent="0.25">
      <c r="A7" s="1" t="s">
        <v>6</v>
      </c>
      <c r="B7" s="1">
        <v>0.1</v>
      </c>
      <c r="C7" s="1"/>
      <c r="D7" s="1"/>
      <c r="E7" s="1"/>
    </row>
    <row r="8" spans="1:5" x14ac:dyDescent="0.25">
      <c r="A8" s="1" t="s">
        <v>19</v>
      </c>
      <c r="B8" s="1">
        <f>B6*B7</f>
        <v>5760</v>
      </c>
      <c r="C8" s="1"/>
      <c r="D8" s="1"/>
      <c r="E8" s="1"/>
    </row>
    <row r="9" spans="1:5" x14ac:dyDescent="0.25">
      <c r="A9" s="1" t="s">
        <v>7</v>
      </c>
      <c r="B9" s="1">
        <f>B6+B8</f>
        <v>63360</v>
      </c>
      <c r="C9" s="1">
        <f>B9/B2</f>
        <v>42.24</v>
      </c>
      <c r="D9" s="1">
        <f>C9/8</f>
        <v>5.28</v>
      </c>
      <c r="E9" s="1"/>
    </row>
    <row r="10" spans="1:5" x14ac:dyDescent="0.25">
      <c r="A10" s="1"/>
      <c r="B10" s="1"/>
      <c r="C10" s="1"/>
      <c r="D10" s="1"/>
      <c r="E10" s="1"/>
    </row>
    <row r="11" spans="1:5" x14ac:dyDescent="0.25">
      <c r="A11" s="1"/>
      <c r="B11" s="1"/>
      <c r="C11" s="1"/>
      <c r="D11" s="1"/>
      <c r="E11" s="1"/>
    </row>
    <row r="12" spans="1:5" x14ac:dyDescent="0.25">
      <c r="A12" s="1"/>
      <c r="B12" s="1"/>
      <c r="C12" s="1"/>
      <c r="D12" s="1"/>
      <c r="E1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F2" sqref="F2"/>
    </sheetView>
  </sheetViews>
  <sheetFormatPr defaultRowHeight="15" x14ac:dyDescent="0.25"/>
  <cols>
    <col min="1" max="1" width="19.5703125" style="1" bestFit="1" customWidth="1"/>
    <col min="2" max="3" width="10.5703125" style="1" bestFit="1" customWidth="1"/>
    <col min="4" max="4" width="9.140625" style="1"/>
    <col min="5" max="5" width="19.5703125" style="1" bestFit="1" customWidth="1"/>
    <col min="6" max="6" width="13.28515625" style="1" bestFit="1" customWidth="1"/>
    <col min="7" max="7" width="11.5703125" style="1" bestFit="1" customWidth="1"/>
    <col min="8" max="8" width="7" style="1" bestFit="1" customWidth="1"/>
    <col min="9" max="9" width="5.140625" style="1" bestFit="1" customWidth="1"/>
    <col min="10" max="10" width="19.5703125" style="1" bestFit="1" customWidth="1"/>
    <col min="11" max="12" width="10.5703125" style="1" bestFit="1" customWidth="1"/>
    <col min="13" max="13" width="6" style="1" bestFit="1" customWidth="1"/>
    <col min="14" max="16384" width="9.140625" style="1"/>
  </cols>
  <sheetData>
    <row r="1" spans="1:13" x14ac:dyDescent="0.25">
      <c r="A1" s="1" t="s">
        <v>0</v>
      </c>
      <c r="B1" s="1">
        <v>32</v>
      </c>
      <c r="E1" s="1" t="s">
        <v>23</v>
      </c>
      <c r="F1" s="1">
        <v>10</v>
      </c>
      <c r="J1" s="1" t="s">
        <v>23</v>
      </c>
      <c r="K1" s="1">
        <v>3</v>
      </c>
    </row>
    <row r="2" spans="1:13" x14ac:dyDescent="0.25">
      <c r="J2" s="1" t="s">
        <v>27</v>
      </c>
      <c r="K2" s="1">
        <f>K1+(K1*L2)</f>
        <v>3.75</v>
      </c>
      <c r="L2" s="1">
        <v>0.25</v>
      </c>
    </row>
    <row r="3" spans="1:13" x14ac:dyDescent="0.25">
      <c r="A3" s="1" t="s">
        <v>1</v>
      </c>
      <c r="B3" s="1">
        <v>1850</v>
      </c>
      <c r="E3" s="1" t="s">
        <v>26</v>
      </c>
      <c r="F3" s="1">
        <v>23980</v>
      </c>
      <c r="J3" s="1" t="s">
        <v>26</v>
      </c>
      <c r="K3" s="1">
        <v>15500</v>
      </c>
    </row>
    <row r="4" spans="1:13" x14ac:dyDescent="0.25">
      <c r="A4" s="1" t="s">
        <v>2</v>
      </c>
      <c r="B4" s="1">
        <v>0.2</v>
      </c>
      <c r="C4" s="1">
        <f>B8*B4</f>
        <v>11840</v>
      </c>
      <c r="E4" s="1" t="s">
        <v>2</v>
      </c>
      <c r="F4" s="1">
        <v>0</v>
      </c>
      <c r="G4" s="1">
        <f>F8*F4</f>
        <v>0</v>
      </c>
      <c r="J4" s="1" t="s">
        <v>2</v>
      </c>
      <c r="K4" s="1">
        <v>0.2</v>
      </c>
      <c r="L4" s="1">
        <f>K8*K4</f>
        <v>11625</v>
      </c>
    </row>
    <row r="5" spans="1:13" x14ac:dyDescent="0.25">
      <c r="A5" s="1" t="s">
        <v>3</v>
      </c>
      <c r="B5" s="1">
        <v>0.15</v>
      </c>
      <c r="C5" s="1">
        <f>B8*B5</f>
        <v>8880</v>
      </c>
      <c r="E5" s="1" t="s">
        <v>3</v>
      </c>
      <c r="F5" s="1">
        <v>0</v>
      </c>
      <c r="G5" s="1">
        <f>F8*F5</f>
        <v>0</v>
      </c>
      <c r="J5" s="1" t="s">
        <v>3</v>
      </c>
      <c r="K5" s="1">
        <v>0</v>
      </c>
      <c r="L5" s="1">
        <f>K8*K5</f>
        <v>0</v>
      </c>
    </row>
    <row r="6" spans="1:13" x14ac:dyDescent="0.25">
      <c r="A6" s="1" t="s">
        <v>8</v>
      </c>
      <c r="B6" s="1">
        <v>0</v>
      </c>
      <c r="C6" s="1">
        <f>B8*B6</f>
        <v>0</v>
      </c>
      <c r="E6" s="1" t="s">
        <v>8</v>
      </c>
      <c r="F6" s="1">
        <v>0</v>
      </c>
      <c r="G6" s="1">
        <f>F8*F6</f>
        <v>0</v>
      </c>
      <c r="J6" s="1" t="s">
        <v>8</v>
      </c>
      <c r="K6" s="1">
        <v>0</v>
      </c>
      <c r="L6" s="1">
        <f>K8*K6</f>
        <v>0</v>
      </c>
    </row>
    <row r="7" spans="1:13" x14ac:dyDescent="0.25">
      <c r="A7" s="1" t="s">
        <v>9</v>
      </c>
      <c r="B7" s="1">
        <v>0</v>
      </c>
      <c r="C7" s="1">
        <f>B8*B7</f>
        <v>0</v>
      </c>
      <c r="E7" s="1" t="s">
        <v>9</v>
      </c>
      <c r="F7" s="1">
        <v>0</v>
      </c>
      <c r="G7" s="1">
        <f>F8*F7</f>
        <v>0</v>
      </c>
      <c r="J7" s="1" t="s">
        <v>9</v>
      </c>
      <c r="K7" s="1">
        <v>0</v>
      </c>
      <c r="L7" s="1">
        <f>K8*K7</f>
        <v>0</v>
      </c>
    </row>
    <row r="8" spans="1:13" x14ac:dyDescent="0.25">
      <c r="A8" s="1" t="s">
        <v>5</v>
      </c>
      <c r="B8" s="1">
        <f>B1*B3</f>
        <v>59200</v>
      </c>
      <c r="E8" s="1" t="s">
        <v>5</v>
      </c>
      <c r="F8" s="1">
        <f>F1*F3</f>
        <v>239800</v>
      </c>
      <c r="J8" s="1" t="s">
        <v>5</v>
      </c>
      <c r="K8" s="1">
        <f>K2*K3</f>
        <v>58125</v>
      </c>
    </row>
    <row r="9" spans="1:13" x14ac:dyDescent="0.25">
      <c r="A9" s="1" t="s">
        <v>4</v>
      </c>
      <c r="B9" s="1">
        <f>B8+(B8*B4)+(B8*B5)</f>
        <v>79920</v>
      </c>
      <c r="E9" s="1" t="s">
        <v>4</v>
      </c>
      <c r="F9" s="1">
        <f>F8+(F8*F4)+(F8*F5)</f>
        <v>239800</v>
      </c>
      <c r="J9" s="1" t="s">
        <v>4</v>
      </c>
      <c r="K9" s="1">
        <f>K8+(K8*K4)+(K8*K5)</f>
        <v>69750</v>
      </c>
    </row>
    <row r="10" spans="1:13" x14ac:dyDescent="0.25">
      <c r="A10" s="1" t="s">
        <v>6</v>
      </c>
      <c r="B10" s="1">
        <v>0.1</v>
      </c>
      <c r="C10" s="1">
        <f>B9*B10</f>
        <v>7992</v>
      </c>
      <c r="E10" s="1" t="s">
        <v>6</v>
      </c>
      <c r="F10" s="2">
        <v>0.13</v>
      </c>
      <c r="J10" s="1" t="s">
        <v>6</v>
      </c>
      <c r="K10" s="1">
        <v>0</v>
      </c>
    </row>
    <row r="11" spans="1:13" x14ac:dyDescent="0.25">
      <c r="A11" s="1" t="s">
        <v>7</v>
      </c>
      <c r="B11" s="1">
        <f>B9+B9*B10</f>
        <v>87912</v>
      </c>
      <c r="C11" s="1">
        <f>B11/2</f>
        <v>43956</v>
      </c>
      <c r="E11" s="1" t="s">
        <v>7</v>
      </c>
      <c r="F11" s="1">
        <f>F9+(F9*F10)</f>
        <v>270974</v>
      </c>
      <c r="H11" s="1">
        <f>ROUNDUP(F11/F3,1)</f>
        <v>11.3</v>
      </c>
      <c r="J11" s="1" t="s">
        <v>7</v>
      </c>
      <c r="K11" s="1">
        <f>K9+K9*K10</f>
        <v>69750</v>
      </c>
      <c r="M11" s="1">
        <f>ROUNDUP(K11/K3,1)</f>
        <v>4.5</v>
      </c>
    </row>
    <row r="12" spans="1:13" x14ac:dyDescent="0.25">
      <c r="F12" s="1">
        <f>(F11/H11)</f>
        <v>23980</v>
      </c>
      <c r="G12" s="1">
        <f>F12*H12</f>
        <v>47960</v>
      </c>
      <c r="H12" s="1">
        <v>2</v>
      </c>
    </row>
    <row r="13" spans="1:13" x14ac:dyDescent="0.25">
      <c r="G13" s="1">
        <f>F12*H13</f>
        <v>95920</v>
      </c>
      <c r="H13" s="1">
        <v>4</v>
      </c>
    </row>
    <row r="14" spans="1:13" x14ac:dyDescent="0.25">
      <c r="G14" s="1">
        <f>F12*H14</f>
        <v>47960</v>
      </c>
      <c r="H14" s="1">
        <v>2</v>
      </c>
    </row>
    <row r="15" spans="1:13" x14ac:dyDescent="0.25">
      <c r="G15" s="1">
        <f>SUM(G12:G14)</f>
        <v>191840</v>
      </c>
    </row>
    <row r="17" spans="6:9" x14ac:dyDescent="0.25">
      <c r="F17" s="1">
        <v>189681.8</v>
      </c>
    </row>
    <row r="18" spans="6:9" x14ac:dyDescent="0.25">
      <c r="G18" s="1">
        <v>47420.45</v>
      </c>
    </row>
    <row r="19" spans="6:9" x14ac:dyDescent="0.25">
      <c r="G19" s="1">
        <v>94840.9</v>
      </c>
    </row>
    <row r="20" spans="6:9" x14ac:dyDescent="0.25">
      <c r="G20" s="1">
        <v>47420.45</v>
      </c>
    </row>
    <row r="26" spans="6:9" x14ac:dyDescent="0.25">
      <c r="I26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C13" sqref="C13"/>
    </sheetView>
  </sheetViews>
  <sheetFormatPr defaultRowHeight="15" x14ac:dyDescent="0.25"/>
  <cols>
    <col min="1" max="1" width="19.5703125" bestFit="1" customWidth="1"/>
    <col min="2" max="2" width="14" bestFit="1" customWidth="1"/>
    <col min="3" max="3" width="10.5703125" bestFit="1" customWidth="1"/>
    <col min="5" max="5" width="19.5703125" bestFit="1" customWidth="1"/>
    <col min="6" max="6" width="11.5703125" bestFit="1" customWidth="1"/>
    <col min="7" max="7" width="10.5703125" bestFit="1" customWidth="1"/>
  </cols>
  <sheetData>
    <row r="1" spans="1:7" x14ac:dyDescent="0.25">
      <c r="A1" s="1" t="s">
        <v>21</v>
      </c>
      <c r="B1" s="1">
        <v>4</v>
      </c>
      <c r="E1" s="1" t="s">
        <v>0</v>
      </c>
      <c r="F1" s="1">
        <v>0</v>
      </c>
    </row>
    <row r="2" spans="1:7" x14ac:dyDescent="0.25">
      <c r="A2" s="1"/>
      <c r="B2" s="1">
        <f>B1*50%</f>
        <v>2</v>
      </c>
      <c r="E2" s="1"/>
      <c r="F2" s="1">
        <f>F1*50%</f>
        <v>0</v>
      </c>
    </row>
    <row r="3" spans="1:7" x14ac:dyDescent="0.25">
      <c r="A3" s="1"/>
      <c r="B3" s="1">
        <f>SUM(B1:B2)</f>
        <v>6</v>
      </c>
      <c r="E3" s="1"/>
      <c r="F3" s="1">
        <f>SUM(F1:F2)</f>
        <v>0</v>
      </c>
    </row>
    <row r="4" spans="1:7" x14ac:dyDescent="0.25">
      <c r="A4" s="1" t="s">
        <v>24</v>
      </c>
      <c r="B4" s="1">
        <v>13500</v>
      </c>
      <c r="E4" s="1" t="s">
        <v>1</v>
      </c>
      <c r="F4" s="1">
        <v>2350</v>
      </c>
    </row>
    <row r="5" spans="1:7" x14ac:dyDescent="0.25">
      <c r="A5" s="1" t="s">
        <v>2</v>
      </c>
      <c r="B5" s="2">
        <v>0</v>
      </c>
      <c r="C5" s="3">
        <f>B9*B5</f>
        <v>0</v>
      </c>
      <c r="E5" s="1" t="s">
        <v>2</v>
      </c>
      <c r="F5" s="2">
        <v>0.2</v>
      </c>
      <c r="G5" s="3">
        <f>F9*F5</f>
        <v>0</v>
      </c>
    </row>
    <row r="6" spans="1:7" x14ac:dyDescent="0.25">
      <c r="A6" s="1" t="s">
        <v>3</v>
      </c>
      <c r="B6" s="2">
        <v>0.4</v>
      </c>
      <c r="C6" s="3">
        <f>B9*B6</f>
        <v>32400</v>
      </c>
      <c r="E6" s="1" t="s">
        <v>3</v>
      </c>
      <c r="F6" s="2">
        <v>0.4</v>
      </c>
      <c r="G6" s="3">
        <f>F9*F6</f>
        <v>0</v>
      </c>
    </row>
    <row r="7" spans="1:7" x14ac:dyDescent="0.25">
      <c r="A7" s="1" t="s">
        <v>8</v>
      </c>
      <c r="B7" s="2"/>
      <c r="C7" s="3">
        <f>B9*B7</f>
        <v>0</v>
      </c>
      <c r="E7" s="1" t="s">
        <v>8</v>
      </c>
      <c r="F7" s="2"/>
      <c r="G7" s="3">
        <f>F9*F7</f>
        <v>0</v>
      </c>
    </row>
    <row r="8" spans="1:7" x14ac:dyDescent="0.25">
      <c r="A8" s="1" t="s">
        <v>9</v>
      </c>
      <c r="B8" s="2"/>
      <c r="C8" s="3">
        <f>B9*B8</f>
        <v>0</v>
      </c>
      <c r="E8" s="1" t="s">
        <v>9</v>
      </c>
      <c r="F8" s="2"/>
      <c r="G8" s="3">
        <f>F9*F8</f>
        <v>0</v>
      </c>
    </row>
    <row r="9" spans="1:7" x14ac:dyDescent="0.25">
      <c r="A9" s="1" t="s">
        <v>5</v>
      </c>
      <c r="B9" s="1">
        <f>B3*B4</f>
        <v>81000</v>
      </c>
      <c r="E9" s="1" t="s">
        <v>5</v>
      </c>
      <c r="F9" s="1">
        <f>F3*F4</f>
        <v>0</v>
      </c>
    </row>
    <row r="10" spans="1:7" x14ac:dyDescent="0.25">
      <c r="A10" s="1" t="s">
        <v>4</v>
      </c>
      <c r="B10" s="1">
        <f>B9+(B9*B5)+(B9*B6)</f>
        <v>113400</v>
      </c>
      <c r="C10" s="3"/>
      <c r="E10" s="1" t="s">
        <v>4</v>
      </c>
      <c r="F10" s="1">
        <f>F9+(F9*F5)+(F9*F6)</f>
        <v>0</v>
      </c>
      <c r="G10" s="3"/>
    </row>
    <row r="11" spans="1:7" x14ac:dyDescent="0.25">
      <c r="A11" s="1" t="s">
        <v>6</v>
      </c>
      <c r="B11" s="2">
        <v>0.1</v>
      </c>
      <c r="C11" s="3"/>
      <c r="E11" s="1" t="s">
        <v>6</v>
      </c>
      <c r="F11" s="2">
        <v>0.1</v>
      </c>
      <c r="G11" s="3"/>
    </row>
    <row r="12" spans="1:7" x14ac:dyDescent="0.25">
      <c r="A12" s="1" t="s">
        <v>7</v>
      </c>
      <c r="B12" s="1">
        <f>B10-B10*B11</f>
        <v>102060</v>
      </c>
      <c r="C12">
        <f>ROUNDDOWN(B12/B4,1)</f>
        <v>7.5</v>
      </c>
      <c r="E12" s="1" t="s">
        <v>7</v>
      </c>
      <c r="F12" s="1">
        <f>F10-F10*F11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C11" sqref="C11"/>
    </sheetView>
  </sheetViews>
  <sheetFormatPr defaultRowHeight="15" x14ac:dyDescent="0.25"/>
  <cols>
    <col min="1" max="1" width="16.140625" bestFit="1" customWidth="1"/>
    <col min="2" max="2" width="13" bestFit="1" customWidth="1"/>
    <col min="3" max="3" width="11.7109375" bestFit="1" customWidth="1"/>
    <col min="4" max="4" width="13.28515625" bestFit="1" customWidth="1"/>
  </cols>
  <sheetData>
    <row r="1" spans="1:7" x14ac:dyDescent="0.25">
      <c r="A1" t="s">
        <v>12</v>
      </c>
      <c r="B1" s="5">
        <v>36000</v>
      </c>
    </row>
    <row r="2" spans="1:7" x14ac:dyDescent="0.25">
      <c r="A2" t="s">
        <v>10</v>
      </c>
      <c r="B2" s="4">
        <v>0.3</v>
      </c>
      <c r="C2" s="5">
        <f>$B$1*B2</f>
        <v>10800</v>
      </c>
    </row>
    <row r="3" spans="1:7" x14ac:dyDescent="0.25">
      <c r="A3" t="s">
        <v>11</v>
      </c>
      <c r="B3" s="4">
        <v>0.2</v>
      </c>
      <c r="C3" s="5">
        <f t="shared" ref="C3:C5" si="0">$B$1*B3</f>
        <v>7200</v>
      </c>
    </row>
    <row r="4" spans="1:7" x14ac:dyDescent="0.25">
      <c r="A4" t="s">
        <v>8</v>
      </c>
      <c r="B4" s="4">
        <v>0.3</v>
      </c>
      <c r="C4" s="5">
        <f t="shared" si="0"/>
        <v>10800</v>
      </c>
    </row>
    <row r="5" spans="1:7" x14ac:dyDescent="0.25">
      <c r="A5" t="s">
        <v>9</v>
      </c>
      <c r="B5" s="4">
        <v>0.2</v>
      </c>
      <c r="C5" s="5">
        <f t="shared" si="0"/>
        <v>7200</v>
      </c>
    </row>
    <row r="7" spans="1:7" x14ac:dyDescent="0.25">
      <c r="A7" t="s">
        <v>18</v>
      </c>
      <c r="B7" t="s">
        <v>13</v>
      </c>
      <c r="C7" t="s">
        <v>14</v>
      </c>
      <c r="D7" t="s">
        <v>15</v>
      </c>
      <c r="E7" t="s">
        <v>16</v>
      </c>
      <c r="F7" t="s">
        <v>17</v>
      </c>
    </row>
    <row r="8" spans="1:7" x14ac:dyDescent="0.25">
      <c r="A8" s="5">
        <f>C4+C5</f>
        <v>18000</v>
      </c>
      <c r="B8" s="6">
        <v>3000</v>
      </c>
      <c r="C8" s="6"/>
      <c r="D8" s="6">
        <v>15000</v>
      </c>
      <c r="E8" s="6"/>
      <c r="F8" s="6"/>
      <c r="G8" s="6"/>
    </row>
    <row r="9" spans="1:7" x14ac:dyDescent="0.25">
      <c r="B9" s="6"/>
      <c r="C9" s="6"/>
      <c r="D9" s="6"/>
      <c r="E9" s="6"/>
      <c r="F9" s="6"/>
      <c r="G9" s="6"/>
    </row>
    <row r="10" spans="1:7" x14ac:dyDescent="0.25">
      <c r="B10" s="6"/>
      <c r="C10" s="6"/>
      <c r="D10" s="6"/>
      <c r="E10" s="6"/>
      <c r="F10" s="6"/>
      <c r="G10" s="6"/>
    </row>
    <row r="11" spans="1:7" x14ac:dyDescent="0.25">
      <c r="B11" s="6"/>
      <c r="C11" s="6"/>
      <c r="D11" s="6"/>
      <c r="E11" s="6"/>
      <c r="F11" s="6"/>
      <c r="G11" s="6"/>
    </row>
    <row r="12" spans="1:7" x14ac:dyDescent="0.25">
      <c r="B12" s="6"/>
      <c r="C12" s="6"/>
      <c r="D12" s="6"/>
      <c r="E12" s="6"/>
      <c r="F12" s="6"/>
      <c r="G12" s="6"/>
    </row>
    <row r="13" spans="1:7" x14ac:dyDescent="0.25">
      <c r="B13" s="6"/>
      <c r="C13" s="6"/>
      <c r="D13" s="6"/>
      <c r="E13" s="6"/>
      <c r="F13" s="6"/>
      <c r="G13" s="6"/>
    </row>
    <row r="14" spans="1:7" x14ac:dyDescent="0.25">
      <c r="B14" s="6"/>
      <c r="C14" s="6"/>
      <c r="D14" s="6"/>
      <c r="E14" s="6"/>
      <c r="F14" s="6"/>
      <c r="G14" s="6"/>
    </row>
    <row r="15" spans="1:7" x14ac:dyDescent="0.25">
      <c r="B15" s="6"/>
      <c r="C15" s="6"/>
      <c r="D15" s="6"/>
      <c r="E15" s="6"/>
      <c r="F15" s="6"/>
      <c r="G15" s="6"/>
    </row>
    <row r="16" spans="1:7" x14ac:dyDescent="0.25">
      <c r="B16" s="6"/>
      <c r="C16" s="6"/>
      <c r="D16" s="6"/>
      <c r="E16" s="6"/>
      <c r="F16" s="6"/>
      <c r="G16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1" sqref="B1"/>
    </sheetView>
  </sheetViews>
  <sheetFormatPr defaultRowHeight="15" x14ac:dyDescent="0.25"/>
  <cols>
    <col min="1" max="1" width="16.140625" bestFit="1" customWidth="1"/>
    <col min="2" max="2" width="12.7109375" bestFit="1" customWidth="1"/>
    <col min="3" max="3" width="11.7109375" bestFit="1" customWidth="1"/>
    <col min="4" max="4" width="6.42578125" bestFit="1" customWidth="1"/>
    <col min="6" max="6" width="7" bestFit="1" customWidth="1"/>
  </cols>
  <sheetData>
    <row r="1" spans="1:6" x14ac:dyDescent="0.25">
      <c r="A1" t="s">
        <v>12</v>
      </c>
      <c r="B1" s="5">
        <v>100000</v>
      </c>
    </row>
    <row r="2" spans="1:6" x14ac:dyDescent="0.25">
      <c r="A2" t="s">
        <v>10</v>
      </c>
      <c r="B2" s="4">
        <v>0.15</v>
      </c>
      <c r="C2" s="5">
        <f>$B$1*B2</f>
        <v>15000</v>
      </c>
    </row>
    <row r="3" spans="1:6" x14ac:dyDescent="0.25">
      <c r="A3" t="s">
        <v>11</v>
      </c>
      <c r="B3" s="4">
        <v>0.2</v>
      </c>
      <c r="C3" s="5">
        <f t="shared" ref="C3:C5" si="0">$B$1*B3</f>
        <v>20000</v>
      </c>
    </row>
    <row r="4" spans="1:6" x14ac:dyDescent="0.25">
      <c r="A4" t="s">
        <v>8</v>
      </c>
      <c r="B4" s="4">
        <v>0.4</v>
      </c>
      <c r="C4" s="5">
        <f t="shared" si="0"/>
        <v>40000</v>
      </c>
    </row>
    <row r="5" spans="1:6" x14ac:dyDescent="0.25">
      <c r="A5" t="s">
        <v>9</v>
      </c>
      <c r="B5" s="4">
        <v>0.25</v>
      </c>
      <c r="C5" s="5">
        <f t="shared" si="0"/>
        <v>25000</v>
      </c>
    </row>
    <row r="7" spans="1:6" x14ac:dyDescent="0.25">
      <c r="A7" t="s">
        <v>18</v>
      </c>
      <c r="B7" t="s">
        <v>13</v>
      </c>
      <c r="C7" t="s">
        <v>14</v>
      </c>
      <c r="D7" t="s">
        <v>15</v>
      </c>
      <c r="E7" t="s">
        <v>16</v>
      </c>
      <c r="F7" t="s">
        <v>17</v>
      </c>
    </row>
    <row r="8" spans="1:6" x14ac:dyDescent="0.25">
      <c r="A8" s="5">
        <f>C4+C5</f>
        <v>65000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6" sqref="B6"/>
    </sheetView>
  </sheetViews>
  <sheetFormatPr defaultRowHeight="15" x14ac:dyDescent="0.25"/>
  <cols>
    <col min="1" max="1" width="19.5703125" bestFit="1" customWidth="1"/>
    <col min="2" max="4" width="11.5703125" bestFit="1" customWidth="1"/>
    <col min="5" max="5" width="9.5703125" bestFit="1" customWidth="1"/>
  </cols>
  <sheetData>
    <row r="1" spans="1:5" x14ac:dyDescent="0.25">
      <c r="A1" t="s">
        <v>20</v>
      </c>
      <c r="B1">
        <v>36</v>
      </c>
    </row>
    <row r="2" spans="1:5" x14ac:dyDescent="0.25">
      <c r="A2" s="1" t="s">
        <v>0</v>
      </c>
      <c r="B2" s="1">
        <f>B1*8</f>
        <v>288</v>
      </c>
      <c r="C2" s="1"/>
      <c r="D2" s="1"/>
      <c r="E2" s="1"/>
    </row>
    <row r="3" spans="1:5" x14ac:dyDescent="0.25">
      <c r="A3" s="1" t="s">
        <v>1</v>
      </c>
      <c r="B3" s="1">
        <v>1500</v>
      </c>
      <c r="C3" s="1"/>
      <c r="D3" s="1"/>
      <c r="E3" s="1">
        <f>6*8</f>
        <v>48</v>
      </c>
    </row>
    <row r="4" spans="1:5" x14ac:dyDescent="0.25">
      <c r="A4" s="1" t="s">
        <v>2</v>
      </c>
      <c r="B4" s="1">
        <v>0</v>
      </c>
      <c r="C4" s="1"/>
      <c r="D4" s="1"/>
      <c r="E4" s="1"/>
    </row>
    <row r="5" spans="1:5" x14ac:dyDescent="0.25">
      <c r="A5" s="1" t="s">
        <v>3</v>
      </c>
      <c r="B5" s="1">
        <v>0</v>
      </c>
      <c r="C5" s="1"/>
      <c r="D5" s="1"/>
      <c r="E5" s="1"/>
    </row>
    <row r="6" spans="1:5" x14ac:dyDescent="0.25">
      <c r="A6" s="1" t="s">
        <v>5</v>
      </c>
      <c r="B6" s="1">
        <f>B2*B3</f>
        <v>432000</v>
      </c>
      <c r="C6" s="1"/>
      <c r="D6" s="1"/>
      <c r="E6" s="1"/>
    </row>
    <row r="7" spans="1:5" x14ac:dyDescent="0.25">
      <c r="A7" s="1" t="s">
        <v>4</v>
      </c>
      <c r="B7" s="1">
        <f>B6+(B6*B4)+(B6*B5)</f>
        <v>432000</v>
      </c>
      <c r="C7" s="1"/>
      <c r="D7" s="1"/>
      <c r="E7" s="1"/>
    </row>
    <row r="8" spans="1:5" x14ac:dyDescent="0.25">
      <c r="A8" s="1" t="s">
        <v>6</v>
      </c>
      <c r="B8" s="1">
        <v>0.1</v>
      </c>
      <c r="C8" s="1"/>
      <c r="D8" s="1"/>
      <c r="E8" s="1"/>
    </row>
    <row r="9" spans="1:5" x14ac:dyDescent="0.25">
      <c r="A9" s="1" t="s">
        <v>19</v>
      </c>
      <c r="B9" s="1">
        <f>B7*B8</f>
        <v>43200</v>
      </c>
      <c r="C9" s="1"/>
      <c r="D9" s="1"/>
      <c r="E9" s="1"/>
    </row>
    <row r="10" spans="1:5" x14ac:dyDescent="0.25">
      <c r="A10" s="1" t="s">
        <v>7</v>
      </c>
      <c r="B10" s="1">
        <f>B7+B9</f>
        <v>475200</v>
      </c>
      <c r="C10" s="1">
        <f>B10/B3</f>
        <v>316.8</v>
      </c>
      <c r="D10" s="1">
        <f>C10/8</f>
        <v>39.6</v>
      </c>
      <c r="E10" s="1"/>
    </row>
    <row r="11" spans="1:5" x14ac:dyDescent="0.25">
      <c r="A11" s="1"/>
      <c r="B11" s="1"/>
      <c r="C11" s="1"/>
      <c r="D11" s="1"/>
      <c r="E11" s="1"/>
    </row>
    <row r="12" spans="1:5" x14ac:dyDescent="0.25">
      <c r="A12" s="1"/>
      <c r="B12" s="1"/>
      <c r="C12" s="1"/>
      <c r="D12" s="1"/>
      <c r="E12" s="1"/>
    </row>
    <row r="13" spans="1:5" x14ac:dyDescent="0.25">
      <c r="A13" s="1"/>
      <c r="B13" s="1"/>
      <c r="C13" s="1"/>
      <c r="D13" s="1"/>
      <c r="E1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F13" sqref="F13:F18"/>
    </sheetView>
  </sheetViews>
  <sheetFormatPr defaultRowHeight="15" x14ac:dyDescent="0.25"/>
  <cols>
    <col min="1" max="1" width="19.5703125" style="1" bestFit="1" customWidth="1"/>
    <col min="2" max="4" width="11.5703125" style="1" bestFit="1" customWidth="1"/>
    <col min="5" max="5" width="19.5703125" style="1" bestFit="1" customWidth="1"/>
    <col min="6" max="6" width="18" style="1" bestFit="1" customWidth="1"/>
    <col min="7" max="7" width="11.5703125" style="1" bestFit="1" customWidth="1"/>
    <col min="8" max="10" width="9.140625" style="1"/>
    <col min="11" max="11" width="10.5703125" style="1" bestFit="1" customWidth="1"/>
    <col min="12" max="16384" width="9.140625" style="1"/>
  </cols>
  <sheetData>
    <row r="1" spans="1:11" x14ac:dyDescent="0.25">
      <c r="A1" s="1" t="s">
        <v>0</v>
      </c>
      <c r="B1" s="1">
        <v>5</v>
      </c>
      <c r="E1" s="1" t="s">
        <v>21</v>
      </c>
      <c r="F1" s="1">
        <v>1.5</v>
      </c>
    </row>
    <row r="2" spans="1:11" x14ac:dyDescent="0.25">
      <c r="A2" s="1" t="s">
        <v>22</v>
      </c>
      <c r="B2" s="1">
        <f>B1+B1*100%</f>
        <v>10</v>
      </c>
      <c r="E2" s="1" t="s">
        <v>22</v>
      </c>
      <c r="F2" s="1">
        <f>F1+F1*50%</f>
        <v>2.25</v>
      </c>
    </row>
    <row r="3" spans="1:11" x14ac:dyDescent="0.25">
      <c r="A3" s="1" t="s">
        <v>1</v>
      </c>
      <c r="B3" s="1">
        <v>1500</v>
      </c>
      <c r="E3" s="1" t="s">
        <v>24</v>
      </c>
      <c r="F3" s="1">
        <v>8500</v>
      </c>
      <c r="K3" s="1">
        <f>1500*8</f>
        <v>12000</v>
      </c>
    </row>
    <row r="4" spans="1:11" x14ac:dyDescent="0.25">
      <c r="A4" s="1" t="s">
        <v>2</v>
      </c>
      <c r="B4" s="2">
        <v>0</v>
      </c>
      <c r="C4" s="1">
        <f>B6*B4</f>
        <v>0</v>
      </c>
      <c r="E4" s="1" t="s">
        <v>2</v>
      </c>
      <c r="F4" s="2">
        <v>0.2</v>
      </c>
      <c r="G4" s="1">
        <f>F6*F4</f>
        <v>3825</v>
      </c>
    </row>
    <row r="5" spans="1:11" x14ac:dyDescent="0.25">
      <c r="A5" s="1" t="s">
        <v>3</v>
      </c>
      <c r="B5" s="2">
        <v>0</v>
      </c>
      <c r="C5" s="1">
        <f>B6*B5</f>
        <v>0</v>
      </c>
      <c r="E5" s="1" t="s">
        <v>3</v>
      </c>
      <c r="F5" s="2">
        <v>0.15</v>
      </c>
      <c r="G5" s="1">
        <f>F6*F5</f>
        <v>2868.75</v>
      </c>
    </row>
    <row r="6" spans="1:11" x14ac:dyDescent="0.25">
      <c r="A6" s="1" t="s">
        <v>5</v>
      </c>
      <c r="B6" s="1">
        <f>B2*B3</f>
        <v>15000</v>
      </c>
      <c r="C6" s="1">
        <f>B6-(C4+C5)</f>
        <v>15000</v>
      </c>
      <c r="E6" s="1" t="s">
        <v>5</v>
      </c>
      <c r="F6" s="1">
        <f>F2*F3</f>
        <v>19125</v>
      </c>
      <c r="G6" s="1">
        <f>F6-(G4+G5)</f>
        <v>12431.25</v>
      </c>
    </row>
    <row r="7" spans="1:11" x14ac:dyDescent="0.25">
      <c r="A7" s="1" t="s">
        <v>4</v>
      </c>
      <c r="B7" s="1">
        <f>B6+(B6*B4)+(B6*B5)</f>
        <v>15000</v>
      </c>
      <c r="E7" s="1" t="s">
        <v>4</v>
      </c>
      <c r="F7" s="1">
        <f>F6+(F6*F4)+(F6*F5)</f>
        <v>25818.75</v>
      </c>
    </row>
    <row r="8" spans="1:11" x14ac:dyDescent="0.25">
      <c r="A8" s="1" t="s">
        <v>6</v>
      </c>
      <c r="B8" s="2">
        <v>0.1</v>
      </c>
      <c r="E8" s="1" t="s">
        <v>6</v>
      </c>
      <c r="F8" s="2">
        <v>0.15</v>
      </c>
    </row>
    <row r="9" spans="1:11" x14ac:dyDescent="0.25">
      <c r="B9" s="2"/>
      <c r="F9" s="1">
        <f>F7+F7*F8</f>
        <v>29691.5625</v>
      </c>
    </row>
    <row r="10" spans="1:11" x14ac:dyDescent="0.25">
      <c r="B10" s="2"/>
      <c r="E10" s="1" t="s">
        <v>25</v>
      </c>
      <c r="F10" s="2">
        <v>0.05</v>
      </c>
    </row>
    <row r="11" spans="1:11" x14ac:dyDescent="0.25">
      <c r="A11" s="1" t="s">
        <v>7</v>
      </c>
      <c r="B11" s="1">
        <f>B7+B7*B8</f>
        <v>16500</v>
      </c>
      <c r="C11" s="1">
        <f>B11/B3/8</f>
        <v>1.375</v>
      </c>
      <c r="E11" s="1" t="s">
        <v>7</v>
      </c>
      <c r="F11" s="1">
        <f>F9+F9*F10</f>
        <v>31176.140625</v>
      </c>
      <c r="G11" s="1">
        <f>F11/F3</f>
        <v>3.66778125</v>
      </c>
    </row>
    <row r="14" spans="1:11" x14ac:dyDescent="0.25">
      <c r="F14" s="7"/>
    </row>
    <row r="15" spans="1:11" x14ac:dyDescent="0.25">
      <c r="F15" s="7"/>
    </row>
    <row r="16" spans="1:11" x14ac:dyDescent="0.25">
      <c r="F16" s="7"/>
    </row>
    <row r="17" spans="6:6" x14ac:dyDescent="0.25">
      <c r="F17" s="7"/>
    </row>
  </sheetData>
  <pageMargins left="0.7" right="0.7" top="0.75" bottom="0.75" header="0.3" footer="0.3"/>
  <pageSetup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LHL</vt:lpstr>
      <vt:lpstr>LHP</vt:lpstr>
      <vt:lpstr>CDB</vt:lpstr>
      <vt:lpstr>PMB</vt:lpstr>
      <vt:lpstr>MBSLS</vt:lpstr>
      <vt:lpstr>Payment Method with DA</vt:lpstr>
      <vt:lpstr>Payment Method without DA</vt:lpstr>
      <vt:lpstr>LOT</vt:lpstr>
      <vt:lpstr>MBSLI</vt:lpstr>
      <vt:lpstr>AST</vt:lpstr>
      <vt:lpstr>SMS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Mahinda Jayakody</dc:creator>
  <cp:lastModifiedBy>Administrator</cp:lastModifiedBy>
  <dcterms:created xsi:type="dcterms:W3CDTF">2011-05-06T02:03:21Z</dcterms:created>
  <dcterms:modified xsi:type="dcterms:W3CDTF">2019-06-03T02:55:30Z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7de476e6-9331-4d97-9f52-4063ae8185fa</vt:lpwstr>
  </property>
</Properties>
</file>