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VN\Work\JSCalc\models\"/>
    </mc:Choice>
  </mc:AlternateContent>
  <bookViews>
    <workbookView xWindow="240" yWindow="150" windowWidth="21075" windowHeight="11760" activeTab="1"/>
  </bookViews>
  <sheets>
    <sheet name="Sheet1" sheetId="1" r:id="rId1"/>
    <sheet name="FunctionTests" sheetId="2" r:id="rId2"/>
    <sheet name="dec" sheetId="3" r:id="rId3"/>
    <sheet name="Datapage" sheetId="4" r:id="rId4"/>
    <sheet name="CopyPastaTests" sheetId="5" r:id="rId5"/>
    <sheet name="obal" sheetId="6" r:id="rId6"/>
    <sheet name="cbal" sheetId="7" r:id="rId7"/>
  </sheets>
  <definedNames>
    <definedName name="datapageCompdecProd1Price">Datapage!$E$686:$G$686</definedName>
    <definedName name="datapageCompdecTeamNumber">Sheet1!$D$18:$F$18</definedName>
    <definedName name="decProd1Price">dec!$E$11:$G$11</definedName>
    <definedName name="obalCashValue">obal!$E$4:$G$4</definedName>
    <definedName name="obalPNLExtraOrdExp">FunctionTests!$E$6:$J$6</definedName>
    <definedName name="tlInputBoolean0">dec!$G$12</definedName>
    <definedName name="tlInputBoolean1">dec!$G$13</definedName>
    <definedName name="tlInputBoolean2">dec!$G$14</definedName>
    <definedName name="tlInputOperandA">Sheet1!$E$3</definedName>
    <definedName name="tlInputOperandB">Sheet1!$E$4</definedName>
    <definedName name="tlInputProd1Price">Sheet1!$F$23</definedName>
    <definedName name="tlOutputABS">FunctionTests!$B$20</definedName>
    <definedName name="tlOutputAND">FunctionTests!$B$22</definedName>
    <definedName name="tlOutputAVERAGE">FunctionTests!$B$17</definedName>
    <definedName name="tlOutputBadDecimalSumTest">FunctionTests!$J$30</definedName>
    <definedName name="tlOutputCHOOSE">FunctionTests!$B$16</definedName>
    <definedName name="tlOutputConcatenation">Sheet1!$F$9</definedName>
    <definedName name="tlOutputConditionalTextOutput1">Sheet1!$F$12</definedName>
    <definedName name="tlOutputConditionalTextOutput2">Sheet1!$F$13</definedName>
    <definedName name="tlOutputCopyRange">CopyPastaTests!$C$7:$E$9</definedName>
    <definedName name="tlOutputCopyRange2">CopyPastaTests!$C$14</definedName>
    <definedName name="tlOutputCOUNTIF">FunctionTests!$B$13</definedName>
    <definedName name="tlOutputCountIfTest">dec!$G$15</definedName>
    <definedName name="tlOutputDecTest">Sheet1!$F$20</definedName>
    <definedName name="tlOutputForecast">FunctionTests!$B$37</definedName>
    <definedName name="tlOutputFormatTestBigNumberCommaNoDec">dec!$G$25</definedName>
    <definedName name="tlOutputFormatTestBigNumberCommaNoDecThousands">dec!$G$26</definedName>
    <definedName name="tlOutputFormatTestCommaNoDec">dec!$G$24</definedName>
    <definedName name="tlOutputFormatTestCommaTwoDec">dec!$G$23</definedName>
    <definedName name="tlOutputFormatTestDecimals">dec!$G$21</definedName>
    <definedName name="tlOutputFormatTestInt">dec!$G$22</definedName>
    <definedName name="tlOutputFormatTestPercent">dec!$G$27</definedName>
    <definedName name="tlOutputFormulaOutput">Sheet1!$J$3</definedName>
    <definedName name="tlOutputFormulaOutput2">Sheet1!$J$4</definedName>
    <definedName name="tlOutputHLOOKUP">FunctionTests!$B$23</definedName>
    <definedName name="tlOutputHLOOKUP1">FunctionTests!$B$24</definedName>
    <definedName name="tlOutputIF">FunctionTests!$B$3</definedName>
    <definedName name="tlOutputIFERROR">FunctionTests!$B$7</definedName>
    <definedName name="tlOutputIFERROR2">FunctionTests!$B$34</definedName>
    <definedName name="tlOutputINDEX">FunctionTests!$B$4</definedName>
    <definedName name="tlOutputINDEX1">FunctionTests!$B$5</definedName>
    <definedName name="tlOutputINDEX2">FunctionTests!$B$6</definedName>
    <definedName name="tlOutputIRR">FunctionTests!$B$38</definedName>
    <definedName name="tlOutputMATCH">FunctionTests!$B$10</definedName>
    <definedName name="tlOutputMATCHGT">FunctionTests!$B$12</definedName>
    <definedName name="tlOutputMATCHLT">FunctionTests!$B$11</definedName>
    <definedName name="tlOutputMAX">FunctionTests!$B$21</definedName>
    <definedName name="tlOutputMIN">FunctionTests!$B$19</definedName>
    <definedName name="tlOutputMultiCellRange">Sheet1!$E$3:$E$5</definedName>
    <definedName name="tlOutputNA">FunctionTests!$B$25</definedName>
    <definedName name="tlOutputNORMDIST">FunctionTests!$B$30</definedName>
    <definedName name="tlOutputNORMDIST1">FunctionTests!$B$31</definedName>
    <definedName name="tlOutputOR">FunctionTests!$B$14</definedName>
    <definedName name="tlOutputPasteRange1">CopyPastaTests!$I$7</definedName>
    <definedName name="tlOutputPasteRange2">CopyPastaTests!$I$12:$J$21</definedName>
    <definedName name="tlOutputPasteRange3">CopyPastaTests!$M$7:$P$8</definedName>
    <definedName name="tlOutputPasteRange4">CopyPastaTests!$M$12:$P$17</definedName>
    <definedName name="tlOutputPEMDAS">FunctionTests!$B$36</definedName>
    <definedName name="tlOutputPRODUCT">FunctionTests!$B$35</definedName>
    <definedName name="tlOutputRangeNameLabels">dec!$H$21:$H$27</definedName>
    <definedName name="tlOutputRANK">FunctionTests!$B$26</definedName>
    <definedName name="tlOutputResult">Sheet1!$E$5</definedName>
    <definedName name="tlOutputROUND">FunctionTests!$B$15</definedName>
    <definedName name="tlOutputROUNDDOWN">FunctionTests!$B$27</definedName>
    <definedName name="tlOutputROUNDUP">FunctionTests!$B$18</definedName>
    <definedName name="tlOutputShmoog">Sheet1!$F$16</definedName>
    <definedName name="tlOutputShmoog2">Sheet1!$F$15</definedName>
    <definedName name="tlOutputSingleRangenameReferences">Sheet1!$J$5</definedName>
    <definedName name="tlOutputSTDEVP">FunctionTests!$B$29</definedName>
    <definedName name="tlOutputSUM">FunctionTests!$B$2</definedName>
    <definedName name="tlOutputSUMIF">FunctionTests!$B$32</definedName>
    <definedName name="tlOutputSUMIF2">FunctionTests!$B$33</definedName>
    <definedName name="tlOutputSUMPRODUCT">FunctionTests!$B$28</definedName>
    <definedName name="tlOutputVLOOKUP">FunctionTests!$B$8</definedName>
    <definedName name="tlOutputVLOOKUP1">FunctionTests!$B$8</definedName>
    <definedName name="tlOutputVLOOKUP2">FunctionTests!$B$9</definedName>
    <definedName name="xxcbalNewYearCopy">cbal!$E$4:$G$57</definedName>
    <definedName name="xxCopyRange">CopyPastaTests!$C$7:$E$9</definedName>
    <definedName name="xxCopyRange2">CopyPastaTests!$C$14</definedName>
    <definedName name="xxIndexTeam">FunctionTests!$M$6</definedName>
    <definedName name="xxPasteRange1">CopyPastaTests!$I$7</definedName>
    <definedName name="xxSim0Tool1">cbal!$A$4</definedName>
    <definedName name="xxTeamNumber">Sheet1!$D$2:$F$2</definedName>
    <definedName name="xxYear">dec!$E$14</definedName>
  </definedNames>
  <calcPr calcId="171027"/>
</workbook>
</file>

<file path=xl/calcChain.xml><?xml version="1.0" encoding="utf-8"?>
<calcChain xmlns="http://schemas.openxmlformats.org/spreadsheetml/2006/main">
  <c r="J30" i="2" l="1"/>
  <c r="B38" i="2"/>
  <c r="B37" i="2" l="1"/>
  <c r="J22" i="2"/>
  <c r="G15" i="3" l="1"/>
  <c r="G57" i="7" l="1"/>
  <c r="F57" i="7"/>
  <c r="E57" i="7"/>
  <c r="G56" i="7"/>
  <c r="F56" i="7"/>
  <c r="E56" i="7"/>
  <c r="G55" i="7"/>
  <c r="F55" i="7"/>
  <c r="E55" i="7"/>
  <c r="G54" i="7"/>
  <c r="F54" i="7"/>
  <c r="E54" i="7"/>
  <c r="G53" i="7"/>
  <c r="F53" i="7"/>
  <c r="E53" i="7"/>
  <c r="G52" i="7"/>
  <c r="F52" i="7"/>
  <c r="E52" i="7"/>
  <c r="G51" i="7"/>
  <c r="F51" i="7"/>
  <c r="E51" i="7"/>
  <c r="G50" i="7"/>
  <c r="F50" i="7"/>
  <c r="E50" i="7"/>
  <c r="G49" i="7"/>
  <c r="F49" i="7"/>
  <c r="E49" i="7"/>
  <c r="G48" i="7"/>
  <c r="F48" i="7"/>
  <c r="E48" i="7"/>
  <c r="G47" i="7"/>
  <c r="F47" i="7"/>
  <c r="E47" i="7"/>
  <c r="G46" i="7"/>
  <c r="F46" i="7"/>
  <c r="E46" i="7"/>
  <c r="G45" i="7"/>
  <c r="F45" i="7"/>
  <c r="E45" i="7"/>
  <c r="G44" i="7"/>
  <c r="F44" i="7"/>
  <c r="E44" i="7"/>
  <c r="G43" i="7"/>
  <c r="F43" i="7"/>
  <c r="E43" i="7"/>
  <c r="G42" i="7"/>
  <c r="F42" i="7"/>
  <c r="E42" i="7"/>
  <c r="G41" i="7"/>
  <c r="F41" i="7"/>
  <c r="E41" i="7"/>
  <c r="G40" i="7"/>
  <c r="F40" i="7"/>
  <c r="E40" i="7"/>
  <c r="G39" i="7"/>
  <c r="F39" i="7"/>
  <c r="E39" i="7"/>
  <c r="G38" i="7"/>
  <c r="F38" i="7"/>
  <c r="E38" i="7"/>
  <c r="G37" i="7"/>
  <c r="F37" i="7"/>
  <c r="E37" i="7"/>
  <c r="G36" i="7"/>
  <c r="F36" i="7"/>
  <c r="E36" i="7"/>
  <c r="G35" i="7"/>
  <c r="F35" i="7"/>
  <c r="E35" i="7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D7" i="5" l="1"/>
  <c r="C7" i="5"/>
  <c r="B36" i="2" l="1"/>
  <c r="G11" i="3"/>
  <c r="F11" i="3"/>
  <c r="E686" i="4"/>
  <c r="E11" i="3"/>
  <c r="F20" i="1" l="1"/>
  <c r="B35" i="2" l="1"/>
  <c r="C35" i="2"/>
  <c r="B34" i="2" l="1"/>
  <c r="C34" i="2"/>
  <c r="B26" i="2" l="1"/>
  <c r="B12" i="2"/>
  <c r="B11" i="2"/>
  <c r="I37" i="2"/>
  <c r="H37" i="2"/>
  <c r="B33" i="2"/>
  <c r="C33" i="2"/>
  <c r="B31" i="2"/>
  <c r="C31" i="2"/>
  <c r="B30" i="2"/>
  <c r="B29" i="2"/>
  <c r="B28" i="2"/>
  <c r="B27" i="2"/>
  <c r="B25" i="2"/>
  <c r="B23" i="2"/>
  <c r="C23" i="2"/>
  <c r="B24" i="2"/>
  <c r="B22" i="2"/>
  <c r="B21" i="2"/>
  <c r="F7" i="2"/>
  <c r="B20" i="2" s="1"/>
  <c r="B19" i="2"/>
  <c r="B18" i="2"/>
  <c r="B17" i="2"/>
  <c r="B16" i="2"/>
  <c r="B15" i="2"/>
  <c r="F5" i="2"/>
  <c r="G5" i="2"/>
  <c r="H5" i="2"/>
  <c r="I5" i="2"/>
  <c r="J5" i="2"/>
  <c r="E5" i="2"/>
  <c r="B14" i="2" s="1"/>
  <c r="B13" i="2"/>
  <c r="B10" i="2"/>
  <c r="C11" i="2"/>
  <c r="C10" i="2"/>
  <c r="B9" i="2"/>
  <c r="B8" i="2"/>
  <c r="C9" i="2"/>
  <c r="E7" i="2"/>
  <c r="B7" i="2" s="1"/>
  <c r="B6" i="2"/>
  <c r="B5" i="2"/>
  <c r="B4" i="2"/>
  <c r="C3" i="2"/>
  <c r="C4" i="2"/>
  <c r="C5" i="2"/>
  <c r="C6" i="2"/>
  <c r="C7" i="2"/>
  <c r="C8" i="2"/>
  <c r="C12" i="2"/>
  <c r="C13" i="2"/>
  <c r="C14" i="2"/>
  <c r="C15" i="2"/>
  <c r="C16" i="2"/>
  <c r="C17" i="2"/>
  <c r="C18" i="2"/>
  <c r="C19" i="2"/>
  <c r="C20" i="2"/>
  <c r="C21" i="2"/>
  <c r="C22" i="2"/>
  <c r="C24" i="2"/>
  <c r="C25" i="2"/>
  <c r="C26" i="2"/>
  <c r="C27" i="2"/>
  <c r="C28" i="2"/>
  <c r="C29" i="2"/>
  <c r="C30" i="2"/>
  <c r="C32" i="2"/>
  <c r="C2" i="2"/>
  <c r="B3" i="2"/>
  <c r="B2" i="2"/>
  <c r="B32" i="2" l="1"/>
  <c r="E5" i="1" l="1"/>
  <c r="J4" i="1" l="1"/>
  <c r="D15" i="1"/>
  <c r="D16" i="1"/>
  <c r="J3" i="1"/>
  <c r="J5" i="1" s="1"/>
  <c r="F9" i="1" s="1"/>
  <c r="F13" i="1" s="1"/>
  <c r="F12" i="1" l="1"/>
</calcChain>
</file>

<file path=xl/sharedStrings.xml><?xml version="1.0" encoding="utf-8"?>
<sst xmlns="http://schemas.openxmlformats.org/spreadsheetml/2006/main" count="93" uniqueCount="92">
  <si>
    <t>tlInputOperandA</t>
  </si>
  <si>
    <t>tlInputOperandB</t>
  </si>
  <si>
    <t>tlOutputResult</t>
  </si>
  <si>
    <t>tlOutputMultiCellRange</t>
  </si>
  <si>
    <t>tlOutputFormulaOutput</t>
  </si>
  <si>
    <t>tlOutputSingleRangenameReferences</t>
  </si>
  <si>
    <t>tlOutputFormulaOutput2</t>
  </si>
  <si>
    <t>tlOutputConcatenation</t>
  </si>
  <si>
    <t>tlOutputConditionalTextOutput1</t>
  </si>
  <si>
    <t>tlOutputConditionalTextOutput2</t>
  </si>
  <si>
    <t>tlOutputShmoog</t>
  </si>
  <si>
    <t>tlOutputShmoog2</t>
  </si>
  <si>
    <t>SUM</t>
  </si>
  <si>
    <t>IF</t>
  </si>
  <si>
    <t>INDEX</t>
  </si>
  <si>
    <t>IFERROR</t>
  </si>
  <si>
    <t>MATCH</t>
  </si>
  <si>
    <t>COUNTIF</t>
  </si>
  <si>
    <t>OR</t>
  </si>
  <si>
    <t>ROUND</t>
  </si>
  <si>
    <t>CHOOSE</t>
  </si>
  <si>
    <t>AVERAGE</t>
  </si>
  <si>
    <t>ROUNDUP</t>
  </si>
  <si>
    <t>MIN</t>
  </si>
  <si>
    <t>ABS</t>
  </si>
  <si>
    <t>MAX</t>
  </si>
  <si>
    <t>AND</t>
  </si>
  <si>
    <t>HLOOKUP</t>
  </si>
  <si>
    <t>NA</t>
  </si>
  <si>
    <t>RANK</t>
  </si>
  <si>
    <t>ROUNDDOWN</t>
  </si>
  <si>
    <t>SUMPRODUCT</t>
  </si>
  <si>
    <t>STDEVP</t>
  </si>
  <si>
    <t>NORMDIST</t>
  </si>
  <si>
    <t>SUMIF</t>
  </si>
  <si>
    <t>INDEX1</t>
  </si>
  <si>
    <t>INDEX2</t>
  </si>
  <si>
    <t>VLOOKUP1</t>
  </si>
  <si>
    <t>VLOOKUP2</t>
  </si>
  <si>
    <t>MATCHLT</t>
  </si>
  <si>
    <t>MATCHGT</t>
  </si>
  <si>
    <t>HLOOKUP1</t>
  </si>
  <si>
    <t>NORMDIST1</t>
  </si>
  <si>
    <t>SUMIF2</t>
  </si>
  <si>
    <t>Row</t>
  </si>
  <si>
    <t>Col</t>
  </si>
  <si>
    <t>IFERROR2</t>
  </si>
  <si>
    <t>xxIndexTeam</t>
  </si>
  <si>
    <t>obalPNLExtraOrdExp</t>
  </si>
  <si>
    <t>PRODUCT</t>
  </si>
  <si>
    <t>datapageCompdecTeamNumber</t>
  </si>
  <si>
    <t>xxTeamNumber</t>
  </si>
  <si>
    <t>tlOutputDecTest</t>
  </si>
  <si>
    <t>tlInputProd1Price</t>
  </si>
  <si>
    <t>decProd1Price</t>
  </si>
  <si>
    <t>datapageCompdecProd1Price</t>
  </si>
  <si>
    <t>tlOutputPEMDAS</t>
  </si>
  <si>
    <t>PEMDAS</t>
  </si>
  <si>
    <t>tlOutputCopyRange</t>
  </si>
  <si>
    <t>tlOutputPasteRange1</t>
  </si>
  <si>
    <t>tlOutputPasteRange3</t>
  </si>
  <si>
    <t>tlOutputPasteRange2</t>
  </si>
  <si>
    <t>tlOutputPasteRange4</t>
  </si>
  <si>
    <t>tlOutputCopyRange2</t>
  </si>
  <si>
    <t>obalCashValue</t>
  </si>
  <si>
    <t>xxYear</t>
  </si>
  <si>
    <t>xxSim0Tool1</t>
  </si>
  <si>
    <t>tlInputBoolean0</t>
  </si>
  <si>
    <t>tlInputBoolean1</t>
  </si>
  <si>
    <t>tlInputBoolean2</t>
  </si>
  <si>
    <t>tlOutputCountIfTest</t>
  </si>
  <si>
    <t>tlOutputFormatTestDecimals</t>
  </si>
  <si>
    <t>tlOutputFormatTestInt</t>
  </si>
  <si>
    <t>tlOutputFormatTestCommaTwoDec</t>
  </si>
  <si>
    <t>tlOutputFormatTestCommaNoDec</t>
  </si>
  <si>
    <t>tlOutputFormatTestBigNumberCommaNoDec</t>
  </si>
  <si>
    <t>tlOutputFormatTestBigNumberCommaNoDecThousands</t>
  </si>
  <si>
    <t>tlOutputRangeNameLabels</t>
  </si>
  <si>
    <t>tlOutputFormatTestPercent</t>
  </si>
  <si>
    <t>FORECAST</t>
  </si>
  <si>
    <t>Known Y</t>
  </si>
  <si>
    <t>Known X</t>
  </si>
  <si>
    <t>Formula</t>
  </si>
  <si>
    <t>Description</t>
  </si>
  <si>
    <t>Result</t>
  </si>
  <si>
    <t>=FORECAST(30,A2:A6,B2:B6)</t>
  </si>
  <si>
    <t>Predicts a value for y given an x value of 30</t>
  </si>
  <si>
    <t>tlOutputForecast</t>
  </si>
  <si>
    <t>IRR</t>
  </si>
  <si>
    <t>IRR Values</t>
  </si>
  <si>
    <t>tlOutputIRR</t>
  </si>
  <si>
    <t>tlOutputBadDecimalSumTest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</si>
</sst>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#,##0,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1">
    <xf numFmtId="0" fontId="0" fillId="0" borderId="0" xfId="0"/>
    <xf numFmtId="164" fontId="2" fillId="2" borderId="0" xfId="1" applyNumberFormat="1" applyFont="1" applyFill="1"/>
    <xf numFmtId="164" fontId="2" fillId="3" borderId="0" xfId="1" applyFont="1" applyFill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165" fontId="0" fillId="0" borderId="0" xfId="2" applyFont="1"/>
    <xf numFmtId="167" fontId="0" fillId="0" borderId="0" xfId="2" applyNumberFormat="1" applyFont="1"/>
    <xf numFmtId="10" fontId="0" fillId="0" borderId="0" xfId="0" applyNumberFormat="1"/>
    <xf numFmtId="9" fontId="0" fillId="0" borderId="0" xfId="0" applyNumberFormat="1"/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K23"/>
  <sheetViews>
    <sheetView workbookViewId="0">
      <selection activeCell="F20" sqref="F20"/>
    </sheetView>
  </sheetViews>
  <sheetFormatPr defaultRowHeight="15" x14ac:dyDescent="0.25"/>
  <cols>
    <col min="3" max="3" width="12.7109375" bestFit="1" customWidth="1"/>
    <col min="6" max="6" width="22.28515625" customWidth="1"/>
  </cols>
  <sheetData>
    <row r="1" spans="3:11" x14ac:dyDescent="0.25">
      <c r="C1">
        <v>1</v>
      </c>
      <c r="E1">
        <v>1</v>
      </c>
    </row>
    <row r="2" spans="3:11" x14ac:dyDescent="0.25">
      <c r="D2">
        <v>1</v>
      </c>
      <c r="E2">
        <v>2</v>
      </c>
      <c r="F2">
        <v>3</v>
      </c>
      <c r="G2" t="s">
        <v>51</v>
      </c>
    </row>
    <row r="3" spans="3:11" x14ac:dyDescent="0.25">
      <c r="E3">
        <v>3</v>
      </c>
      <c r="F3" t="s">
        <v>0</v>
      </c>
      <c r="J3">
        <f>SUM(tlOutputMultiCellRange)</f>
        <v>14</v>
      </c>
      <c r="K3" t="s">
        <v>4</v>
      </c>
    </row>
    <row r="4" spans="3:11" x14ac:dyDescent="0.25">
      <c r="E4">
        <v>4</v>
      </c>
      <c r="F4" t="s">
        <v>1</v>
      </c>
      <c r="J4">
        <f>SUM(E3:E5)</f>
        <v>14</v>
      </c>
      <c r="K4" t="s">
        <v>6</v>
      </c>
    </row>
    <row r="5" spans="3:11" x14ac:dyDescent="0.25">
      <c r="E5">
        <f>E3+E4</f>
        <v>7</v>
      </c>
      <c r="F5" t="s">
        <v>2</v>
      </c>
      <c r="J5">
        <f>tlOutputResult+tlOutputFormulaOutput</f>
        <v>21</v>
      </c>
      <c r="K5" t="s">
        <v>5</v>
      </c>
    </row>
    <row r="6" spans="3:11" x14ac:dyDescent="0.25">
      <c r="E6" t="s">
        <v>3</v>
      </c>
    </row>
    <row r="9" spans="3:11" x14ac:dyDescent="0.25">
      <c r="F9" t="str">
        <f>"Hello" &amp; tlOutputSingleRangenameReferences &amp; "World"</f>
        <v>Hello21World</v>
      </c>
      <c r="G9" t="s">
        <v>7</v>
      </c>
    </row>
    <row r="12" spans="3:11" x14ac:dyDescent="0.25">
      <c r="F12" t="str">
        <f>IF("Hello" &amp; tlOutputSingleRangenameReferences &amp; "World"="Hello21World","Everything worked out better than expected!", "SHMOOOG!")</f>
        <v>Everything worked out better than expected!</v>
      </c>
      <c r="G12" t="s">
        <v>8</v>
      </c>
    </row>
    <row r="13" spans="3:11" x14ac:dyDescent="0.25">
      <c r="F13" t="str">
        <f>IF(tlOutputConcatenation="Hello18World","Everything worked out better than expected!", "SHMOOOG!")</f>
        <v>SHMOOOG!</v>
      </c>
      <c r="G13" t="s">
        <v>9</v>
      </c>
    </row>
    <row r="15" spans="3:11" x14ac:dyDescent="0.25">
      <c r="D15">
        <f>-((INDEX(tlInputOperandA,E$1)/AVERAGE(tlOutputMultiCellRange)+INDEX(tlInputOperandB,E$1)/AVERAGE(tlInputOperandB))/5 + ($C$1*0))</f>
        <v>-0.32857142857142857</v>
      </c>
      <c r="F15">
        <v>15</v>
      </c>
      <c r="G15" t="s">
        <v>11</v>
      </c>
    </row>
    <row r="16" spans="3:11" x14ac:dyDescent="0.25">
      <c r="D16">
        <f>-((INDEX(tlInputOperandA,C$1)/AVERAGE(tlOutputMultiCellRange)+INDEX(tlInputOperandB,C$1)/AVERAGE(tlInputOperandB))/5 + ($C$1*0))</f>
        <v>-0.32857142857142857</v>
      </c>
      <c r="F16">
        <v>1</v>
      </c>
      <c r="G16" t="s">
        <v>10</v>
      </c>
    </row>
    <row r="18" spans="4:7" x14ac:dyDescent="0.25">
      <c r="D18">
        <v>1</v>
      </c>
      <c r="E18">
        <v>2</v>
      </c>
      <c r="F18">
        <v>3</v>
      </c>
      <c r="G18" t="s">
        <v>50</v>
      </c>
    </row>
    <row r="20" spans="4:7" x14ac:dyDescent="0.25">
      <c r="F20">
        <f>IF(xxTeamNumber=1,1,datapageCompdecTeamNumber)</f>
        <v>3</v>
      </c>
      <c r="G20" t="s">
        <v>52</v>
      </c>
    </row>
    <row r="23" spans="4:7" x14ac:dyDescent="0.25">
      <c r="F23">
        <v>10800</v>
      </c>
      <c r="G23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3"/>
  <sheetViews>
    <sheetView tabSelected="1" topLeftCell="A7" workbookViewId="0">
      <selection activeCell="H30" sqref="H30:J30"/>
    </sheetView>
  </sheetViews>
  <sheetFormatPr defaultRowHeight="15" x14ac:dyDescent="0.25"/>
  <cols>
    <col min="1" max="1" width="19.140625" customWidth="1"/>
    <col min="2" max="2" width="15.5703125" customWidth="1"/>
    <col min="3" max="3" width="18" customWidth="1"/>
    <col min="4" max="4" width="21.42578125" customWidth="1"/>
    <col min="8" max="8" width="26.140625" bestFit="1" customWidth="1"/>
  </cols>
  <sheetData>
    <row r="1" spans="1:14" x14ac:dyDescent="0.25">
      <c r="E1">
        <v>1</v>
      </c>
      <c r="F1">
        <v>10</v>
      </c>
      <c r="G1">
        <v>100</v>
      </c>
      <c r="H1">
        <v>1000</v>
      </c>
      <c r="I1">
        <v>10000</v>
      </c>
      <c r="J1">
        <v>100000</v>
      </c>
    </row>
    <row r="2" spans="1:14" x14ac:dyDescent="0.25">
      <c r="A2" t="s">
        <v>12</v>
      </c>
      <c r="B2">
        <f>SUM(E2:J2,E2:E4,E2:G4,H3)</f>
        <v>59</v>
      </c>
      <c r="C2" t="str">
        <f>"tlOutput" &amp;A2</f>
        <v>tlOutputSUM</v>
      </c>
      <c r="D2">
        <v>1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</row>
    <row r="3" spans="1:14" x14ac:dyDescent="0.25">
      <c r="A3" t="s">
        <v>13</v>
      </c>
      <c r="B3">
        <f>IF(E2&gt;=0,F2,G2)</f>
        <v>2</v>
      </c>
      <c r="C3" t="str">
        <f t="shared" ref="C3:C32" si="0">"tlOutput" &amp;A3</f>
        <v>tlOutputIF</v>
      </c>
      <c r="D3">
        <v>10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</row>
    <row r="4" spans="1:14" x14ac:dyDescent="0.25">
      <c r="A4" t="s">
        <v>14</v>
      </c>
      <c r="B4">
        <f>INDEX(E2:J2,F3)</f>
        <v>3</v>
      </c>
      <c r="C4" t="str">
        <f t="shared" si="0"/>
        <v>tlOutputINDEX</v>
      </c>
      <c r="D4">
        <v>100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</row>
    <row r="5" spans="1:14" x14ac:dyDescent="0.25">
      <c r="A5" t="s">
        <v>35</v>
      </c>
      <c r="B5">
        <f>INDEX(J2:J4,E3)</f>
        <v>7</v>
      </c>
      <c r="C5" t="str">
        <f t="shared" si="0"/>
        <v>tlOutputINDEX1</v>
      </c>
      <c r="E5" t="b">
        <f>SUM(E2:E4)&gt;10</f>
        <v>0</v>
      </c>
      <c r="F5" t="b">
        <f t="shared" ref="F5:J5" si="1">SUM(F2:F4)&gt;10</f>
        <v>0</v>
      </c>
      <c r="G5" t="b">
        <f t="shared" si="1"/>
        <v>1</v>
      </c>
      <c r="H5" t="b">
        <f t="shared" si="1"/>
        <v>1</v>
      </c>
      <c r="I5" t="b">
        <f t="shared" si="1"/>
        <v>1</v>
      </c>
      <c r="J5" t="b">
        <f t="shared" si="1"/>
        <v>1</v>
      </c>
    </row>
    <row r="6" spans="1:14" x14ac:dyDescent="0.25">
      <c r="A6" t="s">
        <v>36</v>
      </c>
      <c r="B6">
        <f>INDEX(E2:J4,E4,H3)</f>
        <v>7</v>
      </c>
      <c r="C6" t="str">
        <f t="shared" si="0"/>
        <v>tlOutputINDEX2</v>
      </c>
      <c r="E6">
        <v>9</v>
      </c>
      <c r="F6">
        <v>8</v>
      </c>
      <c r="G6">
        <v>7</v>
      </c>
      <c r="H6">
        <v>6</v>
      </c>
      <c r="I6">
        <v>5</v>
      </c>
      <c r="J6">
        <v>4</v>
      </c>
      <c r="K6" t="s">
        <v>48</v>
      </c>
      <c r="M6">
        <v>3</v>
      </c>
      <c r="N6" t="s">
        <v>47</v>
      </c>
    </row>
    <row r="7" spans="1:14" x14ac:dyDescent="0.25">
      <c r="A7" t="s">
        <v>15</v>
      </c>
      <c r="B7">
        <f>IFERROR(E7,12) * 12</f>
        <v>144</v>
      </c>
      <c r="C7" t="str">
        <f t="shared" si="0"/>
        <v>tlOutputIFERROR</v>
      </c>
      <c r="E7" t="e">
        <f>E2/0</f>
        <v>#DIV/0!</v>
      </c>
      <c r="F7">
        <f>-I3</f>
        <v>-6</v>
      </c>
    </row>
    <row r="8" spans="1:14" x14ac:dyDescent="0.25">
      <c r="A8" t="s">
        <v>37</v>
      </c>
      <c r="B8">
        <f>VLOOKUP(2,E2:J4,4,FALSE)</f>
        <v>5</v>
      </c>
      <c r="C8" t="str">
        <f t="shared" si="0"/>
        <v>tlOutputVLOOKUP1</v>
      </c>
    </row>
    <row r="9" spans="1:14" x14ac:dyDescent="0.25">
      <c r="A9" t="s">
        <v>38</v>
      </c>
      <c r="B9">
        <f>VLOOKUP(12,D1:J4,4,TRUE)</f>
        <v>4</v>
      </c>
      <c r="C9" t="str">
        <f t="shared" ref="C9:C10" si="2">"tlOutput" &amp;A9</f>
        <v>tlOutputVLOOKUP2</v>
      </c>
    </row>
    <row r="10" spans="1:14" x14ac:dyDescent="0.25">
      <c r="A10" t="s">
        <v>16</v>
      </c>
      <c r="B10">
        <f>MATCH(3, D3:J3,FALSE)</f>
        <v>3</v>
      </c>
      <c r="C10" t="str">
        <f t="shared" si="2"/>
        <v>tlOutputMATCH</v>
      </c>
    </row>
    <row r="11" spans="1:14" x14ac:dyDescent="0.25">
      <c r="A11" t="s">
        <v>39</v>
      </c>
      <c r="B11">
        <f>MATCH(4.5, E3:J3,1)</f>
        <v>3</v>
      </c>
      <c r="C11" t="str">
        <f t="shared" ref="C11" si="3">"tlOutput" &amp;A11</f>
        <v>tlOutputMATCHLT</v>
      </c>
    </row>
    <row r="12" spans="1:14" x14ac:dyDescent="0.25">
      <c r="A12" t="s">
        <v>40</v>
      </c>
      <c r="B12">
        <f>MATCH(4.5,E6:J6,-1)</f>
        <v>5</v>
      </c>
      <c r="C12" t="str">
        <f t="shared" si="0"/>
        <v>tlOutputMATCHGT</v>
      </c>
    </row>
    <row r="13" spans="1:14" x14ac:dyDescent="0.25">
      <c r="A13" t="s">
        <v>17</v>
      </c>
      <c r="B13">
        <f>COUNTIF(D3:J3, "&lt;=4.5")</f>
        <v>0</v>
      </c>
      <c r="C13" t="str">
        <f t="shared" si="0"/>
        <v>tlOutputCOUNTIF</v>
      </c>
    </row>
    <row r="14" spans="1:14" x14ac:dyDescent="0.25">
      <c r="A14" t="s">
        <v>18</v>
      </c>
      <c r="B14" t="b">
        <f>OR(E5:J5)</f>
        <v>1</v>
      </c>
      <c r="C14" t="str">
        <f t="shared" si="0"/>
        <v>tlOutputOR</v>
      </c>
    </row>
    <row r="15" spans="1:14" x14ac:dyDescent="0.25">
      <c r="A15" t="s">
        <v>19</v>
      </c>
      <c r="B15">
        <f>ROUND(5/F3,2)</f>
        <v>1.67</v>
      </c>
      <c r="C15" t="str">
        <f t="shared" si="0"/>
        <v>tlOutputROUND</v>
      </c>
      <c r="H15" t="s">
        <v>80</v>
      </c>
      <c r="I15" t="s">
        <v>81</v>
      </c>
    </row>
    <row r="16" spans="1:14" x14ac:dyDescent="0.25">
      <c r="A16" t="s">
        <v>20</v>
      </c>
      <c r="B16">
        <f>CHOOSE(E3,F3,G3,H3,I3,J3)</f>
        <v>4</v>
      </c>
      <c r="C16" t="str">
        <f t="shared" si="0"/>
        <v>tlOutputCHOOSE</v>
      </c>
      <c r="H16">
        <v>6</v>
      </c>
      <c r="I16">
        <v>20</v>
      </c>
    </row>
    <row r="17" spans="1:18" x14ac:dyDescent="0.25">
      <c r="A17" t="s">
        <v>21</v>
      </c>
      <c r="B17">
        <f>AVERAGE(E2:J4)</f>
        <v>4.5</v>
      </c>
      <c r="C17" t="str">
        <f t="shared" si="0"/>
        <v>tlOutputAVERAGE</v>
      </c>
      <c r="H17">
        <v>7</v>
      </c>
      <c r="I17">
        <v>28</v>
      </c>
    </row>
    <row r="18" spans="1:18" x14ac:dyDescent="0.25">
      <c r="A18" t="s">
        <v>22</v>
      </c>
      <c r="B18">
        <f>ROUNDUP(J3/I3,1)</f>
        <v>1.2000000000000002</v>
      </c>
      <c r="C18" t="str">
        <f t="shared" si="0"/>
        <v>tlOutputROUNDUP</v>
      </c>
      <c r="H18">
        <v>9</v>
      </c>
      <c r="I18">
        <v>31</v>
      </c>
    </row>
    <row r="19" spans="1:18" x14ac:dyDescent="0.25">
      <c r="A19" t="s">
        <v>23</v>
      </c>
      <c r="B19">
        <f>MIN(E2:G4,H2:H4,I2:J2,J4)</f>
        <v>1</v>
      </c>
      <c r="C19" t="str">
        <f t="shared" si="0"/>
        <v>tlOutputMIN</v>
      </c>
      <c r="H19">
        <v>15</v>
      </c>
      <c r="I19">
        <v>38</v>
      </c>
    </row>
    <row r="20" spans="1:18" x14ac:dyDescent="0.25">
      <c r="A20" t="s">
        <v>24</v>
      </c>
      <c r="B20">
        <f>ABS(F7)</f>
        <v>6</v>
      </c>
      <c r="C20" t="str">
        <f t="shared" si="0"/>
        <v>tlOutputABS</v>
      </c>
      <c r="H20">
        <v>21</v>
      </c>
      <c r="I20">
        <v>40</v>
      </c>
    </row>
    <row r="21" spans="1:18" x14ac:dyDescent="0.25">
      <c r="A21" t="s">
        <v>25</v>
      </c>
      <c r="B21">
        <f>MAX(E2:F3,E4:F4,G2:G3,G4)</f>
        <v>5</v>
      </c>
      <c r="C21" t="str">
        <f t="shared" si="0"/>
        <v>tlOutputMAX</v>
      </c>
      <c r="H21" t="s">
        <v>82</v>
      </c>
      <c r="I21" t="s">
        <v>83</v>
      </c>
      <c r="J21" t="s">
        <v>84</v>
      </c>
    </row>
    <row r="22" spans="1:18" x14ac:dyDescent="0.25">
      <c r="A22" t="s">
        <v>26</v>
      </c>
      <c r="B22" t="b">
        <f>AND(E5:J5)</f>
        <v>0</v>
      </c>
      <c r="C22" t="str">
        <f t="shared" si="0"/>
        <v>tlOutputAND</v>
      </c>
      <c r="H22" t="s">
        <v>85</v>
      </c>
      <c r="I22" t="s">
        <v>86</v>
      </c>
      <c r="J22">
        <f>FORECAST(30,H16:H20,I16:I20)</f>
        <v>10.607253086419755</v>
      </c>
    </row>
    <row r="23" spans="1:18" x14ac:dyDescent="0.25">
      <c r="A23" t="s">
        <v>27</v>
      </c>
      <c r="B23">
        <f>HLOOKUP(99,D1:J4,2,TRUE)</f>
        <v>2</v>
      </c>
      <c r="C23" t="str">
        <f t="shared" ref="C23" si="4">"tlOutput" &amp;A23</f>
        <v>tlOutputHLOOKUP</v>
      </c>
    </row>
    <row r="24" spans="1:18" x14ac:dyDescent="0.25">
      <c r="A24" t="s">
        <v>41</v>
      </c>
      <c r="B24">
        <f>HLOOKUP(100,D1:J4,2,FALSE)</f>
        <v>3</v>
      </c>
      <c r="C24" t="str">
        <f t="shared" si="0"/>
        <v>tlOutputHLOOKUP1</v>
      </c>
    </row>
    <row r="25" spans="1:18" x14ac:dyDescent="0.25">
      <c r="A25" t="s">
        <v>28</v>
      </c>
      <c r="B25" t="e">
        <f>NA()</f>
        <v>#N/A</v>
      </c>
      <c r="C25" t="str">
        <f t="shared" si="0"/>
        <v>tlOutputNA</v>
      </c>
    </row>
    <row r="26" spans="1:18" x14ac:dyDescent="0.25">
      <c r="A26" t="s">
        <v>29</v>
      </c>
      <c r="B26">
        <f>RANK(5,E2:J4,0)</f>
        <v>7</v>
      </c>
      <c r="C26" t="str">
        <f t="shared" si="0"/>
        <v>tlOutputRANK</v>
      </c>
      <c r="H26" t="s">
        <v>89</v>
      </c>
    </row>
    <row r="27" spans="1:18" x14ac:dyDescent="0.25">
      <c r="A27" t="s">
        <v>30</v>
      </c>
      <c r="B27">
        <f>ROUNDDOWN(J3/I3,1)</f>
        <v>1.1000000000000001</v>
      </c>
      <c r="C27" t="str">
        <f t="shared" si="0"/>
        <v>tlOutputROUNDDOWN</v>
      </c>
      <c r="H27">
        <v>-105235500</v>
      </c>
      <c r="I27">
        <v>18704384.385215305</v>
      </c>
      <c r="J27">
        <v>31910771.604445297</v>
      </c>
      <c r="K27">
        <v>42574863.749289975</v>
      </c>
      <c r="L27">
        <v>50229613.794457622</v>
      </c>
      <c r="M27">
        <v>55723963.344812229</v>
      </c>
      <c r="N27">
        <v>59943612.326155089</v>
      </c>
      <c r="O27">
        <v>63494310.958367139</v>
      </c>
      <c r="P27">
        <v>66735121.388792247</v>
      </c>
      <c r="Q27">
        <v>69866792.799413338</v>
      </c>
      <c r="R27">
        <v>72999341.321435139</v>
      </c>
    </row>
    <row r="28" spans="1:18" x14ac:dyDescent="0.25">
      <c r="A28" t="s">
        <v>31</v>
      </c>
      <c r="B28">
        <f>SUMPRODUCT(E1:E4,F1:F4)</f>
        <v>30</v>
      </c>
      <c r="C28" t="str">
        <f t="shared" si="0"/>
        <v>tlOutputSUMPRODUCT</v>
      </c>
    </row>
    <row r="29" spans="1:18" x14ac:dyDescent="0.25">
      <c r="A29" t="s">
        <v>32</v>
      </c>
      <c r="B29">
        <f>STDEVP(E2:J4)</f>
        <v>1.8929694486000912</v>
      </c>
      <c r="C29" t="str">
        <f t="shared" si="0"/>
        <v>tlOutputSTDEVP</v>
      </c>
    </row>
    <row r="30" spans="1:18" x14ac:dyDescent="0.25">
      <c r="A30" t="s">
        <v>33</v>
      </c>
      <c r="B30">
        <f>NORMDIST(E3, AVERAGE(E2:J4), STDEVP(E2:J4),TRUE)</f>
        <v>9.330464993739529E-2</v>
      </c>
      <c r="C30" t="str">
        <f t="shared" si="0"/>
        <v>tlOutputNORMDIST</v>
      </c>
      <c r="H30" s="4">
        <v>0.55000000000000004</v>
      </c>
      <c r="I30" s="4">
        <v>0.15</v>
      </c>
      <c r="J30" s="4">
        <f>SUM(H30,I30)</f>
        <v>0.70000000000000007</v>
      </c>
      <c r="K30" t="s">
        <v>91</v>
      </c>
    </row>
    <row r="31" spans="1:18" x14ac:dyDescent="0.25">
      <c r="A31" t="s">
        <v>42</v>
      </c>
      <c r="B31">
        <f>NORMDIST(E3, AVERAGE(E2:J4), STDEVP(E2:J4),FALSE)</f>
        <v>8.810920310946993E-2</v>
      </c>
      <c r="C31" t="str">
        <f t="shared" ref="C31" si="5">"tlOutput" &amp;A31</f>
        <v>tlOutputNORMDIST1</v>
      </c>
    </row>
    <row r="32" spans="1:18" x14ac:dyDescent="0.25">
      <c r="A32" t="s">
        <v>34</v>
      </c>
      <c r="B32">
        <f>SUMIF(E5:J5,TRUE,E2:J2)</f>
        <v>18</v>
      </c>
      <c r="C32" t="str">
        <f t="shared" si="0"/>
        <v>tlOutputSUMIF</v>
      </c>
    </row>
    <row r="33" spans="1:11" x14ac:dyDescent="0.25">
      <c r="A33" t="s">
        <v>43</v>
      </c>
      <c r="B33">
        <f>SUMIF(E2:J4, "&gt;5")</f>
        <v>40</v>
      </c>
      <c r="C33" t="str">
        <f t="shared" ref="C33:C35" si="6">"tlOutput" &amp;A33</f>
        <v>tlOutputSUMIF2</v>
      </c>
    </row>
    <row r="34" spans="1:11" x14ac:dyDescent="0.25">
      <c r="A34" t="s">
        <v>46</v>
      </c>
      <c r="B34">
        <f>IFERROR((G4/INDEX(obalPNLExtraOrdExp,xxIndexTeam))-1,0)</f>
        <v>-0.2857142857142857</v>
      </c>
      <c r="C34" t="str">
        <f t="shared" si="6"/>
        <v>tlOutputIFERROR2</v>
      </c>
    </row>
    <row r="35" spans="1:11" x14ac:dyDescent="0.25">
      <c r="A35" t="s">
        <v>49</v>
      </c>
      <c r="B35">
        <f>PRODUCT(E2:J2)</f>
        <v>720</v>
      </c>
      <c r="C35" t="str">
        <f t="shared" si="6"/>
        <v>tlOutputPRODUCT</v>
      </c>
      <c r="H35">
        <v>4</v>
      </c>
      <c r="I35">
        <v>5</v>
      </c>
    </row>
    <row r="36" spans="1:11" x14ac:dyDescent="0.25">
      <c r="A36" t="s">
        <v>57</v>
      </c>
      <c r="B36">
        <f>10-3+2</f>
        <v>9</v>
      </c>
      <c r="C36" t="s">
        <v>56</v>
      </c>
      <c r="H36" t="s">
        <v>44</v>
      </c>
      <c r="I36" t="s">
        <v>45</v>
      </c>
    </row>
    <row r="37" spans="1:11" x14ac:dyDescent="0.25">
      <c r="A37" t="s">
        <v>79</v>
      </c>
      <c r="B37">
        <f>FORECAST(30,H16:H20,I16:I20)</f>
        <v>10.607253086419755</v>
      </c>
      <c r="C37" t="s">
        <v>87</v>
      </c>
      <c r="G37">
        <v>15</v>
      </c>
      <c r="H37">
        <f>ROUNDDOWN(G37/H35,0)</f>
        <v>3</v>
      </c>
      <c r="I37">
        <f>MOD(G37,H35)</f>
        <v>3</v>
      </c>
    </row>
    <row r="38" spans="1:11" x14ac:dyDescent="0.25">
      <c r="A38" t="s">
        <v>88</v>
      </c>
      <c r="B38" s="10">
        <f>IRR(H27:R27)</f>
        <v>0.35899826983418737</v>
      </c>
      <c r="C38" t="s">
        <v>90</v>
      </c>
    </row>
    <row r="39" spans="1:11" x14ac:dyDescent="0.25">
      <c r="H39">
        <v>0</v>
      </c>
      <c r="I39">
        <v>1</v>
      </c>
      <c r="J39">
        <v>2</v>
      </c>
      <c r="K39">
        <v>3</v>
      </c>
    </row>
    <row r="40" spans="1:11" x14ac:dyDescent="0.25">
      <c r="H40">
        <v>4</v>
      </c>
      <c r="I40">
        <v>5</v>
      </c>
      <c r="J40">
        <v>6</v>
      </c>
      <c r="K40">
        <v>7</v>
      </c>
    </row>
    <row r="41" spans="1:11" x14ac:dyDescent="0.25">
      <c r="H41">
        <v>8</v>
      </c>
      <c r="I41">
        <v>9</v>
      </c>
      <c r="J41">
        <v>10</v>
      </c>
      <c r="K41">
        <v>11</v>
      </c>
    </row>
    <row r="42" spans="1:11" x14ac:dyDescent="0.25">
      <c r="H42">
        <v>12</v>
      </c>
      <c r="I42">
        <v>13</v>
      </c>
      <c r="J42">
        <v>14</v>
      </c>
      <c r="K42">
        <v>15</v>
      </c>
    </row>
    <row r="43" spans="1:11" x14ac:dyDescent="0.25">
      <c r="H43">
        <v>16</v>
      </c>
      <c r="I43">
        <v>17</v>
      </c>
      <c r="J43">
        <v>18</v>
      </c>
      <c r="K43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E11:H27"/>
  <sheetViews>
    <sheetView workbookViewId="0">
      <selection activeCell="H21" sqref="H21"/>
    </sheetView>
  </sheetViews>
  <sheetFormatPr defaultRowHeight="15" x14ac:dyDescent="0.25"/>
  <cols>
    <col min="6" max="6" width="11" bestFit="1" customWidth="1"/>
    <col min="7" max="7" width="19.85546875" customWidth="1"/>
  </cols>
  <sheetData>
    <row r="11" spans="5:8" x14ac:dyDescent="0.25">
      <c r="E11">
        <f>tlInputProd1Price</f>
        <v>10800</v>
      </c>
      <c r="F11">
        <f>datapageCompdecProd1Price</f>
        <v>1</v>
      </c>
      <c r="G11">
        <f>datapageCompdecProd1Price</f>
        <v>1</v>
      </c>
      <c r="H11" t="s">
        <v>54</v>
      </c>
    </row>
    <row r="12" spans="5:8" x14ac:dyDescent="0.25">
      <c r="G12" t="b">
        <v>1</v>
      </c>
      <c r="H12" t="s">
        <v>67</v>
      </c>
    </row>
    <row r="13" spans="5:8" x14ac:dyDescent="0.25">
      <c r="G13" t="b">
        <v>1</v>
      </c>
      <c r="H13" t="s">
        <v>68</v>
      </c>
    </row>
    <row r="14" spans="5:8" x14ac:dyDescent="0.25">
      <c r="E14">
        <v>1</v>
      </c>
      <c r="F14" t="s">
        <v>65</v>
      </c>
      <c r="G14" t="b">
        <v>0</v>
      </c>
      <c r="H14" t="s">
        <v>69</v>
      </c>
    </row>
    <row r="15" spans="5:8" x14ac:dyDescent="0.25">
      <c r="G15">
        <f>COUNTIF(G12:G14, TRUE)</f>
        <v>2</v>
      </c>
      <c r="H15" t="s">
        <v>70</v>
      </c>
    </row>
    <row r="20" spans="7:8" x14ac:dyDescent="0.25">
      <c r="H20" t="s">
        <v>77</v>
      </c>
    </row>
    <row r="21" spans="7:8" x14ac:dyDescent="0.25">
      <c r="G21" s="4">
        <v>3.1415926535897931</v>
      </c>
      <c r="H21" t="s">
        <v>71</v>
      </c>
    </row>
    <row r="22" spans="7:8" x14ac:dyDescent="0.25">
      <c r="G22" s="5">
        <v>3.1415926535897931</v>
      </c>
      <c r="H22" t="s">
        <v>72</v>
      </c>
    </row>
    <row r="23" spans="7:8" x14ac:dyDescent="0.25">
      <c r="G23" s="7">
        <v>3141.5926535897929</v>
      </c>
      <c r="H23" t="s">
        <v>73</v>
      </c>
    </row>
    <row r="24" spans="7:8" x14ac:dyDescent="0.25">
      <c r="G24" s="8">
        <v>3141592.653589793</v>
      </c>
      <c r="H24" t="s">
        <v>74</v>
      </c>
    </row>
    <row r="25" spans="7:8" x14ac:dyDescent="0.25">
      <c r="G25" s="8">
        <v>3141592653.5897932</v>
      </c>
      <c r="H25" t="s">
        <v>75</v>
      </c>
    </row>
    <row r="26" spans="7:8" x14ac:dyDescent="0.25">
      <c r="G26" s="6">
        <v>3141592653.5897932</v>
      </c>
      <c r="H26" t="s">
        <v>76</v>
      </c>
    </row>
    <row r="27" spans="7:8" x14ac:dyDescent="0.25">
      <c r="G27" s="9">
        <v>0.375</v>
      </c>
      <c r="H27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686:H686"/>
  <sheetViews>
    <sheetView topLeftCell="A685" workbookViewId="0">
      <selection activeCell="H686" sqref="E686:H686"/>
    </sheetView>
  </sheetViews>
  <sheetFormatPr defaultRowHeight="15" x14ac:dyDescent="0.25"/>
  <sheetData>
    <row r="686" spans="5:8" x14ac:dyDescent="0.25">
      <c r="E686">
        <f>INDEX(decProd1Price, 1)</f>
        <v>10800</v>
      </c>
      <c r="F686">
        <v>1</v>
      </c>
      <c r="G686">
        <v>1</v>
      </c>
      <c r="H686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6:P21"/>
  <sheetViews>
    <sheetView workbookViewId="0">
      <selection activeCell="G6" sqref="G6"/>
    </sheetView>
  </sheetViews>
  <sheetFormatPr defaultRowHeight="15" x14ac:dyDescent="0.25"/>
  <sheetData>
    <row r="6" spans="3:16" x14ac:dyDescent="0.25">
      <c r="I6" t="s">
        <v>59</v>
      </c>
      <c r="M6" t="s">
        <v>60</v>
      </c>
    </row>
    <row r="7" spans="3:16" x14ac:dyDescent="0.25">
      <c r="C7">
        <f>SUM(I12:J21)</f>
        <v>100</v>
      </c>
      <c r="D7">
        <f>SUM(I7:K9)</f>
        <v>5</v>
      </c>
      <c r="E7">
        <v>3</v>
      </c>
      <c r="I7">
        <v>5</v>
      </c>
      <c r="M7">
        <v>5</v>
      </c>
      <c r="N7">
        <v>5</v>
      </c>
      <c r="O7">
        <v>5</v>
      </c>
      <c r="P7">
        <v>5</v>
      </c>
    </row>
    <row r="8" spans="3:16" x14ac:dyDescent="0.25">
      <c r="C8">
        <v>3</v>
      </c>
      <c r="D8">
        <v>3</v>
      </c>
      <c r="E8">
        <v>3</v>
      </c>
      <c r="M8">
        <v>5</v>
      </c>
      <c r="N8">
        <v>5</v>
      </c>
      <c r="O8">
        <v>5</v>
      </c>
      <c r="P8">
        <v>5</v>
      </c>
    </row>
    <row r="9" spans="3:16" x14ac:dyDescent="0.25">
      <c r="C9">
        <v>3</v>
      </c>
      <c r="D9">
        <v>3</v>
      </c>
      <c r="E9">
        <v>3</v>
      </c>
    </row>
    <row r="10" spans="3:16" x14ac:dyDescent="0.25">
      <c r="C10" t="s">
        <v>58</v>
      </c>
    </row>
    <row r="11" spans="3:16" x14ac:dyDescent="0.25">
      <c r="I11" t="s">
        <v>61</v>
      </c>
      <c r="M11" t="s">
        <v>62</v>
      </c>
    </row>
    <row r="12" spans="3:16" x14ac:dyDescent="0.25">
      <c r="I12">
        <v>5</v>
      </c>
      <c r="J12">
        <v>5</v>
      </c>
      <c r="M12">
        <v>5</v>
      </c>
      <c r="N12">
        <v>5</v>
      </c>
      <c r="O12">
        <v>5</v>
      </c>
      <c r="P12">
        <v>5</v>
      </c>
    </row>
    <row r="13" spans="3:16" x14ac:dyDescent="0.25">
      <c r="I13">
        <v>5</v>
      </c>
      <c r="J13">
        <v>5</v>
      </c>
      <c r="M13">
        <v>5</v>
      </c>
      <c r="N13">
        <v>5</v>
      </c>
      <c r="O13">
        <v>5</v>
      </c>
      <c r="P13">
        <v>5</v>
      </c>
    </row>
    <row r="14" spans="3:16" x14ac:dyDescent="0.25">
      <c r="C14">
        <v>2</v>
      </c>
      <c r="I14">
        <v>5</v>
      </c>
      <c r="J14">
        <v>5</v>
      </c>
      <c r="M14">
        <v>5</v>
      </c>
      <c r="N14">
        <v>5</v>
      </c>
      <c r="O14">
        <v>5</v>
      </c>
      <c r="P14">
        <v>5</v>
      </c>
    </row>
    <row r="15" spans="3:16" x14ac:dyDescent="0.25">
      <c r="C15" t="s">
        <v>63</v>
      </c>
      <c r="I15">
        <v>5</v>
      </c>
      <c r="J15">
        <v>5</v>
      </c>
      <c r="M15">
        <v>5</v>
      </c>
      <c r="N15">
        <v>5</v>
      </c>
      <c r="O15">
        <v>5</v>
      </c>
      <c r="P15">
        <v>5</v>
      </c>
    </row>
    <row r="16" spans="3:16" x14ac:dyDescent="0.25">
      <c r="I16">
        <v>5</v>
      </c>
      <c r="J16">
        <v>5</v>
      </c>
      <c r="M16">
        <v>5</v>
      </c>
      <c r="N16">
        <v>5</v>
      </c>
      <c r="O16">
        <v>5</v>
      </c>
      <c r="P16">
        <v>5</v>
      </c>
    </row>
    <row r="17" spans="9:16" x14ac:dyDescent="0.25">
      <c r="I17">
        <v>5</v>
      </c>
      <c r="J17">
        <v>5</v>
      </c>
      <c r="M17">
        <v>5</v>
      </c>
      <c r="N17">
        <v>5</v>
      </c>
      <c r="O17">
        <v>5</v>
      </c>
      <c r="P17">
        <v>5</v>
      </c>
    </row>
    <row r="18" spans="9:16" x14ac:dyDescent="0.25">
      <c r="I18">
        <v>5</v>
      </c>
      <c r="J18">
        <v>5</v>
      </c>
    </row>
    <row r="19" spans="9:16" x14ac:dyDescent="0.25">
      <c r="I19">
        <v>5</v>
      </c>
      <c r="J19">
        <v>5</v>
      </c>
    </row>
    <row r="20" spans="9:16" x14ac:dyDescent="0.25">
      <c r="I20">
        <v>5</v>
      </c>
      <c r="J20">
        <v>5</v>
      </c>
    </row>
    <row r="21" spans="9:16" x14ac:dyDescent="0.25">
      <c r="I21">
        <v>5</v>
      </c>
      <c r="J2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E4:H57"/>
  <sheetViews>
    <sheetView workbookViewId="0">
      <selection activeCell="H4" sqref="E4:H4"/>
    </sheetView>
  </sheetViews>
  <sheetFormatPr defaultRowHeight="15" x14ac:dyDescent="0.25"/>
  <sheetData>
    <row r="4" spans="5:8" x14ac:dyDescent="0.25">
      <c r="E4" s="1">
        <v>841850660.2967062</v>
      </c>
      <c r="F4" s="2">
        <v>870075730.88407683</v>
      </c>
      <c r="G4" s="2">
        <v>761222608.73242116</v>
      </c>
      <c r="H4" s="3" t="s">
        <v>64</v>
      </c>
    </row>
    <row r="6" spans="5:8" x14ac:dyDescent="0.25">
      <c r="E6">
        <v>400166291.38499165</v>
      </c>
      <c r="F6">
        <v>409399928.11568028</v>
      </c>
      <c r="G6">
        <v>377719433.92920166</v>
      </c>
    </row>
    <row r="7" spans="5:8" x14ac:dyDescent="0.25">
      <c r="E7">
        <v>434802480.96512568</v>
      </c>
      <c r="F7">
        <v>440879675.93442994</v>
      </c>
      <c r="G7">
        <v>421839651.08327186</v>
      </c>
    </row>
    <row r="8" spans="5:8" x14ac:dyDescent="0.25">
      <c r="E8">
        <v>834968772.35011733</v>
      </c>
      <c r="F8">
        <v>850279604.05011022</v>
      </c>
      <c r="G8">
        <v>799559085.01247358</v>
      </c>
    </row>
    <row r="10" spans="5:8" x14ac:dyDescent="0.25">
      <c r="E10">
        <v>1676819432.6468234</v>
      </c>
      <c r="F10">
        <v>1720355334.9341869</v>
      </c>
      <c r="G10">
        <v>1560781693.7448947</v>
      </c>
    </row>
    <row r="12" spans="5:8" x14ac:dyDescent="0.25">
      <c r="E12">
        <v>325283747</v>
      </c>
      <c r="F12">
        <v>325283747</v>
      </c>
      <c r="G12">
        <v>325283747</v>
      </c>
    </row>
    <row r="14" spans="5:8" x14ac:dyDescent="0.25">
      <c r="E14">
        <v>325283747</v>
      </c>
      <c r="F14">
        <v>325283747</v>
      </c>
      <c r="G14">
        <v>325283747</v>
      </c>
    </row>
    <row r="17" spans="5:7" x14ac:dyDescent="0.25">
      <c r="E17">
        <v>2002103179.6468234</v>
      </c>
      <c r="F17">
        <v>2045639081.9341869</v>
      </c>
      <c r="G17">
        <v>1886065440.7448947</v>
      </c>
    </row>
    <row r="19" spans="5:7" x14ac:dyDescent="0.25">
      <c r="E19">
        <v>1113750000</v>
      </c>
      <c r="F19">
        <v>1113750000</v>
      </c>
      <c r="G19">
        <v>1113750000</v>
      </c>
    </row>
    <row r="20" spans="5:7" x14ac:dyDescent="0.25">
      <c r="E20">
        <v>306000000</v>
      </c>
      <c r="F20">
        <v>315000000</v>
      </c>
      <c r="G20">
        <v>306000000</v>
      </c>
    </row>
    <row r="21" spans="5:7" x14ac:dyDescent="0.25">
      <c r="E21">
        <v>253900720.23460412</v>
      </c>
      <c r="F21">
        <v>217891652.35602093</v>
      </c>
      <c r="G21">
        <v>276860754.92957747</v>
      </c>
    </row>
    <row r="22" spans="5:7" x14ac:dyDescent="0.25">
      <c r="E22">
        <v>343143455.71847504</v>
      </c>
      <c r="F22">
        <v>344282504.71204185</v>
      </c>
      <c r="G22">
        <v>337075169.95305163</v>
      </c>
    </row>
    <row r="24" spans="5:7" x14ac:dyDescent="0.25">
      <c r="E24">
        <v>2016794175.9530792</v>
      </c>
      <c r="F24">
        <v>1990924157.0680628</v>
      </c>
      <c r="G24">
        <v>2033685924.8826289</v>
      </c>
    </row>
    <row r="26" spans="5:7" x14ac:dyDescent="0.25">
      <c r="E26">
        <v>3080400000</v>
      </c>
      <c r="F26">
        <v>3080400000</v>
      </c>
      <c r="G26">
        <v>3080400000</v>
      </c>
    </row>
    <row r="27" spans="5:7" x14ac:dyDescent="0.25">
      <c r="E27">
        <v>5527040000</v>
      </c>
      <c r="F27">
        <v>5527040000</v>
      </c>
      <c r="G27">
        <v>5527040000</v>
      </c>
    </row>
    <row r="29" spans="5:7" x14ac:dyDescent="0.25">
      <c r="E29">
        <v>8607440000</v>
      </c>
      <c r="F29">
        <v>8607440000</v>
      </c>
      <c r="G29">
        <v>8607440000</v>
      </c>
    </row>
    <row r="31" spans="5:7" x14ac:dyDescent="0.25">
      <c r="E31">
        <v>12626337355.599903</v>
      </c>
      <c r="F31">
        <v>12644003239.002251</v>
      </c>
      <c r="G31">
        <v>12527191365.627523</v>
      </c>
    </row>
    <row r="35" spans="5:7" x14ac:dyDescent="0.25">
      <c r="E35">
        <v>894315313.28875542</v>
      </c>
      <c r="F35">
        <v>910745557.42844415</v>
      </c>
      <c r="G35">
        <v>861665813.95474446</v>
      </c>
    </row>
    <row r="36" spans="5:7" x14ac:dyDescent="0.25">
      <c r="E36">
        <v>164253370.815</v>
      </c>
      <c r="F36">
        <v>164253370.815</v>
      </c>
      <c r="G36">
        <v>164253370.815</v>
      </c>
    </row>
    <row r="37" spans="5:7" x14ac:dyDescent="0.25">
      <c r="E37">
        <v>109108200</v>
      </c>
      <c r="F37">
        <v>100414260</v>
      </c>
      <c r="G37">
        <v>68795310</v>
      </c>
    </row>
    <row r="38" spans="5:7" x14ac:dyDescent="0.25">
      <c r="E38">
        <v>0</v>
      </c>
      <c r="F38">
        <v>0</v>
      </c>
      <c r="G38">
        <v>0</v>
      </c>
    </row>
    <row r="40" spans="5:7" x14ac:dyDescent="0.25">
      <c r="E40">
        <v>1167676884.1037555</v>
      </c>
      <c r="F40">
        <v>1175413188.2434442</v>
      </c>
      <c r="G40">
        <v>1094714494.7697444</v>
      </c>
    </row>
    <row r="41" spans="5:7" x14ac:dyDescent="0.25">
      <c r="E41">
        <v>2033079126.9769499</v>
      </c>
      <c r="F41">
        <v>2033079126.9769499</v>
      </c>
      <c r="G41">
        <v>2033079126.9769499</v>
      </c>
    </row>
    <row r="42" spans="5:7" x14ac:dyDescent="0.25">
      <c r="E42">
        <v>1303862682.4039743</v>
      </c>
      <c r="F42">
        <v>1303862682.4039743</v>
      </c>
      <c r="G42">
        <v>1303862682.4039743</v>
      </c>
    </row>
    <row r="44" spans="5:7" x14ac:dyDescent="0.25">
      <c r="E44">
        <v>4504618693.4846802</v>
      </c>
      <c r="F44">
        <v>4512354997.6243687</v>
      </c>
      <c r="G44">
        <v>4431656304.1506691</v>
      </c>
    </row>
    <row r="47" spans="5:7" x14ac:dyDescent="0.25">
      <c r="E47">
        <v>3652822092.18256</v>
      </c>
      <c r="F47">
        <v>3652822092.18256</v>
      </c>
      <c r="G47">
        <v>3652822092.18256</v>
      </c>
    </row>
    <row r="48" spans="5:7" x14ac:dyDescent="0.25">
      <c r="E48">
        <v>4229469593.5308027</v>
      </c>
      <c r="F48">
        <v>4229469593.5308027</v>
      </c>
      <c r="G48">
        <v>4229469593.5308027</v>
      </c>
    </row>
    <row r="49" spans="5:7" x14ac:dyDescent="0.25">
      <c r="E49">
        <v>239426976.40186149</v>
      </c>
      <c r="F49">
        <v>249356555.66451991</v>
      </c>
      <c r="G49">
        <v>213243375.76349357</v>
      </c>
    </row>
    <row r="51" spans="5:7" x14ac:dyDescent="0.25">
      <c r="E51">
        <v>8121718662.1152239</v>
      </c>
      <c r="F51">
        <v>8131648241.377883</v>
      </c>
      <c r="G51">
        <v>8095535061.4768562</v>
      </c>
    </row>
    <row r="52" spans="5:7" x14ac:dyDescent="0.25">
      <c r="E52">
        <v>12626337355.599903</v>
      </c>
      <c r="F52">
        <v>12644003239.002251</v>
      </c>
      <c r="G52">
        <v>12527191365.627525</v>
      </c>
    </row>
    <row r="53" spans="5:7" x14ac:dyDescent="0.25">
      <c r="E53" t="b">
        <v>1</v>
      </c>
      <c r="F53" t="b">
        <v>1</v>
      </c>
      <c r="G53" t="b">
        <v>1</v>
      </c>
    </row>
    <row r="54" spans="5:7" x14ac:dyDescent="0.25">
      <c r="E54">
        <v>0</v>
      </c>
      <c r="F54">
        <v>0</v>
      </c>
      <c r="G54">
        <v>0</v>
      </c>
    </row>
    <row r="55" spans="5:7" x14ac:dyDescent="0.25">
      <c r="E55">
        <v>292632971.15783072</v>
      </c>
      <c r="F55">
        <v>304769123.5899688</v>
      </c>
      <c r="G55">
        <v>263065778.59999999</v>
      </c>
    </row>
    <row r="56" spans="5:7" x14ac:dyDescent="0.25">
      <c r="E56">
        <v>0.6</v>
      </c>
      <c r="F56">
        <v>0.6</v>
      </c>
      <c r="G56">
        <v>0.6</v>
      </c>
    </row>
    <row r="57" spans="5:7" x14ac:dyDescent="0.25">
      <c r="E57">
        <v>200000</v>
      </c>
      <c r="F57">
        <v>200000</v>
      </c>
      <c r="G57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4:H57"/>
  <sheetViews>
    <sheetView workbookViewId="0">
      <selection activeCell="K15" sqref="K15"/>
    </sheetView>
  </sheetViews>
  <sheetFormatPr defaultRowHeight="15" x14ac:dyDescent="0.25"/>
  <cols>
    <col min="5" max="5" width="10.7109375" bestFit="1" customWidth="1"/>
  </cols>
  <sheetData>
    <row r="4" spans="1:8" x14ac:dyDescent="0.25">
      <c r="A4">
        <v>1</v>
      </c>
      <c r="B4" t="s">
        <v>66</v>
      </c>
      <c r="E4" s="1">
        <f>IF(xxSim0Tool1=0, obal!E4+1, obal!E4)</f>
        <v>841850660.2967062</v>
      </c>
      <c r="F4" s="2">
        <f>IF(xxSim0Tool1=0, obal!F4+1, obal!F4)</f>
        <v>870075730.88407683</v>
      </c>
      <c r="G4" s="2">
        <f>IF(xxSim0Tool1=0, obal!G4+1, obal!G4)</f>
        <v>761222608.73242116</v>
      </c>
      <c r="H4" s="3" t="s">
        <v>64</v>
      </c>
    </row>
    <row r="5" spans="1:8" x14ac:dyDescent="0.25">
      <c r="E5">
        <f>IF(xxSim0Tool1=0, obal!E5+1, obal!E5)</f>
        <v>0</v>
      </c>
      <c r="F5">
        <f>IF(xxSim0Tool1=0, obal!F5+1, obal!F5)</f>
        <v>0</v>
      </c>
      <c r="G5">
        <f>IF(xxSim0Tool1=0, obal!G5+1, obal!G5)</f>
        <v>0</v>
      </c>
    </row>
    <row r="6" spans="1:8" x14ac:dyDescent="0.25">
      <c r="E6">
        <f>IF(xxSim0Tool1=0, obal!E6+1, obal!E6)</f>
        <v>400166291.38499165</v>
      </c>
      <c r="F6">
        <f>IF(xxSim0Tool1=0, obal!F6+1, obal!F6)</f>
        <v>409399928.11568028</v>
      </c>
      <c r="G6">
        <f>IF(xxSim0Tool1=0, obal!G6+1, obal!G6)</f>
        <v>377719433.92920166</v>
      </c>
    </row>
    <row r="7" spans="1:8" x14ac:dyDescent="0.25">
      <c r="E7">
        <f>IF(xxSim0Tool1=0, obal!E7+1, obal!E7)</f>
        <v>434802480.96512568</v>
      </c>
      <c r="F7">
        <f>IF(xxSim0Tool1=0, obal!F7+1, obal!F7)</f>
        <v>440879675.93442994</v>
      </c>
      <c r="G7">
        <f>IF(xxSim0Tool1=0, obal!G7+1, obal!G7)</f>
        <v>421839651.08327186</v>
      </c>
    </row>
    <row r="8" spans="1:8" x14ac:dyDescent="0.25">
      <c r="E8">
        <f>IF(xxSim0Tool1=0, obal!E8+1, obal!E8)</f>
        <v>834968772.35011733</v>
      </c>
      <c r="F8">
        <f>IF(xxSim0Tool1=0, obal!F8+1, obal!F8)</f>
        <v>850279604.05011022</v>
      </c>
      <c r="G8">
        <f>IF(xxSim0Tool1=0, obal!G8+1, obal!G8)</f>
        <v>799559085.01247358</v>
      </c>
    </row>
    <row r="9" spans="1:8" x14ac:dyDescent="0.25">
      <c r="E9">
        <f>IF(xxSim0Tool1=0, obal!E9+1, obal!E9)</f>
        <v>0</v>
      </c>
      <c r="F9">
        <f>IF(xxSim0Tool1=0, obal!F9+1, obal!F9)</f>
        <v>0</v>
      </c>
      <c r="G9">
        <f>IF(xxSim0Tool1=0, obal!G9+1, obal!G9)</f>
        <v>0</v>
      </c>
    </row>
    <row r="10" spans="1:8" x14ac:dyDescent="0.25">
      <c r="E10">
        <f>IF(xxSim0Tool1=0, obal!E10+1, obal!E10)</f>
        <v>1676819432.6468234</v>
      </c>
      <c r="F10">
        <f>IF(xxSim0Tool1=0, obal!F10+1, obal!F10)</f>
        <v>1720355334.9341869</v>
      </c>
      <c r="G10">
        <f>IF(xxSim0Tool1=0, obal!G10+1, obal!G10)</f>
        <v>1560781693.7448947</v>
      </c>
    </row>
    <row r="11" spans="1:8" x14ac:dyDescent="0.25">
      <c r="E11">
        <f>IF(xxSim0Tool1=0, obal!E11+1, obal!E11)</f>
        <v>0</v>
      </c>
      <c r="F11">
        <f>IF(xxSim0Tool1=0, obal!F11+1, obal!F11)</f>
        <v>0</v>
      </c>
      <c r="G11">
        <f>IF(xxSim0Tool1=0, obal!G11+1, obal!G11)</f>
        <v>0</v>
      </c>
    </row>
    <row r="12" spans="1:8" x14ac:dyDescent="0.25">
      <c r="E12">
        <f>IF(xxSim0Tool1=0, obal!E12+1, obal!E12)</f>
        <v>325283747</v>
      </c>
      <c r="F12">
        <f>IF(xxSim0Tool1=0, obal!F12+1, obal!F12)</f>
        <v>325283747</v>
      </c>
      <c r="G12">
        <f>IF(xxSim0Tool1=0, obal!G12+1, obal!G12)</f>
        <v>325283747</v>
      </c>
    </row>
    <row r="13" spans="1:8" x14ac:dyDescent="0.25">
      <c r="E13">
        <f>IF(xxSim0Tool1=0, obal!E13+1, obal!E13)</f>
        <v>0</v>
      </c>
      <c r="F13">
        <f>IF(xxSim0Tool1=0, obal!F13+1, obal!F13)</f>
        <v>0</v>
      </c>
      <c r="G13">
        <f>IF(xxSim0Tool1=0, obal!G13+1, obal!G13)</f>
        <v>0</v>
      </c>
    </row>
    <row r="14" spans="1:8" x14ac:dyDescent="0.25">
      <c r="E14">
        <f>IF(xxSim0Tool1=0, obal!E14+1, obal!E14)</f>
        <v>325283747</v>
      </c>
      <c r="F14">
        <f>IF(xxSim0Tool1=0, obal!F14+1, obal!F14)</f>
        <v>325283747</v>
      </c>
      <c r="G14">
        <f>IF(xxSim0Tool1=0, obal!G14+1, obal!G14)</f>
        <v>325283747</v>
      </c>
    </row>
    <row r="15" spans="1:8" x14ac:dyDescent="0.25">
      <c r="E15">
        <f>IF(xxSim0Tool1=0, obal!E15+1, obal!E15)</f>
        <v>0</v>
      </c>
      <c r="F15">
        <f>IF(xxSim0Tool1=0, obal!F15+1, obal!F15)</f>
        <v>0</v>
      </c>
      <c r="G15">
        <f>IF(xxSim0Tool1=0, obal!G15+1, obal!G15)</f>
        <v>0</v>
      </c>
    </row>
    <row r="16" spans="1:8" x14ac:dyDescent="0.25">
      <c r="E16">
        <f>IF(xxSim0Tool1=0, obal!E16+1, obal!E16)</f>
        <v>0</v>
      </c>
      <c r="F16">
        <f>IF(xxSim0Tool1=0, obal!F16+1, obal!F16)</f>
        <v>0</v>
      </c>
      <c r="G16">
        <f>IF(xxSim0Tool1=0, obal!G16+1, obal!G16)</f>
        <v>0</v>
      </c>
    </row>
    <row r="17" spans="5:7" x14ac:dyDescent="0.25">
      <c r="E17">
        <f>IF(xxSim0Tool1=0, obal!E17+1, obal!E17)</f>
        <v>2002103179.6468234</v>
      </c>
      <c r="F17">
        <f>IF(xxSim0Tool1=0, obal!F17+1, obal!F17)</f>
        <v>2045639081.9341869</v>
      </c>
      <c r="G17">
        <f>IF(xxSim0Tool1=0, obal!G17+1, obal!G17)</f>
        <v>1886065440.7448947</v>
      </c>
    </row>
    <row r="18" spans="5:7" x14ac:dyDescent="0.25">
      <c r="E18">
        <f>IF(xxSim0Tool1=0, obal!E18+1, obal!E18)</f>
        <v>0</v>
      </c>
      <c r="F18">
        <f>IF(xxSim0Tool1=0, obal!F18+1, obal!F18)</f>
        <v>0</v>
      </c>
      <c r="G18">
        <f>IF(xxSim0Tool1=0, obal!G18+1, obal!G18)</f>
        <v>0</v>
      </c>
    </row>
    <row r="19" spans="5:7" x14ac:dyDescent="0.25">
      <c r="E19">
        <f>IF(xxSim0Tool1=0, obal!E19+1, obal!E19)</f>
        <v>1113750000</v>
      </c>
      <c r="F19">
        <f>IF(xxSim0Tool1=0, obal!F19+1, obal!F19)</f>
        <v>1113750000</v>
      </c>
      <c r="G19">
        <f>IF(xxSim0Tool1=0, obal!G19+1, obal!G19)</f>
        <v>1113750000</v>
      </c>
    </row>
    <row r="20" spans="5:7" x14ac:dyDescent="0.25">
      <c r="E20">
        <f>IF(xxSim0Tool1=0, obal!E20+1, obal!E20)</f>
        <v>306000000</v>
      </c>
      <c r="F20">
        <f>IF(xxSim0Tool1=0, obal!F20+1, obal!F20)</f>
        <v>315000000</v>
      </c>
      <c r="G20">
        <f>IF(xxSim0Tool1=0, obal!G20+1, obal!G20)</f>
        <v>306000000</v>
      </c>
    </row>
    <row r="21" spans="5:7" x14ac:dyDescent="0.25">
      <c r="E21">
        <f>IF(xxSim0Tool1=0, obal!E21+1, obal!E21)</f>
        <v>253900720.23460412</v>
      </c>
      <c r="F21">
        <f>IF(xxSim0Tool1=0, obal!F21+1, obal!F21)</f>
        <v>217891652.35602093</v>
      </c>
      <c r="G21">
        <f>IF(xxSim0Tool1=0, obal!G21+1, obal!G21)</f>
        <v>276860754.92957747</v>
      </c>
    </row>
    <row r="22" spans="5:7" x14ac:dyDescent="0.25">
      <c r="E22">
        <f>IF(xxSim0Tool1=0, obal!E22+1, obal!E22)</f>
        <v>343143455.71847504</v>
      </c>
      <c r="F22">
        <f>IF(xxSim0Tool1=0, obal!F22+1, obal!F22)</f>
        <v>344282504.71204185</v>
      </c>
      <c r="G22">
        <f>IF(xxSim0Tool1=0, obal!G22+1, obal!G22)</f>
        <v>337075169.95305163</v>
      </c>
    </row>
    <row r="23" spans="5:7" x14ac:dyDescent="0.25">
      <c r="E23">
        <f>IF(xxSim0Tool1=0, obal!E23+1, obal!E23)</f>
        <v>0</v>
      </c>
      <c r="F23">
        <f>IF(xxSim0Tool1=0, obal!F23+1, obal!F23)</f>
        <v>0</v>
      </c>
      <c r="G23">
        <f>IF(xxSim0Tool1=0, obal!G23+1, obal!G23)</f>
        <v>0</v>
      </c>
    </row>
    <row r="24" spans="5:7" x14ac:dyDescent="0.25">
      <c r="E24">
        <f>IF(xxSim0Tool1=0, obal!E24+1, obal!E24)</f>
        <v>2016794175.9530792</v>
      </c>
      <c r="F24">
        <f>IF(xxSim0Tool1=0, obal!F24+1, obal!F24)</f>
        <v>1990924157.0680628</v>
      </c>
      <c r="G24">
        <f>IF(xxSim0Tool1=0, obal!G24+1, obal!G24)</f>
        <v>2033685924.8826289</v>
      </c>
    </row>
    <row r="25" spans="5:7" x14ac:dyDescent="0.25">
      <c r="E25">
        <f>IF(xxSim0Tool1=0, obal!E25+1, obal!E25)</f>
        <v>0</v>
      </c>
      <c r="F25">
        <f>IF(xxSim0Tool1=0, obal!F25+1, obal!F25)</f>
        <v>0</v>
      </c>
      <c r="G25">
        <f>IF(xxSim0Tool1=0, obal!G25+1, obal!G25)</f>
        <v>0</v>
      </c>
    </row>
    <row r="26" spans="5:7" x14ac:dyDescent="0.25">
      <c r="E26">
        <f>IF(xxSim0Tool1=0, obal!E26+1, obal!E26)</f>
        <v>3080400000</v>
      </c>
      <c r="F26">
        <f>IF(xxSim0Tool1=0, obal!F26+1, obal!F26)</f>
        <v>3080400000</v>
      </c>
      <c r="G26">
        <f>IF(xxSim0Tool1=0, obal!G26+1, obal!G26)</f>
        <v>3080400000</v>
      </c>
    </row>
    <row r="27" spans="5:7" x14ac:dyDescent="0.25">
      <c r="E27">
        <f>IF(xxSim0Tool1=0, obal!E27+1, obal!E27)</f>
        <v>5527040000</v>
      </c>
      <c r="F27">
        <f>IF(xxSim0Tool1=0, obal!F27+1, obal!F27)</f>
        <v>5527040000</v>
      </c>
      <c r="G27">
        <f>IF(xxSim0Tool1=0, obal!G27+1, obal!G27)</f>
        <v>5527040000</v>
      </c>
    </row>
    <row r="28" spans="5:7" x14ac:dyDescent="0.25">
      <c r="E28">
        <f>IF(xxSim0Tool1=0, obal!E28+1, obal!E28)</f>
        <v>0</v>
      </c>
      <c r="F28">
        <f>IF(xxSim0Tool1=0, obal!F28+1, obal!F28)</f>
        <v>0</v>
      </c>
      <c r="G28">
        <f>IF(xxSim0Tool1=0, obal!G28+1, obal!G28)</f>
        <v>0</v>
      </c>
    </row>
    <row r="29" spans="5:7" x14ac:dyDescent="0.25">
      <c r="E29">
        <f>IF(xxSim0Tool1=0, obal!E29+1, obal!E29)</f>
        <v>8607440000</v>
      </c>
      <c r="F29">
        <f>IF(xxSim0Tool1=0, obal!F29+1, obal!F29)</f>
        <v>8607440000</v>
      </c>
      <c r="G29">
        <f>IF(xxSim0Tool1=0, obal!G29+1, obal!G29)</f>
        <v>8607440000</v>
      </c>
    </row>
    <row r="30" spans="5:7" x14ac:dyDescent="0.25">
      <c r="E30">
        <f>IF(xxSim0Tool1=0, obal!E30+1, obal!E30)</f>
        <v>0</v>
      </c>
      <c r="F30">
        <f>IF(xxSim0Tool1=0, obal!F30+1, obal!F30)</f>
        <v>0</v>
      </c>
      <c r="G30">
        <f>IF(xxSim0Tool1=0, obal!G30+1, obal!G30)</f>
        <v>0</v>
      </c>
    </row>
    <row r="31" spans="5:7" x14ac:dyDescent="0.25">
      <c r="E31">
        <f>IF(xxSim0Tool1=0, obal!E31+1, obal!E31)</f>
        <v>12626337355.599903</v>
      </c>
      <c r="F31">
        <f>IF(xxSim0Tool1=0, obal!F31+1, obal!F31)</f>
        <v>12644003239.002251</v>
      </c>
      <c r="G31">
        <f>IF(xxSim0Tool1=0, obal!G31+1, obal!G31)</f>
        <v>12527191365.627523</v>
      </c>
    </row>
    <row r="32" spans="5:7" x14ac:dyDescent="0.25">
      <c r="E32">
        <f>IF(xxSim0Tool1=0, obal!E32+1, obal!E32)</f>
        <v>0</v>
      </c>
      <c r="F32">
        <f>IF(xxSim0Tool1=0, obal!F32+1, obal!F32)</f>
        <v>0</v>
      </c>
      <c r="G32">
        <f>IF(xxSim0Tool1=0, obal!G32+1, obal!G32)</f>
        <v>0</v>
      </c>
    </row>
    <row r="33" spans="5:7" x14ac:dyDescent="0.25">
      <c r="E33">
        <f>IF(xxSim0Tool1=0, obal!E33+1, obal!E33)</f>
        <v>0</v>
      </c>
      <c r="F33">
        <f>IF(xxSim0Tool1=0, obal!F33+1, obal!F33)</f>
        <v>0</v>
      </c>
      <c r="G33">
        <f>IF(xxSim0Tool1=0, obal!G33+1, obal!G33)</f>
        <v>0</v>
      </c>
    </row>
    <row r="34" spans="5:7" x14ac:dyDescent="0.25">
      <c r="E34">
        <f>IF(xxSim0Tool1=0, obal!E34+1, obal!E34)</f>
        <v>0</v>
      </c>
      <c r="F34">
        <f>IF(xxSim0Tool1=0, obal!F34+1, obal!F34)</f>
        <v>0</v>
      </c>
      <c r="G34">
        <f>IF(xxSim0Tool1=0, obal!G34+1, obal!G34)</f>
        <v>0</v>
      </c>
    </row>
    <row r="35" spans="5:7" x14ac:dyDescent="0.25">
      <c r="E35">
        <f>IF(xxSim0Tool1=0, obal!E35+1, obal!E35)</f>
        <v>894315313.28875542</v>
      </c>
      <c r="F35">
        <f>IF(xxSim0Tool1=0, obal!F35+1, obal!F35)</f>
        <v>910745557.42844415</v>
      </c>
      <c r="G35">
        <f>IF(xxSim0Tool1=0, obal!G35+1, obal!G35)</f>
        <v>861665813.95474446</v>
      </c>
    </row>
    <row r="36" spans="5:7" x14ac:dyDescent="0.25">
      <c r="E36">
        <f>IF(xxSim0Tool1=0, obal!E36+1, obal!E36)</f>
        <v>164253370.815</v>
      </c>
      <c r="F36">
        <f>IF(xxSim0Tool1=0, obal!F36+1, obal!F36)</f>
        <v>164253370.815</v>
      </c>
      <c r="G36">
        <f>IF(xxSim0Tool1=0, obal!G36+1, obal!G36)</f>
        <v>164253370.815</v>
      </c>
    </row>
    <row r="37" spans="5:7" x14ac:dyDescent="0.25">
      <c r="E37">
        <f>IF(xxSim0Tool1=0, obal!E37+1, obal!E37)</f>
        <v>109108200</v>
      </c>
      <c r="F37">
        <f>IF(xxSim0Tool1=0, obal!F37+1, obal!F37)</f>
        <v>100414260</v>
      </c>
      <c r="G37">
        <f>IF(xxSim0Tool1=0, obal!G37+1, obal!G37)</f>
        <v>68795310</v>
      </c>
    </row>
    <row r="38" spans="5:7" x14ac:dyDescent="0.25">
      <c r="E38">
        <f>IF(xxSim0Tool1=0, obal!E38+1, obal!E38)</f>
        <v>0</v>
      </c>
      <c r="F38">
        <f>IF(xxSim0Tool1=0, obal!F38+1, obal!F38)</f>
        <v>0</v>
      </c>
      <c r="G38">
        <f>IF(xxSim0Tool1=0, obal!G38+1, obal!G38)</f>
        <v>0</v>
      </c>
    </row>
    <row r="39" spans="5:7" x14ac:dyDescent="0.25">
      <c r="E39">
        <f>IF(xxSim0Tool1=0, obal!E39+1, obal!E39)</f>
        <v>0</v>
      </c>
      <c r="F39">
        <f>IF(xxSim0Tool1=0, obal!F39+1, obal!F39)</f>
        <v>0</v>
      </c>
      <c r="G39">
        <f>IF(xxSim0Tool1=0, obal!G39+1, obal!G39)</f>
        <v>0</v>
      </c>
    </row>
    <row r="40" spans="5:7" x14ac:dyDescent="0.25">
      <c r="E40">
        <f>IF(xxSim0Tool1=0, obal!E40+1, obal!E40)</f>
        <v>1167676884.1037555</v>
      </c>
      <c r="F40">
        <f>IF(xxSim0Tool1=0, obal!F40+1, obal!F40)</f>
        <v>1175413188.2434442</v>
      </c>
      <c r="G40">
        <f>IF(xxSim0Tool1=0, obal!G40+1, obal!G40)</f>
        <v>1094714494.7697444</v>
      </c>
    </row>
    <row r="41" spans="5:7" x14ac:dyDescent="0.25">
      <c r="E41">
        <f>IF(xxSim0Tool1=0, obal!E41+1, obal!E41)</f>
        <v>2033079126.9769499</v>
      </c>
      <c r="F41">
        <f>IF(xxSim0Tool1=0, obal!F41+1, obal!F41)</f>
        <v>2033079126.9769499</v>
      </c>
      <c r="G41">
        <f>IF(xxSim0Tool1=0, obal!G41+1, obal!G41)</f>
        <v>2033079126.9769499</v>
      </c>
    </row>
    <row r="42" spans="5:7" x14ac:dyDescent="0.25">
      <c r="E42">
        <f>IF(xxSim0Tool1=0, obal!E42+1, obal!E42)</f>
        <v>1303862682.4039743</v>
      </c>
      <c r="F42">
        <f>IF(xxSim0Tool1=0, obal!F42+1, obal!F42)</f>
        <v>1303862682.4039743</v>
      </c>
      <c r="G42">
        <f>IF(xxSim0Tool1=0, obal!G42+1, obal!G42)</f>
        <v>1303862682.4039743</v>
      </c>
    </row>
    <row r="43" spans="5:7" x14ac:dyDescent="0.25">
      <c r="E43">
        <f>IF(xxSim0Tool1=0, obal!E43+1, obal!E43)</f>
        <v>0</v>
      </c>
      <c r="F43">
        <f>IF(xxSim0Tool1=0, obal!F43+1, obal!F43)</f>
        <v>0</v>
      </c>
      <c r="G43">
        <f>IF(xxSim0Tool1=0, obal!G43+1, obal!G43)</f>
        <v>0</v>
      </c>
    </row>
    <row r="44" spans="5:7" x14ac:dyDescent="0.25">
      <c r="E44">
        <f>IF(xxSim0Tool1=0, obal!E44+1, obal!E44)</f>
        <v>4504618693.4846802</v>
      </c>
      <c r="F44">
        <f>IF(xxSim0Tool1=0, obal!F44+1, obal!F44)</f>
        <v>4512354997.6243687</v>
      </c>
      <c r="G44">
        <f>IF(xxSim0Tool1=0, obal!G44+1, obal!G44)</f>
        <v>4431656304.1506691</v>
      </c>
    </row>
    <row r="45" spans="5:7" x14ac:dyDescent="0.25">
      <c r="E45">
        <f>IF(xxSim0Tool1=0, obal!E45+1, obal!E45)</f>
        <v>0</v>
      </c>
      <c r="F45">
        <f>IF(xxSim0Tool1=0, obal!F45+1, obal!F45)</f>
        <v>0</v>
      </c>
      <c r="G45">
        <f>IF(xxSim0Tool1=0, obal!G45+1, obal!G45)</f>
        <v>0</v>
      </c>
    </row>
    <row r="46" spans="5:7" x14ac:dyDescent="0.25">
      <c r="E46">
        <f>IF(xxSim0Tool1=0, obal!E46+1, obal!E46)</f>
        <v>0</v>
      </c>
      <c r="F46">
        <f>IF(xxSim0Tool1=0, obal!F46+1, obal!F46)</f>
        <v>0</v>
      </c>
      <c r="G46">
        <f>IF(xxSim0Tool1=0, obal!G46+1, obal!G46)</f>
        <v>0</v>
      </c>
    </row>
    <row r="47" spans="5:7" x14ac:dyDescent="0.25">
      <c r="E47">
        <f>IF(xxSim0Tool1=0, obal!E47+1, obal!E47)</f>
        <v>3652822092.18256</v>
      </c>
      <c r="F47">
        <f>IF(xxSim0Tool1=0, obal!F47+1, obal!F47)</f>
        <v>3652822092.18256</v>
      </c>
      <c r="G47">
        <f>IF(xxSim0Tool1=0, obal!G47+1, obal!G47)</f>
        <v>3652822092.18256</v>
      </c>
    </row>
    <row r="48" spans="5:7" x14ac:dyDescent="0.25">
      <c r="E48">
        <f>IF(xxSim0Tool1=0, obal!E48+1, obal!E48)</f>
        <v>4229469593.5308027</v>
      </c>
      <c r="F48">
        <f>IF(xxSim0Tool1=0, obal!F48+1, obal!F48)</f>
        <v>4229469593.5308027</v>
      </c>
      <c r="G48">
        <f>IF(xxSim0Tool1=0, obal!G48+1, obal!G48)</f>
        <v>4229469593.5308027</v>
      </c>
    </row>
    <row r="49" spans="5:7" x14ac:dyDescent="0.25">
      <c r="E49">
        <f>IF(xxSim0Tool1=0, obal!E49+1, obal!E49)</f>
        <v>239426976.40186149</v>
      </c>
      <c r="F49">
        <f>IF(xxSim0Tool1=0, obal!F49+1, obal!F49)</f>
        <v>249356555.66451991</v>
      </c>
      <c r="G49">
        <f>IF(xxSim0Tool1=0, obal!G49+1, obal!G49)</f>
        <v>213243375.76349357</v>
      </c>
    </row>
    <row r="50" spans="5:7" x14ac:dyDescent="0.25">
      <c r="E50">
        <f>IF(xxSim0Tool1=0, obal!E50+1, obal!E50)</f>
        <v>0</v>
      </c>
      <c r="F50">
        <f>IF(xxSim0Tool1=0, obal!F50+1, obal!F50)</f>
        <v>0</v>
      </c>
      <c r="G50">
        <f>IF(xxSim0Tool1=0, obal!G50+1, obal!G50)</f>
        <v>0</v>
      </c>
    </row>
    <row r="51" spans="5:7" x14ac:dyDescent="0.25">
      <c r="E51">
        <f>IF(xxSim0Tool1=0, obal!E51+1, obal!E51)</f>
        <v>8121718662.1152239</v>
      </c>
      <c r="F51">
        <f>IF(xxSim0Tool1=0, obal!F51+1, obal!F51)</f>
        <v>8131648241.377883</v>
      </c>
      <c r="G51">
        <f>IF(xxSim0Tool1=0, obal!G51+1, obal!G51)</f>
        <v>8095535061.4768562</v>
      </c>
    </row>
    <row r="52" spans="5:7" x14ac:dyDescent="0.25">
      <c r="E52">
        <f>IF(xxSim0Tool1=0, obal!E52+1, obal!E52)</f>
        <v>12626337355.599903</v>
      </c>
      <c r="F52">
        <f>IF(xxSim0Tool1=0, obal!F52+1, obal!F52)</f>
        <v>12644003239.002251</v>
      </c>
      <c r="G52">
        <f>IF(xxSim0Tool1=0, obal!G52+1, obal!G52)</f>
        <v>12527191365.627525</v>
      </c>
    </row>
    <row r="53" spans="5:7" x14ac:dyDescent="0.25">
      <c r="E53" t="b">
        <f>IF(xxSim0Tool1=0, obal!E53+1, obal!E53)</f>
        <v>1</v>
      </c>
      <c r="F53" t="b">
        <f>IF(xxSim0Tool1=0, obal!F53+1, obal!F53)</f>
        <v>1</v>
      </c>
      <c r="G53" t="b">
        <f>IF(xxSim0Tool1=0, obal!G53+1, obal!G53)</f>
        <v>1</v>
      </c>
    </row>
    <row r="54" spans="5:7" x14ac:dyDescent="0.25">
      <c r="E54">
        <f>IF(xxSim0Tool1=0, obal!E54+1, obal!E54)</f>
        <v>0</v>
      </c>
      <c r="F54">
        <f>IF(xxSim0Tool1=0, obal!F54+1, obal!F54)</f>
        <v>0</v>
      </c>
      <c r="G54">
        <f>IF(xxSim0Tool1=0, obal!G54+1, obal!G54)</f>
        <v>0</v>
      </c>
    </row>
    <row r="55" spans="5:7" x14ac:dyDescent="0.25">
      <c r="E55">
        <f>IF(xxSim0Tool1=0, obal!E55+1, obal!E55)</f>
        <v>292632971.15783072</v>
      </c>
      <c r="F55">
        <f>IF(xxSim0Tool1=0, obal!F55+1, obal!F55)</f>
        <v>304769123.5899688</v>
      </c>
      <c r="G55">
        <f>IF(xxSim0Tool1=0, obal!G55+1, obal!G55)</f>
        <v>263065778.59999999</v>
      </c>
    </row>
    <row r="56" spans="5:7" x14ac:dyDescent="0.25">
      <c r="E56">
        <f>IF(xxSim0Tool1=0, obal!E56+1, obal!E56)</f>
        <v>0.6</v>
      </c>
      <c r="F56">
        <f>IF(xxSim0Tool1=0, obal!F56+1, obal!F56)</f>
        <v>0.6</v>
      </c>
      <c r="G56">
        <f>IF(xxSim0Tool1=0, obal!G56+1, obal!G56)</f>
        <v>0.6</v>
      </c>
    </row>
    <row r="57" spans="5:7" x14ac:dyDescent="0.25">
      <c r="E57">
        <f>IF(xxSim0Tool1=0, obal!E57+1, obal!E57)</f>
        <v>200000</v>
      </c>
      <c r="F57">
        <f>IF(xxSim0Tool1=0, obal!F57+1, obal!F57)</f>
        <v>200000</v>
      </c>
      <c r="G57">
        <f>IF(xxSim0Tool1=0, obal!G57+1, obal!G57)</f>
        <v>150000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84</vt:i4>
      </vt:variant>
    </vt:vector>
  </HeadingPairs>
  <TitlesOfParts>
    <vt:vector size="91" baseType="lpstr">
      <vt:lpstr>Sheet1</vt:lpstr>
      <vt:lpstr>FunctionTests</vt:lpstr>
      <vt:lpstr>dec</vt:lpstr>
      <vt:lpstr>Datapage</vt:lpstr>
      <vt:lpstr>CopyPastaTests</vt:lpstr>
      <vt:lpstr>obal</vt:lpstr>
      <vt:lpstr>cbal</vt:lpstr>
      <vt:lpstr>datapageCompdecProd1Price</vt:lpstr>
      <vt:lpstr>datapageCompdecTeamNumber</vt:lpstr>
      <vt:lpstr>decProd1Price</vt:lpstr>
      <vt:lpstr>obalCashValue</vt:lpstr>
      <vt:lpstr>obalPNLExtraOrdExp</vt:lpstr>
      <vt:lpstr>tlInputBoolean0</vt:lpstr>
      <vt:lpstr>tlInputBoolean1</vt:lpstr>
      <vt:lpstr>tlInputBoolean2</vt:lpstr>
      <vt:lpstr>tlInputOperandA</vt:lpstr>
      <vt:lpstr>tlInputOperandB</vt:lpstr>
      <vt:lpstr>tlInputProd1Price</vt:lpstr>
      <vt:lpstr>tlOutputABS</vt:lpstr>
      <vt:lpstr>tlOutputAND</vt:lpstr>
      <vt:lpstr>tlOutputAVERAGE</vt:lpstr>
      <vt:lpstr>tlOutputBadDecimalSumTest</vt:lpstr>
      <vt:lpstr>tlOutputCHOOSE</vt:lpstr>
      <vt:lpstr>tlOutputConcatenation</vt:lpstr>
      <vt:lpstr>tlOutputConditionalTextOutput1</vt:lpstr>
      <vt:lpstr>tlOutputConditionalTextOutput2</vt:lpstr>
      <vt:lpstr>tlOutputCopyRange</vt:lpstr>
      <vt:lpstr>tlOutputCopyRange2</vt:lpstr>
      <vt:lpstr>tlOutputCOUNTIF</vt:lpstr>
      <vt:lpstr>tlOutputCountIfTest</vt:lpstr>
      <vt:lpstr>tlOutputDecTest</vt:lpstr>
      <vt:lpstr>tlOutputForecast</vt:lpstr>
      <vt:lpstr>tlOutputFormatTestBigNumberCommaNoDec</vt:lpstr>
      <vt:lpstr>tlOutputFormatTestBigNumberCommaNoDecThousands</vt:lpstr>
      <vt:lpstr>tlOutputFormatTestCommaNoDec</vt:lpstr>
      <vt:lpstr>tlOutputFormatTestCommaTwoDec</vt:lpstr>
      <vt:lpstr>tlOutputFormatTestDecimals</vt:lpstr>
      <vt:lpstr>tlOutputFormatTestInt</vt:lpstr>
      <vt:lpstr>tlOutputFormatTestPercent</vt:lpstr>
      <vt:lpstr>tlOutputFormulaOutput</vt:lpstr>
      <vt:lpstr>tlOutputFormulaOutput2</vt:lpstr>
      <vt:lpstr>tlOutputHLOOKUP</vt:lpstr>
      <vt:lpstr>tlOutputHLOOKUP1</vt:lpstr>
      <vt:lpstr>tlOutputIF</vt:lpstr>
      <vt:lpstr>tlOutputIFERROR</vt:lpstr>
      <vt:lpstr>tlOutputIFERROR2</vt:lpstr>
      <vt:lpstr>tlOutputINDEX</vt:lpstr>
      <vt:lpstr>tlOutputINDEX1</vt:lpstr>
      <vt:lpstr>tlOutputINDEX2</vt:lpstr>
      <vt:lpstr>tlOutputIRR</vt:lpstr>
      <vt:lpstr>tlOutputMATCH</vt:lpstr>
      <vt:lpstr>tlOutputMATCHGT</vt:lpstr>
      <vt:lpstr>tlOutputMATCHLT</vt:lpstr>
      <vt:lpstr>tlOutputMAX</vt:lpstr>
      <vt:lpstr>tlOutputMIN</vt:lpstr>
      <vt:lpstr>tlOutputMultiCellRange</vt:lpstr>
      <vt:lpstr>tlOutputNA</vt:lpstr>
      <vt:lpstr>tlOutputNORMDIST</vt:lpstr>
      <vt:lpstr>tlOutputNORMDIST1</vt:lpstr>
      <vt:lpstr>tlOutputOR</vt:lpstr>
      <vt:lpstr>tlOutputPasteRange1</vt:lpstr>
      <vt:lpstr>tlOutputPasteRange2</vt:lpstr>
      <vt:lpstr>tlOutputPasteRange3</vt:lpstr>
      <vt:lpstr>tlOutputPasteRange4</vt:lpstr>
      <vt:lpstr>tlOutputPEMDAS</vt:lpstr>
      <vt:lpstr>tlOutputPRODUCT</vt:lpstr>
      <vt:lpstr>tlOutputRangeNameLabels</vt:lpstr>
      <vt:lpstr>tlOutputRANK</vt:lpstr>
      <vt:lpstr>tlOutputResult</vt:lpstr>
      <vt:lpstr>tlOutputROUND</vt:lpstr>
      <vt:lpstr>tlOutputROUNDDOWN</vt:lpstr>
      <vt:lpstr>tlOutputROUNDUP</vt:lpstr>
      <vt:lpstr>tlOutputShmoog</vt:lpstr>
      <vt:lpstr>tlOutputShmoog2</vt:lpstr>
      <vt:lpstr>tlOutputSingleRangenameReferences</vt:lpstr>
      <vt:lpstr>tlOutputSTDEVP</vt:lpstr>
      <vt:lpstr>tlOutputSUM</vt:lpstr>
      <vt:lpstr>tlOutputSUMIF</vt:lpstr>
      <vt:lpstr>tlOutputSUMIF2</vt:lpstr>
      <vt:lpstr>tlOutputSUMPRODUCT</vt:lpstr>
      <vt:lpstr>tlOutputVLOOKUP</vt:lpstr>
      <vt:lpstr>tlOutputVLOOKUP1</vt:lpstr>
      <vt:lpstr>tlOutputVLOOKUP2</vt:lpstr>
      <vt:lpstr>xxcbalNewYearCopy</vt:lpstr>
      <vt:lpstr>xxCopyRange</vt:lpstr>
      <vt:lpstr>xxCopyRange2</vt:lpstr>
      <vt:lpstr>xxIndexTeam</vt:lpstr>
      <vt:lpstr>xxPasteRange1</vt:lpstr>
      <vt:lpstr>xxSim0Tool1</vt:lpstr>
      <vt:lpstr>xxTeamNumber</vt:lpstr>
      <vt:lpstr>xxYear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Bauman</dc:creator>
  <cp:lastModifiedBy>Dev Shangari</cp:lastModifiedBy>
  <dcterms:created xsi:type="dcterms:W3CDTF">2013-11-18T16:17:22Z</dcterms:created>
  <dcterms:modified xsi:type="dcterms:W3CDTF">2017-03-02T08:49:44Z</dcterms:modified>
</cp:coreProperties>
</file>