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shah\desktop\mahi\bsc asa\sem 6\project - ra\"/>
    </mc:Choice>
  </mc:AlternateContent>
  <xr:revisionPtr revIDLastSave="0" documentId="13_ncr:1_{17D56367-D13A-4BC7-8691-FCF0BB4FF844}" xr6:coauthVersionLast="46" xr6:coauthVersionMax="46" xr10:uidLastSave="{00000000-0000-0000-0000-000000000000}"/>
  <bookViews>
    <workbookView xWindow="-110" yWindow="-110" windowWidth="19420" windowHeight="10420" firstSheet="3" activeTab="4" xr2:uid="{407213E7-52A6-4235-AEFD-8E746657C3EC}"/>
  </bookViews>
  <sheets>
    <sheet name="All Stocks" sheetId="1" r:id="rId1"/>
    <sheet name="Fundamental Analysis" sheetId="2" r:id="rId2"/>
    <sheet name="Equity Returns" sheetId="3" r:id="rId3"/>
    <sheet name="Black Litterman" sheetId="6" r:id="rId4"/>
    <sheet name="Sharpe Optimization" sheetId="7" r:id="rId5"/>
    <sheet name="Advisory Tool" sheetId="9" r:id="rId6"/>
    <sheet name="Simulation" sheetId="8" r:id="rId7"/>
    <sheet name="Dashboard" sheetId="10" r:id="rId8"/>
  </sheets>
  <externalReferences>
    <externalReference r:id="rId9"/>
    <externalReference r:id="rId10"/>
  </externalReferences>
  <definedNames>
    <definedName name="_xlnm._FilterDatabase" localSheetId="3" hidden="1">'Black Litterman'!$A$58:$E$69</definedName>
    <definedName name="A">'Black Litterman'!$B$13</definedName>
    <definedName name="OMEGA">'Black Litterman'!$A$134:$BC$188</definedName>
    <definedName name="P">'Black Litterman'!$D$72:$N$126</definedName>
    <definedName name="Pi">'Black Litterman'!$B$46:$B$56</definedName>
    <definedName name="Q">'Black Litterman'!$C$72:$C$126</definedName>
    <definedName name="S">'Black Litterman'!$B$17:$L$27</definedName>
    <definedName name="solver_adj" localSheetId="4" hidden="1">'Sharpe Optimization'!$D$5:$D$15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'Sharpe Optimization'!$D$10</definedName>
    <definedName name="solver_lhs10" localSheetId="4" hidden="1">'Sharpe Optimization'!$D$14</definedName>
    <definedName name="solver_lhs11" localSheetId="4" hidden="1">'Sharpe Optimization'!$D$15</definedName>
    <definedName name="solver_lhs12" localSheetId="4" hidden="1">'Sharpe Optimization'!$D$15</definedName>
    <definedName name="solver_lhs13" localSheetId="4" hidden="1">'Sharpe Optimization'!$D$16</definedName>
    <definedName name="solver_lhs14" localSheetId="4" hidden="1">'Sharpe Optimization'!$D$5</definedName>
    <definedName name="solver_lhs15" localSheetId="4" hidden="1">'Sharpe Optimization'!$D$5</definedName>
    <definedName name="solver_lhs16" localSheetId="4" hidden="1">'Sharpe Optimization'!$D$6</definedName>
    <definedName name="solver_lhs17" localSheetId="4" hidden="1">'Sharpe Optimization'!$D$6</definedName>
    <definedName name="solver_lhs18" localSheetId="4" hidden="1">'Sharpe Optimization'!$D$7</definedName>
    <definedName name="solver_lhs19" localSheetId="4" hidden="1">'Sharpe Optimization'!$D$7</definedName>
    <definedName name="solver_lhs2" localSheetId="4" hidden="1">'Sharpe Optimization'!$D$10</definedName>
    <definedName name="solver_lhs20" localSheetId="4" hidden="1">'Sharpe Optimization'!$D$8</definedName>
    <definedName name="solver_lhs21" localSheetId="4" hidden="1">'Sharpe Optimization'!$D$8</definedName>
    <definedName name="solver_lhs22" localSheetId="4" hidden="1">'Sharpe Optimization'!$D$9</definedName>
    <definedName name="solver_lhs23" localSheetId="4" hidden="1">'Sharpe Optimization'!$D$9</definedName>
    <definedName name="solver_lhs3" localSheetId="4" hidden="1">'Sharpe Optimization'!$D$11</definedName>
    <definedName name="solver_lhs4" localSheetId="4" hidden="1">'Sharpe Optimization'!$D$11</definedName>
    <definedName name="solver_lhs5" localSheetId="4" hidden="1">'Sharpe Optimization'!$D$12</definedName>
    <definedName name="solver_lhs6" localSheetId="4" hidden="1">'Sharpe Optimization'!$D$12</definedName>
    <definedName name="solver_lhs7" localSheetId="4" hidden="1">'Sharpe Optimization'!$D$13</definedName>
    <definedName name="solver_lhs8" localSheetId="4" hidden="1">'Sharpe Optimization'!$D$13</definedName>
    <definedName name="solver_lhs9" localSheetId="4" hidden="1">'Sharpe Optimization'!$D$14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23</definedName>
    <definedName name="solver_nwt" localSheetId="4" hidden="1">1</definedName>
    <definedName name="solver_opt" localSheetId="4" hidden="1">'Sharpe Optimization'!$B$38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10" localSheetId="4" hidden="1">3</definedName>
    <definedName name="solver_rel11" localSheetId="4" hidden="1">1</definedName>
    <definedName name="solver_rel12" localSheetId="4" hidden="1">3</definedName>
    <definedName name="solver_rel13" localSheetId="4" hidden="1">2</definedName>
    <definedName name="solver_rel14" localSheetId="4" hidden="1">1</definedName>
    <definedName name="solver_rel15" localSheetId="4" hidden="1">3</definedName>
    <definedName name="solver_rel16" localSheetId="4" hidden="1">1</definedName>
    <definedName name="solver_rel17" localSheetId="4" hidden="1">3</definedName>
    <definedName name="solver_rel18" localSheetId="4" hidden="1">1</definedName>
    <definedName name="solver_rel19" localSheetId="4" hidden="1">3</definedName>
    <definedName name="solver_rel2" localSheetId="4" hidden="1">1</definedName>
    <definedName name="solver_rel20" localSheetId="4" hidden="1">1</definedName>
    <definedName name="solver_rel21" localSheetId="4" hidden="1">3</definedName>
    <definedName name="solver_rel22" localSheetId="4" hidden="1">1</definedName>
    <definedName name="solver_rel23" localSheetId="4" hidden="1">3</definedName>
    <definedName name="solver_rel3" localSheetId="4" hidden="1">3</definedName>
    <definedName name="solver_rel4" localSheetId="4" hidden="1">1</definedName>
    <definedName name="solver_rel5" localSheetId="4" hidden="1">1</definedName>
    <definedName name="solver_rel6" localSheetId="4" hidden="1">3</definedName>
    <definedName name="solver_rel7" localSheetId="4" hidden="1">1</definedName>
    <definedName name="solver_rel8" localSheetId="4" hidden="1">3</definedName>
    <definedName name="solver_rel9" localSheetId="4" hidden="1">1</definedName>
    <definedName name="solver_rhs1" localSheetId="4" hidden="1">0</definedName>
    <definedName name="solver_rhs10" localSheetId="4" hidden="1">0</definedName>
    <definedName name="solver_rhs11" localSheetId="4" hidden="1">1</definedName>
    <definedName name="solver_rhs12" localSheetId="4" hidden="1">0</definedName>
    <definedName name="solver_rhs13" localSheetId="4" hidden="1">1</definedName>
    <definedName name="solver_rhs14" localSheetId="4" hidden="1">1</definedName>
    <definedName name="solver_rhs15" localSheetId="4" hidden="1">0</definedName>
    <definedName name="solver_rhs16" localSheetId="4" hidden="1">1</definedName>
    <definedName name="solver_rhs17" localSheetId="4" hidden="1">0</definedName>
    <definedName name="solver_rhs18" localSheetId="4" hidden="1">1</definedName>
    <definedName name="solver_rhs19" localSheetId="4" hidden="1">0</definedName>
    <definedName name="solver_rhs2" localSheetId="4" hidden="1">1</definedName>
    <definedName name="solver_rhs20" localSheetId="4" hidden="1">1</definedName>
    <definedName name="solver_rhs21" localSheetId="4" hidden="1">0</definedName>
    <definedName name="solver_rhs22" localSheetId="4" hidden="1">1</definedName>
    <definedName name="solver_rhs23" localSheetId="4" hidden="1">0</definedName>
    <definedName name="solver_rhs3" localSheetId="4" hidden="1">0</definedName>
    <definedName name="solver_rhs4" localSheetId="4" hidden="1">1</definedName>
    <definedName name="solver_rhs5" localSheetId="4" hidden="1">1</definedName>
    <definedName name="solver_rhs6" localSheetId="4" hidden="1">0</definedName>
    <definedName name="solver_rhs7" localSheetId="4" hidden="1">1</definedName>
    <definedName name="solver_rhs8" localSheetId="4" hidden="1">0</definedName>
    <definedName name="solver_rhs9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tao">'Black Litterman'!$B$4</definedName>
    <definedName name="w">'Black Litterman'!$C$30:$C$40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9" l="1"/>
  <c r="O23" i="9"/>
  <c r="O15" i="9"/>
  <c r="O9" i="9"/>
  <c r="O3" i="9"/>
  <c r="AA28" i="8" l="1"/>
  <c r="Z28" i="8"/>
  <c r="AA27" i="8"/>
  <c r="Z27" i="8"/>
  <c r="L2" i="8" l="1"/>
  <c r="K2" i="8"/>
  <c r="J2" i="8"/>
  <c r="I2" i="8"/>
  <c r="H2" i="8"/>
  <c r="G2" i="8"/>
  <c r="F2" i="8"/>
  <c r="E2" i="8"/>
  <c r="D2" i="8"/>
  <c r="C2" i="8"/>
  <c r="B2" i="8"/>
  <c r="Q29" i="9"/>
  <c r="Q23" i="9"/>
  <c r="Q15" i="9"/>
  <c r="Q9" i="9"/>
  <c r="Q3" i="9"/>
  <c r="B5" i="6"/>
  <c r="C37" i="9" s="1"/>
  <c r="B39" i="7"/>
  <c r="C20" i="7"/>
  <c r="B31" i="7"/>
  <c r="B30" i="7"/>
  <c r="B29" i="7"/>
  <c r="B28" i="7"/>
  <c r="B27" i="7"/>
  <c r="B26" i="7"/>
  <c r="B25" i="7"/>
  <c r="B24" i="7"/>
  <c r="B23" i="7"/>
  <c r="B22" i="7"/>
  <c r="B21" i="7"/>
  <c r="M20" i="7"/>
  <c r="L20" i="7"/>
  <c r="K20" i="7"/>
  <c r="J20" i="7"/>
  <c r="I20" i="7"/>
  <c r="H20" i="7"/>
  <c r="G20" i="7"/>
  <c r="F20" i="7"/>
  <c r="E20" i="7"/>
  <c r="D20" i="7"/>
  <c r="D16" i="7"/>
  <c r="C15" i="7"/>
  <c r="C14" i="7"/>
  <c r="C13" i="7"/>
  <c r="C12" i="7"/>
  <c r="C11" i="7"/>
  <c r="C10" i="7"/>
  <c r="C9" i="7"/>
  <c r="C8" i="7"/>
  <c r="C7" i="7"/>
  <c r="C6" i="7"/>
  <c r="C5" i="7"/>
  <c r="B17" i="6"/>
  <c r="C18" i="6"/>
  <c r="D19" i="6"/>
  <c r="E20" i="6"/>
  <c r="F21" i="6"/>
  <c r="G22" i="6"/>
  <c r="H23" i="6"/>
  <c r="I24" i="6"/>
  <c r="J25" i="6"/>
  <c r="K26" i="6"/>
  <c r="B12" i="6"/>
  <c r="B11" i="6"/>
  <c r="L27" i="6"/>
  <c r="C32" i="6"/>
  <c r="B41" i="6"/>
  <c r="C33" i="6" s="1"/>
  <c r="D59" i="6"/>
  <c r="D60" i="6"/>
  <c r="D61" i="6"/>
  <c r="B95" i="6" s="1"/>
  <c r="C95" i="6" s="1"/>
  <c r="D62" i="6"/>
  <c r="B103" i="6" s="1"/>
  <c r="C103" i="6" s="1"/>
  <c r="D63" i="6"/>
  <c r="B111" i="6" s="1"/>
  <c r="C111" i="6" s="1"/>
  <c r="D64" i="6"/>
  <c r="D65" i="6"/>
  <c r="D66" i="6"/>
  <c r="D67" i="6"/>
  <c r="D68" i="6"/>
  <c r="B122" i="6" s="1"/>
  <c r="C122" i="6" s="1"/>
  <c r="D69" i="6"/>
  <c r="B81" i="6" s="1"/>
  <c r="C81" i="6" s="1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B119" i="6"/>
  <c r="C119" i="6" s="1"/>
  <c r="O119" i="6"/>
  <c r="O120" i="6"/>
  <c r="O121" i="6"/>
  <c r="O122" i="6"/>
  <c r="O123" i="6"/>
  <c r="O124" i="6"/>
  <c r="O125" i="6"/>
  <c r="O126" i="6"/>
  <c r="A134" i="6" a="1"/>
  <c r="AU161" i="6" s="1"/>
  <c r="M4" i="8" l="1"/>
  <c r="Q33" i="9"/>
  <c r="Q34" i="9" s="1"/>
  <c r="C36" i="9" s="1"/>
  <c r="M27" i="8"/>
  <c r="M25" i="8"/>
  <c r="B101" i="6"/>
  <c r="C101" i="6" s="1"/>
  <c r="N4" i="8"/>
  <c r="M28" i="8"/>
  <c r="M20" i="8"/>
  <c r="M11" i="8"/>
  <c r="M23" i="8"/>
  <c r="M29" i="8"/>
  <c r="M8" i="8"/>
  <c r="M6" i="8"/>
  <c r="M14" i="8"/>
  <c r="M18" i="8"/>
  <c r="M26" i="8"/>
  <c r="M9" i="8"/>
  <c r="M21" i="8"/>
  <c r="M12" i="8"/>
  <c r="M24" i="8"/>
  <c r="M7" i="8"/>
  <c r="M19" i="8"/>
  <c r="M10" i="8"/>
  <c r="M22" i="8"/>
  <c r="M5" i="8"/>
  <c r="M13" i="8"/>
  <c r="M17" i="8"/>
  <c r="B13" i="6"/>
  <c r="F32" i="7"/>
  <c r="H32" i="7"/>
  <c r="L32" i="7"/>
  <c r="E32" i="7"/>
  <c r="I32" i="7"/>
  <c r="C32" i="7"/>
  <c r="K32" i="7"/>
  <c r="M32" i="7"/>
  <c r="G32" i="7"/>
  <c r="J32" i="7"/>
  <c r="D32" i="7"/>
  <c r="B125" i="6"/>
  <c r="C125" i="6" s="1"/>
  <c r="B109" i="6"/>
  <c r="C109" i="6" s="1"/>
  <c r="B107" i="6"/>
  <c r="C107" i="6" s="1"/>
  <c r="B118" i="6"/>
  <c r="C118" i="6" s="1"/>
  <c r="B75" i="6"/>
  <c r="C75" i="6" s="1"/>
  <c r="B98" i="6"/>
  <c r="C98" i="6" s="1"/>
  <c r="B79" i="6"/>
  <c r="C79" i="6" s="1"/>
  <c r="B105" i="6"/>
  <c r="C105" i="6" s="1"/>
  <c r="B82" i="6"/>
  <c r="C82" i="6" s="1"/>
  <c r="B123" i="6"/>
  <c r="C123" i="6" s="1"/>
  <c r="B96" i="6"/>
  <c r="C96" i="6" s="1"/>
  <c r="B92" i="6"/>
  <c r="C92" i="6" s="1"/>
  <c r="C40" i="6"/>
  <c r="B116" i="6"/>
  <c r="C116" i="6" s="1"/>
  <c r="C38" i="6"/>
  <c r="AF188" i="6"/>
  <c r="AX187" i="6"/>
  <c r="AY186" i="6"/>
  <c r="AD185" i="6"/>
  <c r="AZ183" i="6"/>
  <c r="AQ182" i="6"/>
  <c r="N181" i="6"/>
  <c r="AJ179" i="6"/>
  <c r="AG176" i="6"/>
  <c r="AV175" i="6"/>
  <c r="T173" i="6"/>
  <c r="AH166" i="6"/>
  <c r="AW188" i="6"/>
  <c r="U188" i="6"/>
  <c r="C188" i="6"/>
  <c r="AU186" i="6"/>
  <c r="K186" i="6"/>
  <c r="E185" i="6"/>
  <c r="T184" i="6"/>
  <c r="AE183" i="6"/>
  <c r="V182" i="6"/>
  <c r="AG181" i="6"/>
  <c r="AI179" i="6"/>
  <c r="J178" i="6"/>
  <c r="AF176" i="6"/>
  <c r="BB174" i="6"/>
  <c r="E173" i="6"/>
  <c r="AB166" i="6"/>
  <c r="AV188" i="6"/>
  <c r="AL188" i="6"/>
  <c r="AC188" i="6"/>
  <c r="T188" i="6"/>
  <c r="K188" i="6"/>
  <c r="B188" i="6"/>
  <c r="AU187" i="6"/>
  <c r="AB187" i="6"/>
  <c r="H187" i="6"/>
  <c r="AT186" i="6"/>
  <c r="AA186" i="6"/>
  <c r="J186" i="6"/>
  <c r="AT185" i="6"/>
  <c r="V185" i="6"/>
  <c r="B185" i="6"/>
  <c r="AK184" i="6"/>
  <c r="M184" i="6"/>
  <c r="AV183" i="6"/>
  <c r="AB183" i="6"/>
  <c r="D183" i="6"/>
  <c r="AM182" i="6"/>
  <c r="S182" i="6"/>
  <c r="AX181" i="6"/>
  <c r="AD181" i="6"/>
  <c r="F181" i="6"/>
  <c r="M180" i="6"/>
  <c r="AB179" i="6"/>
  <c r="AQ178" i="6"/>
  <c r="AX177" i="6"/>
  <c r="J177" i="6"/>
  <c r="Y176" i="6"/>
  <c r="AF175" i="6"/>
  <c r="AU174" i="6"/>
  <c r="F174" i="6"/>
  <c r="P172" i="6"/>
  <c r="M169" i="6"/>
  <c r="B166" i="6"/>
  <c r="X147" i="6"/>
  <c r="W149" i="6"/>
  <c r="U162" i="6"/>
  <c r="C165" i="6"/>
  <c r="AK167" i="6"/>
  <c r="AL170" i="6"/>
  <c r="AJ172" i="6"/>
  <c r="AT173" i="6"/>
  <c r="AD174" i="6"/>
  <c r="G175" i="6"/>
  <c r="AM175" i="6"/>
  <c r="P176" i="6"/>
  <c r="AV176" i="6"/>
  <c r="Y177" i="6"/>
  <c r="B178" i="6"/>
  <c r="AH178" i="6"/>
  <c r="K179" i="6"/>
  <c r="AQ179" i="6"/>
  <c r="T180" i="6"/>
  <c r="AZ180" i="6"/>
  <c r="U181" i="6"/>
  <c r="AK181" i="6"/>
  <c r="BA181" i="6"/>
  <c r="N182" i="6"/>
  <c r="AD182" i="6"/>
  <c r="AT182" i="6"/>
  <c r="G183" i="6"/>
  <c r="W183" i="6"/>
  <c r="AM183" i="6"/>
  <c r="BC183" i="6"/>
  <c r="P184" i="6"/>
  <c r="AF184" i="6"/>
  <c r="AV184" i="6"/>
  <c r="I185" i="6"/>
  <c r="Y185" i="6"/>
  <c r="AO185" i="6"/>
  <c r="B186" i="6"/>
  <c r="R186" i="6"/>
  <c r="AH186" i="6"/>
  <c r="AX186" i="6"/>
  <c r="K187" i="6"/>
  <c r="AA187" i="6"/>
  <c r="AQ187" i="6"/>
  <c r="BB187" i="6"/>
  <c r="G188" i="6"/>
  <c r="O188" i="6"/>
  <c r="W188" i="6"/>
  <c r="AE188" i="6"/>
  <c r="AM188" i="6"/>
  <c r="AU188" i="6"/>
  <c r="BC188" i="6"/>
  <c r="AV153" i="6"/>
  <c r="X162" i="6"/>
  <c r="D165" i="6"/>
  <c r="D168" i="6"/>
  <c r="AM170" i="6"/>
  <c r="AN172" i="6"/>
  <c r="AZ173" i="6"/>
  <c r="AE174" i="6"/>
  <c r="H175" i="6"/>
  <c r="AN175" i="6"/>
  <c r="Q176" i="6"/>
  <c r="AW176" i="6"/>
  <c r="Z177" i="6"/>
  <c r="C178" i="6"/>
  <c r="AI178" i="6"/>
  <c r="L179" i="6"/>
  <c r="AR179" i="6"/>
  <c r="U180" i="6"/>
  <c r="BA180" i="6"/>
  <c r="V181" i="6"/>
  <c r="AL181" i="6"/>
  <c r="BB181" i="6"/>
  <c r="O182" i="6"/>
  <c r="AE182" i="6"/>
  <c r="AU182" i="6"/>
  <c r="H183" i="6"/>
  <c r="X183" i="6"/>
  <c r="AN183" i="6"/>
  <c r="A184" i="6"/>
  <c r="Q184" i="6"/>
  <c r="AG184" i="6"/>
  <c r="AW184" i="6"/>
  <c r="J185" i="6"/>
  <c r="Z185" i="6"/>
  <c r="AP185" i="6"/>
  <c r="AD188" i="6"/>
  <c r="L188" i="6"/>
  <c r="AE187" i="6"/>
  <c r="AW185" i="6"/>
  <c r="AN184" i="6"/>
  <c r="AY183" i="6"/>
  <c r="K183" i="6"/>
  <c r="M181" i="6"/>
  <c r="AX178" i="6"/>
  <c r="Q177" i="6"/>
  <c r="AU175" i="6"/>
  <c r="N174" i="6"/>
  <c r="AN169" i="6"/>
  <c r="BA162" i="6"/>
  <c r="AT188" i="6"/>
  <c r="AK188" i="6"/>
  <c r="AB188" i="6"/>
  <c r="S188" i="6"/>
  <c r="J188" i="6"/>
  <c r="A188" i="6"/>
  <c r="AR187" i="6"/>
  <c r="X187" i="6"/>
  <c r="G187" i="6"/>
  <c r="AQ186" i="6"/>
  <c r="Z186" i="6"/>
  <c r="G186" i="6"/>
  <c r="AS185" i="6"/>
  <c r="U185" i="6"/>
  <c r="A185" i="6"/>
  <c r="AJ184" i="6"/>
  <c r="L184" i="6"/>
  <c r="AU183" i="6"/>
  <c r="AA183" i="6"/>
  <c r="C183" i="6"/>
  <c r="AL182" i="6"/>
  <c r="R182" i="6"/>
  <c r="AW181" i="6"/>
  <c r="AC181" i="6"/>
  <c r="E181" i="6"/>
  <c r="L180" i="6"/>
  <c r="AA179" i="6"/>
  <c r="AP178" i="6"/>
  <c r="AW177" i="6"/>
  <c r="I177" i="6"/>
  <c r="X176" i="6"/>
  <c r="AE175" i="6"/>
  <c r="AT174" i="6"/>
  <c r="E174" i="6"/>
  <c r="L172" i="6"/>
  <c r="H169" i="6"/>
  <c r="AI165" i="6"/>
  <c r="Z161" i="6"/>
  <c r="V188" i="6"/>
  <c r="U184" i="6"/>
  <c r="C182" i="6"/>
  <c r="BC174" i="6"/>
  <c r="L187" i="6"/>
  <c r="B182" i="6"/>
  <c r="AS188" i="6"/>
  <c r="R188" i="6"/>
  <c r="I188" i="6"/>
  <c r="BC187" i="6"/>
  <c r="AN187" i="6"/>
  <c r="W187" i="6"/>
  <c r="D187" i="6"/>
  <c r="AP186" i="6"/>
  <c r="W186" i="6"/>
  <c r="F186" i="6"/>
  <c r="AL185" i="6"/>
  <c r="R185" i="6"/>
  <c r="BA184" i="6"/>
  <c r="AC184" i="6"/>
  <c r="I184" i="6"/>
  <c r="AR183" i="6"/>
  <c r="T183" i="6"/>
  <c r="BC182" i="6"/>
  <c r="AI182" i="6"/>
  <c r="K182" i="6"/>
  <c r="AT181" i="6"/>
  <c r="Z181" i="6"/>
  <c r="AS180" i="6"/>
  <c r="E180" i="6"/>
  <c r="T179" i="6"/>
  <c r="AA178" i="6"/>
  <c r="AP177" i="6"/>
  <c r="B177" i="6"/>
  <c r="I176" i="6"/>
  <c r="X175" i="6"/>
  <c r="AM174" i="6"/>
  <c r="AL173" i="6"/>
  <c r="AU171" i="6"/>
  <c r="AJ168" i="6"/>
  <c r="AA164" i="6"/>
  <c r="AD159" i="6"/>
  <c r="AO188" i="6"/>
  <c r="AE186" i="6"/>
  <c r="W182" i="6"/>
  <c r="AY178" i="6"/>
  <c r="A163" i="6"/>
  <c r="AD186" i="6"/>
  <c r="AB180" i="6"/>
  <c r="AI188" i="6"/>
  <c r="BA187" i="6"/>
  <c r="C187" i="6"/>
  <c r="AM186" i="6"/>
  <c r="V186" i="6"/>
  <c r="C186" i="6"/>
  <c r="AK185" i="6"/>
  <c r="Q185" i="6"/>
  <c r="AZ184" i="6"/>
  <c r="AB184" i="6"/>
  <c r="H184" i="6"/>
  <c r="AQ183" i="6"/>
  <c r="S183" i="6"/>
  <c r="BB182" i="6"/>
  <c r="AH182" i="6"/>
  <c r="J182" i="6"/>
  <c r="AS181" i="6"/>
  <c r="Y181" i="6"/>
  <c r="AR180" i="6"/>
  <c r="D180" i="6"/>
  <c r="S179" i="6"/>
  <c r="Z178" i="6"/>
  <c r="AO177" i="6"/>
  <c r="A177" i="6"/>
  <c r="H176" i="6"/>
  <c r="W175" i="6"/>
  <c r="AL174" i="6"/>
  <c r="AK173" i="6"/>
  <c r="AE171" i="6"/>
  <c r="AE168" i="6"/>
  <c r="Z164" i="6"/>
  <c r="A159" i="6"/>
  <c r="D188" i="6"/>
  <c r="O187" i="6"/>
  <c r="AX185" i="6"/>
  <c r="F185" i="6"/>
  <c r="L183" i="6"/>
  <c r="AC180" i="6"/>
  <c r="R177" i="6"/>
  <c r="O174" i="6"/>
  <c r="AV187" i="6"/>
  <c r="AP182" i="6"/>
  <c r="AA188" i="6"/>
  <c r="AR188" i="6"/>
  <c r="Q188" i="6"/>
  <c r="T187" i="6"/>
  <c r="AZ188" i="6"/>
  <c r="AQ188" i="6"/>
  <c r="AH188" i="6"/>
  <c r="Y188" i="6"/>
  <c r="P188" i="6"/>
  <c r="F188" i="6"/>
  <c r="AZ187" i="6"/>
  <c r="AJ187" i="6"/>
  <c r="S187" i="6"/>
  <c r="BC186" i="6"/>
  <c r="AL186" i="6"/>
  <c r="S186" i="6"/>
  <c r="BB185" i="6"/>
  <c r="AH185" i="6"/>
  <c r="N185" i="6"/>
  <c r="AS184" i="6"/>
  <c r="Y184" i="6"/>
  <c r="E184" i="6"/>
  <c r="AJ183" i="6"/>
  <c r="P183" i="6"/>
  <c r="AY182" i="6"/>
  <c r="AA182" i="6"/>
  <c r="G182" i="6"/>
  <c r="AP181" i="6"/>
  <c r="R181" i="6"/>
  <c r="AK180" i="6"/>
  <c r="AZ179" i="6"/>
  <c r="D179" i="6"/>
  <c r="S178" i="6"/>
  <c r="AH177" i="6"/>
  <c r="AO176" i="6"/>
  <c r="A176" i="6"/>
  <c r="P175" i="6"/>
  <c r="W174" i="6"/>
  <c r="AC173" i="6"/>
  <c r="H171" i="6"/>
  <c r="K167" i="6"/>
  <c r="AX163" i="6"/>
  <c r="AL156" i="6"/>
  <c r="AX188" i="6"/>
  <c r="M188" i="6"/>
  <c r="AF187" i="6"/>
  <c r="N186" i="6"/>
  <c r="AO184" i="6"/>
  <c r="AF183" i="6"/>
  <c r="AH181" i="6"/>
  <c r="K178" i="6"/>
  <c r="G170" i="6"/>
  <c r="AN188" i="6"/>
  <c r="AC185" i="6"/>
  <c r="BB188" i="6"/>
  <c r="AJ188" i="6"/>
  <c r="BA188" i="6"/>
  <c r="Z188" i="6"/>
  <c r="H188" i="6"/>
  <c r="AM187" i="6"/>
  <c r="AY188" i="6"/>
  <c r="AP188" i="6"/>
  <c r="AG188" i="6"/>
  <c r="X188" i="6"/>
  <c r="N188" i="6"/>
  <c r="E188" i="6"/>
  <c r="AY187" i="6"/>
  <c r="AI187" i="6"/>
  <c r="P187" i="6"/>
  <c r="BB186" i="6"/>
  <c r="AI186" i="6"/>
  <c r="O186" i="6"/>
  <c r="BA185" i="6"/>
  <c r="AG185" i="6"/>
  <c r="M185" i="6"/>
  <c r="AR184" i="6"/>
  <c r="X184" i="6"/>
  <c r="D184" i="6"/>
  <c r="AI183" i="6"/>
  <c r="O183" i="6"/>
  <c r="AX182" i="6"/>
  <c r="Z182" i="6"/>
  <c r="F182" i="6"/>
  <c r="AO181" i="6"/>
  <c r="Q181" i="6"/>
  <c r="AJ180" i="6"/>
  <c r="AY179" i="6"/>
  <c r="C179" i="6"/>
  <c r="R178" i="6"/>
  <c r="AG177" i="6"/>
  <c r="AN176" i="6"/>
  <c r="BC175" i="6"/>
  <c r="O175" i="6"/>
  <c r="V174" i="6"/>
  <c r="AB173" i="6"/>
  <c r="G171" i="6"/>
  <c r="E167" i="6"/>
  <c r="AD163" i="6"/>
  <c r="K156" i="6"/>
  <c r="B100" i="6"/>
  <c r="C100" i="6" s="1"/>
  <c r="B76" i="6"/>
  <c r="C76" i="6" s="1"/>
  <c r="B106" i="6"/>
  <c r="C106" i="6" s="1"/>
  <c r="B114" i="6"/>
  <c r="C114" i="6" s="1"/>
  <c r="B93" i="6"/>
  <c r="C93" i="6" s="1"/>
  <c r="B112" i="6"/>
  <c r="C112" i="6" s="1"/>
  <c r="AP187" i="6"/>
  <c r="AH187" i="6"/>
  <c r="Z187" i="6"/>
  <c r="R187" i="6"/>
  <c r="J187" i="6"/>
  <c r="B187" i="6"/>
  <c r="AW186" i="6"/>
  <c r="AO186" i="6"/>
  <c r="AG186" i="6"/>
  <c r="Y186" i="6"/>
  <c r="Q186" i="6"/>
  <c r="I186" i="6"/>
  <c r="A186" i="6"/>
  <c r="AV185" i="6"/>
  <c r="AN185" i="6"/>
  <c r="AF185" i="6"/>
  <c r="X185" i="6"/>
  <c r="P185" i="6"/>
  <c r="H185" i="6"/>
  <c r="BC184" i="6"/>
  <c r="AU184" i="6"/>
  <c r="AM184" i="6"/>
  <c r="AE184" i="6"/>
  <c r="W184" i="6"/>
  <c r="O184" i="6"/>
  <c r="G184" i="6"/>
  <c r="BB183" i="6"/>
  <c r="AT183" i="6"/>
  <c r="AL183" i="6"/>
  <c r="AD183" i="6"/>
  <c r="V183" i="6"/>
  <c r="N183" i="6"/>
  <c r="F183" i="6"/>
  <c r="BA182" i="6"/>
  <c r="AS182" i="6"/>
  <c r="AK182" i="6"/>
  <c r="AC182" i="6"/>
  <c r="U182" i="6"/>
  <c r="M182" i="6"/>
  <c r="E182" i="6"/>
  <c r="AZ181" i="6"/>
  <c r="AR181" i="6"/>
  <c r="AJ181" i="6"/>
  <c r="AB181" i="6"/>
  <c r="T181" i="6"/>
  <c r="L181" i="6"/>
  <c r="AY180" i="6"/>
  <c r="AI180" i="6"/>
  <c r="S180" i="6"/>
  <c r="C180" i="6"/>
  <c r="AP179" i="6"/>
  <c r="Z179" i="6"/>
  <c r="J179" i="6"/>
  <c r="AW178" i="6"/>
  <c r="AG178" i="6"/>
  <c r="Q178" i="6"/>
  <c r="A178" i="6"/>
  <c r="AN177" i="6"/>
  <c r="X177" i="6"/>
  <c r="H177" i="6"/>
  <c r="AU176" i="6"/>
  <c r="AE176" i="6"/>
  <c r="O176" i="6"/>
  <c r="BB175" i="6"/>
  <c r="AL175" i="6"/>
  <c r="V175" i="6"/>
  <c r="F175" i="6"/>
  <c r="AS174" i="6"/>
  <c r="AC174" i="6"/>
  <c r="M174" i="6"/>
  <c r="AS173" i="6"/>
  <c r="V173" i="6"/>
  <c r="AG172" i="6"/>
  <c r="AA171" i="6"/>
  <c r="P170" i="6"/>
  <c r="G169" i="6"/>
  <c r="AH167" i="6"/>
  <c r="G166" i="6"/>
  <c r="BA164" i="6"/>
  <c r="AB163" i="6"/>
  <c r="BB161" i="6"/>
  <c r="AS158" i="6"/>
  <c r="F148" i="6"/>
  <c r="AW187" i="6"/>
  <c r="AO187" i="6"/>
  <c r="AG187" i="6"/>
  <c r="Y187" i="6"/>
  <c r="Q187" i="6"/>
  <c r="I187" i="6"/>
  <c r="A187" i="6"/>
  <c r="AV186" i="6"/>
  <c r="AN186" i="6"/>
  <c r="AF186" i="6"/>
  <c r="X186" i="6"/>
  <c r="P186" i="6"/>
  <c r="H186" i="6"/>
  <c r="BC185" i="6"/>
  <c r="AU185" i="6"/>
  <c r="AM185" i="6"/>
  <c r="AE185" i="6"/>
  <c r="W185" i="6"/>
  <c r="O185" i="6"/>
  <c r="G185" i="6"/>
  <c r="BB184" i="6"/>
  <c r="AT184" i="6"/>
  <c r="AL184" i="6"/>
  <c r="AD184" i="6"/>
  <c r="V184" i="6"/>
  <c r="N184" i="6"/>
  <c r="F184" i="6"/>
  <c r="BA183" i="6"/>
  <c r="AS183" i="6"/>
  <c r="AK183" i="6"/>
  <c r="AC183" i="6"/>
  <c r="U183" i="6"/>
  <c r="M183" i="6"/>
  <c r="E183" i="6"/>
  <c r="AZ182" i="6"/>
  <c r="AR182" i="6"/>
  <c r="AJ182" i="6"/>
  <c r="AB182" i="6"/>
  <c r="T182" i="6"/>
  <c r="L182" i="6"/>
  <c r="D182" i="6"/>
  <c r="AY181" i="6"/>
  <c r="AQ181" i="6"/>
  <c r="AI181" i="6"/>
  <c r="AA181" i="6"/>
  <c r="S181" i="6"/>
  <c r="I181" i="6"/>
  <c r="AV180" i="6"/>
  <c r="AF180" i="6"/>
  <c r="P180" i="6"/>
  <c r="BC179" i="6"/>
  <c r="AM179" i="6"/>
  <c r="W179" i="6"/>
  <c r="G179" i="6"/>
  <c r="AT178" i="6"/>
  <c r="AD178" i="6"/>
  <c r="N178" i="6"/>
  <c r="BA177" i="6"/>
  <c r="AK177" i="6"/>
  <c r="U177" i="6"/>
  <c r="E177" i="6"/>
  <c r="AR176" i="6"/>
  <c r="AB176" i="6"/>
  <c r="L176" i="6"/>
  <c r="AY175" i="6"/>
  <c r="AI175" i="6"/>
  <c r="S175" i="6"/>
  <c r="C175" i="6"/>
  <c r="AP174" i="6"/>
  <c r="Z174" i="6"/>
  <c r="G174" i="6"/>
  <c r="AR173" i="6"/>
  <c r="U173" i="6"/>
  <c r="Q172" i="6"/>
  <c r="X171" i="6"/>
  <c r="K170" i="6"/>
  <c r="AO168" i="6"/>
  <c r="AF167" i="6"/>
  <c r="C166" i="6"/>
  <c r="AF164" i="6"/>
  <c r="W163" i="6"/>
  <c r="BA161" i="6"/>
  <c r="AQ156" i="6"/>
  <c r="A134" i="6"/>
  <c r="X142" i="6"/>
  <c r="AC146" i="6"/>
  <c r="O149" i="6"/>
  <c r="AZ151" i="6"/>
  <c r="AQ153" i="6"/>
  <c r="AR154" i="6"/>
  <c r="AH155" i="6"/>
  <c r="AI156" i="6"/>
  <c r="AJ157" i="6"/>
  <c r="X158" i="6"/>
  <c r="Y159" i="6"/>
  <c r="O160" i="6"/>
  <c r="H161" i="6"/>
  <c r="AD161" i="6"/>
  <c r="AN161" i="6"/>
  <c r="AZ161" i="6"/>
  <c r="G162" i="6"/>
  <c r="Q162" i="6"/>
  <c r="AC162" i="6"/>
  <c r="AM162" i="6"/>
  <c r="AW162" i="6"/>
  <c r="F163" i="6"/>
  <c r="P163" i="6"/>
  <c r="Z163" i="6"/>
  <c r="AL163" i="6"/>
  <c r="AV163" i="6"/>
  <c r="C164" i="6"/>
  <c r="O164" i="6"/>
  <c r="Y164" i="6"/>
  <c r="AI164" i="6"/>
  <c r="AU164" i="6"/>
  <c r="B165" i="6"/>
  <c r="L165" i="6"/>
  <c r="X165" i="6"/>
  <c r="AH165" i="6"/>
  <c r="AR165" i="6"/>
  <c r="A166" i="6"/>
  <c r="K166" i="6"/>
  <c r="U166" i="6"/>
  <c r="AG166" i="6"/>
  <c r="AQ166" i="6"/>
  <c r="BA166" i="6"/>
  <c r="J167" i="6"/>
  <c r="T167" i="6"/>
  <c r="AD167" i="6"/>
  <c r="AP167" i="6"/>
  <c r="AZ167" i="6"/>
  <c r="G168" i="6"/>
  <c r="S168" i="6"/>
  <c r="AC168" i="6"/>
  <c r="AM168" i="6"/>
  <c r="AY168" i="6"/>
  <c r="F169" i="6"/>
  <c r="P169" i="6"/>
  <c r="AB169" i="6"/>
  <c r="AL169" i="6"/>
  <c r="AV169" i="6"/>
  <c r="E170" i="6"/>
  <c r="O170" i="6"/>
  <c r="Y170" i="6"/>
  <c r="AK170" i="6"/>
  <c r="AS170" i="6"/>
  <c r="BA170" i="6"/>
  <c r="F171" i="6"/>
  <c r="N171" i="6"/>
  <c r="V171" i="6"/>
  <c r="AD171" i="6"/>
  <c r="AL171" i="6"/>
  <c r="AT171" i="6"/>
  <c r="BB171" i="6"/>
  <c r="G172" i="6"/>
  <c r="O172" i="6"/>
  <c r="W172" i="6"/>
  <c r="AE172" i="6"/>
  <c r="AM172" i="6"/>
  <c r="AU172" i="6"/>
  <c r="BC172" i="6"/>
  <c r="H173" i="6"/>
  <c r="P173" i="6"/>
  <c r="AB137" i="6"/>
  <c r="AS143" i="6"/>
  <c r="AL147" i="6"/>
  <c r="X150" i="6"/>
  <c r="AA152" i="6"/>
  <c r="L154" i="6"/>
  <c r="B155" i="6"/>
  <c r="C156" i="6"/>
  <c r="D157" i="6"/>
  <c r="AU157" i="6"/>
  <c r="AV158" i="6"/>
  <c r="AL159" i="6"/>
  <c r="AH160" i="6"/>
  <c r="S161" i="6"/>
  <c r="AH161" i="6"/>
  <c r="AS161" i="6"/>
  <c r="BC161" i="6"/>
  <c r="K162" i="6"/>
  <c r="V162" i="6"/>
  <c r="AF162" i="6"/>
  <c r="AQ162" i="6"/>
  <c r="BB162" i="6"/>
  <c r="I163" i="6"/>
  <c r="T163" i="6"/>
  <c r="AE163" i="6"/>
  <c r="AO163" i="6"/>
  <c r="AZ163" i="6"/>
  <c r="H164" i="6"/>
  <c r="R164" i="6"/>
  <c r="AC164" i="6"/>
  <c r="AN164" i="6"/>
  <c r="AX164" i="6"/>
  <c r="F165" i="6"/>
  <c r="Q165" i="6"/>
  <c r="AA165" i="6"/>
  <c r="AL165" i="6"/>
  <c r="AW165" i="6"/>
  <c r="D166" i="6"/>
  <c r="O166" i="6"/>
  <c r="Z166" i="6"/>
  <c r="AJ166" i="6"/>
  <c r="AU166" i="6"/>
  <c r="C167" i="6"/>
  <c r="M167" i="6"/>
  <c r="X167" i="6"/>
  <c r="AI167" i="6"/>
  <c r="AS167" i="6"/>
  <c r="A168" i="6"/>
  <c r="L168" i="6"/>
  <c r="V168" i="6"/>
  <c r="AG168" i="6"/>
  <c r="AR168" i="6"/>
  <c r="BB168" i="6"/>
  <c r="J169" i="6"/>
  <c r="U169" i="6"/>
  <c r="AE169" i="6"/>
  <c r="AP169" i="6"/>
  <c r="BA169" i="6"/>
  <c r="H170" i="6"/>
  <c r="S170" i="6"/>
  <c r="AD170" i="6"/>
  <c r="AN170" i="6"/>
  <c r="AV170" i="6"/>
  <c r="A171" i="6"/>
  <c r="I171" i="6"/>
  <c r="Q171" i="6"/>
  <c r="Y171" i="6"/>
  <c r="AG171" i="6"/>
  <c r="AO171" i="6"/>
  <c r="AW171" i="6"/>
  <c r="B172" i="6"/>
  <c r="J172" i="6"/>
  <c r="R172" i="6"/>
  <c r="Z172" i="6"/>
  <c r="AH172" i="6"/>
  <c r="AP172" i="6"/>
  <c r="AX172" i="6"/>
  <c r="C173" i="6"/>
  <c r="K173" i="6"/>
  <c r="S173" i="6"/>
  <c r="AL138" i="6"/>
  <c r="X145" i="6"/>
  <c r="AT147" i="6"/>
  <c r="AF150" i="6"/>
  <c r="AP152" i="6"/>
  <c r="Q154" i="6"/>
  <c r="R155" i="6"/>
  <c r="F156" i="6"/>
  <c r="G157" i="6"/>
  <c r="AZ157" i="6"/>
  <c r="BA158" i="6"/>
  <c r="BB159" i="6"/>
  <c r="AM160" i="6"/>
  <c r="X161" i="6"/>
  <c r="AJ161" i="6"/>
  <c r="AT161" i="6"/>
  <c r="A162" i="6"/>
  <c r="M162" i="6"/>
  <c r="W162" i="6"/>
  <c r="AG162" i="6"/>
  <c r="AS162" i="6"/>
  <c r="BC162" i="6"/>
  <c r="J163" i="6"/>
  <c r="V163" i="6"/>
  <c r="AF163" i="6"/>
  <c r="AP163" i="6"/>
  <c r="BB163" i="6"/>
  <c r="I164" i="6"/>
  <c r="S164" i="6"/>
  <c r="AE164" i="6"/>
  <c r="AO164" i="6"/>
  <c r="AY164" i="6"/>
  <c r="H165" i="6"/>
  <c r="R165" i="6"/>
  <c r="AB165" i="6"/>
  <c r="AN165" i="6"/>
  <c r="AX165" i="6"/>
  <c r="E166" i="6"/>
  <c r="Q166" i="6"/>
  <c r="AA166" i="6"/>
  <c r="AK166" i="6"/>
  <c r="AW166" i="6"/>
  <c r="D167" i="6"/>
  <c r="N167" i="6"/>
  <c r="Z167" i="6"/>
  <c r="AJ167" i="6"/>
  <c r="AT167" i="6"/>
  <c r="C168" i="6"/>
  <c r="M168" i="6"/>
  <c r="W168" i="6"/>
  <c r="AI168" i="6"/>
  <c r="AS168" i="6"/>
  <c r="BC168" i="6"/>
  <c r="L169" i="6"/>
  <c r="V169" i="6"/>
  <c r="AF169" i="6"/>
  <c r="AR169" i="6"/>
  <c r="BB169" i="6"/>
  <c r="I170" i="6"/>
  <c r="U170" i="6"/>
  <c r="AE170" i="6"/>
  <c r="AO170" i="6"/>
  <c r="AW170" i="6"/>
  <c r="B171" i="6"/>
  <c r="J171" i="6"/>
  <c r="R171" i="6"/>
  <c r="Z171" i="6"/>
  <c r="AH171" i="6"/>
  <c r="AP171" i="6"/>
  <c r="AX171" i="6"/>
  <c r="C172" i="6"/>
  <c r="K172" i="6"/>
  <c r="S172" i="6"/>
  <c r="AA172" i="6"/>
  <c r="AI172" i="6"/>
  <c r="AQ172" i="6"/>
  <c r="AY172" i="6"/>
  <c r="D173" i="6"/>
  <c r="L173" i="6"/>
  <c r="BC139" i="6"/>
  <c r="BC145" i="6"/>
  <c r="AU148" i="6"/>
  <c r="AY150" i="6"/>
  <c r="AI153" i="6"/>
  <c r="Y154" i="6"/>
  <c r="Z155" i="6"/>
  <c r="AA156" i="6"/>
  <c r="O157" i="6"/>
  <c r="P158" i="6"/>
  <c r="F159" i="6"/>
  <c r="G160" i="6"/>
  <c r="AU160" i="6"/>
  <c r="AB161" i="6"/>
  <c r="AL161" i="6"/>
  <c r="AV161" i="6"/>
  <c r="E162" i="6"/>
  <c r="O162" i="6"/>
  <c r="Y162" i="6"/>
  <c r="AK162" i="6"/>
  <c r="AU162" i="6"/>
  <c r="B163" i="6"/>
  <c r="N163" i="6"/>
  <c r="X163" i="6"/>
  <c r="AH163" i="6"/>
  <c r="AT163" i="6"/>
  <c r="A164" i="6"/>
  <c r="K164" i="6"/>
  <c r="W164" i="6"/>
  <c r="AG164" i="6"/>
  <c r="AQ164" i="6"/>
  <c r="BC164" i="6"/>
  <c r="J165" i="6"/>
  <c r="T165" i="6"/>
  <c r="AF165" i="6"/>
  <c r="AP165" i="6"/>
  <c r="AZ165" i="6"/>
  <c r="I166" i="6"/>
  <c r="S166" i="6"/>
  <c r="AC166" i="6"/>
  <c r="AO166" i="6"/>
  <c r="AY166" i="6"/>
  <c r="F167" i="6"/>
  <c r="R167" i="6"/>
  <c r="AB167" i="6"/>
  <c r="AL167" i="6"/>
  <c r="AX167" i="6"/>
  <c r="E168" i="6"/>
  <c r="O168" i="6"/>
  <c r="AA168" i="6"/>
  <c r="AK168" i="6"/>
  <c r="AU168" i="6"/>
  <c r="D169" i="6"/>
  <c r="N169" i="6"/>
  <c r="X169" i="6"/>
  <c r="AJ169" i="6"/>
  <c r="AT169" i="6"/>
  <c r="A170" i="6"/>
  <c r="M170" i="6"/>
  <c r="W170" i="6"/>
  <c r="AG170" i="6"/>
  <c r="AQ170" i="6"/>
  <c r="AY170" i="6"/>
  <c r="D171" i="6"/>
  <c r="L171" i="6"/>
  <c r="T171" i="6"/>
  <c r="AB171" i="6"/>
  <c r="AJ171" i="6"/>
  <c r="AR171" i="6"/>
  <c r="AZ171" i="6"/>
  <c r="E172" i="6"/>
  <c r="M172" i="6"/>
  <c r="U172" i="6"/>
  <c r="AC172" i="6"/>
  <c r="AK172" i="6"/>
  <c r="AS172" i="6"/>
  <c r="BA172" i="6"/>
  <c r="F173" i="6"/>
  <c r="N173" i="6"/>
  <c r="E142" i="6"/>
  <c r="L146" i="6"/>
  <c r="BC148" i="6"/>
  <c r="J151" i="6"/>
  <c r="AN153" i="6"/>
  <c r="AO154" i="6"/>
  <c r="AC155" i="6"/>
  <c r="AD156" i="6"/>
  <c r="T157" i="6"/>
  <c r="U158" i="6"/>
  <c r="V159" i="6"/>
  <c r="J160" i="6"/>
  <c r="BC160" i="6"/>
  <c r="AC161" i="6"/>
  <c r="AM161" i="6"/>
  <c r="AX161" i="6"/>
  <c r="F162" i="6"/>
  <c r="P162" i="6"/>
  <c r="AA162" i="6"/>
  <c r="AL162" i="6"/>
  <c r="AV162" i="6"/>
  <c r="D163" i="6"/>
  <c r="O163" i="6"/>
  <c r="Y163" i="6"/>
  <c r="AJ163" i="6"/>
  <c r="AU163" i="6"/>
  <c r="B164" i="6"/>
  <c r="M164" i="6"/>
  <c r="X164" i="6"/>
  <c r="AH164" i="6"/>
  <c r="AS164" i="6"/>
  <c r="A165" i="6"/>
  <c r="K165" i="6"/>
  <c r="V165" i="6"/>
  <c r="AG165" i="6"/>
  <c r="AQ165" i="6"/>
  <c r="BB165" i="6"/>
  <c r="J166" i="6"/>
  <c r="T166" i="6"/>
  <c r="AE166" i="6"/>
  <c r="AP166" i="6"/>
  <c r="AZ166" i="6"/>
  <c r="H167" i="6"/>
  <c r="S167" i="6"/>
  <c r="AC167" i="6"/>
  <c r="AN167" i="6"/>
  <c r="AY167" i="6"/>
  <c r="F168" i="6"/>
  <c r="Q168" i="6"/>
  <c r="AB168" i="6"/>
  <c r="AL168" i="6"/>
  <c r="AW168" i="6"/>
  <c r="E169" i="6"/>
  <c r="O169" i="6"/>
  <c r="Z169" i="6"/>
  <c r="AK169" i="6"/>
  <c r="AU169" i="6"/>
  <c r="C170" i="6"/>
  <c r="N170" i="6"/>
  <c r="X170" i="6"/>
  <c r="AI170" i="6"/>
  <c r="AR170" i="6"/>
  <c r="AZ170" i="6"/>
  <c r="E171" i="6"/>
  <c r="M171" i="6"/>
  <c r="U171" i="6"/>
  <c r="AC171" i="6"/>
  <c r="AK171" i="6"/>
  <c r="AS171" i="6"/>
  <c r="BA171" i="6"/>
  <c r="F172" i="6"/>
  <c r="N172" i="6"/>
  <c r="V172" i="6"/>
  <c r="AD172" i="6"/>
  <c r="AL172" i="6"/>
  <c r="AT172" i="6"/>
  <c r="BB172" i="6"/>
  <c r="G173" i="6"/>
  <c r="O173" i="6"/>
  <c r="I139" i="6"/>
  <c r="AH149" i="6"/>
  <c r="AW154" i="6"/>
  <c r="L157" i="6"/>
  <c r="AG159" i="6"/>
  <c r="AE161" i="6"/>
  <c r="C162" i="6"/>
  <c r="AE162" i="6"/>
  <c r="G163" i="6"/>
  <c r="AG163" i="6"/>
  <c r="G164" i="6"/>
  <c r="AK164" i="6"/>
  <c r="I165" i="6"/>
  <c r="AJ165" i="6"/>
  <c r="L166" i="6"/>
  <c r="AM166" i="6"/>
  <c r="L167" i="6"/>
  <c r="AQ167" i="6"/>
  <c r="N168" i="6"/>
  <c r="AQ168" i="6"/>
  <c r="R169" i="6"/>
  <c r="AS169" i="6"/>
  <c r="Q170" i="6"/>
  <c r="AT170" i="6"/>
  <c r="K171" i="6"/>
  <c r="AF171" i="6"/>
  <c r="BC171" i="6"/>
  <c r="T172" i="6"/>
  <c r="AO172" i="6"/>
  <c r="I173" i="6"/>
  <c r="W173" i="6"/>
  <c r="AE173" i="6"/>
  <c r="AM173" i="6"/>
  <c r="AU173" i="6"/>
  <c r="BC173" i="6"/>
  <c r="H174" i="6"/>
  <c r="P174" i="6"/>
  <c r="X174" i="6"/>
  <c r="AF174" i="6"/>
  <c r="AN174" i="6"/>
  <c r="AV174" i="6"/>
  <c r="A175" i="6"/>
  <c r="I175" i="6"/>
  <c r="Q175" i="6"/>
  <c r="Y175" i="6"/>
  <c r="AG175" i="6"/>
  <c r="AO175" i="6"/>
  <c r="AW175" i="6"/>
  <c r="B176" i="6"/>
  <c r="J176" i="6"/>
  <c r="R176" i="6"/>
  <c r="Z176" i="6"/>
  <c r="AH176" i="6"/>
  <c r="AP176" i="6"/>
  <c r="AX176" i="6"/>
  <c r="C177" i="6"/>
  <c r="K177" i="6"/>
  <c r="S177" i="6"/>
  <c r="AA177" i="6"/>
  <c r="AI177" i="6"/>
  <c r="AQ177" i="6"/>
  <c r="AY177" i="6"/>
  <c r="D178" i="6"/>
  <c r="L178" i="6"/>
  <c r="T178" i="6"/>
  <c r="AB178" i="6"/>
  <c r="AJ178" i="6"/>
  <c r="AR178" i="6"/>
  <c r="AZ178" i="6"/>
  <c r="E179" i="6"/>
  <c r="M179" i="6"/>
  <c r="U179" i="6"/>
  <c r="AC179" i="6"/>
  <c r="AK179" i="6"/>
  <c r="AS179" i="6"/>
  <c r="BA179" i="6"/>
  <c r="F180" i="6"/>
  <c r="N180" i="6"/>
  <c r="V180" i="6"/>
  <c r="AD180" i="6"/>
  <c r="AL180" i="6"/>
  <c r="AT180" i="6"/>
  <c r="BB180" i="6"/>
  <c r="G181" i="6"/>
  <c r="A143" i="6"/>
  <c r="AQ150" i="6"/>
  <c r="AZ154" i="6"/>
  <c r="AM157" i="6"/>
  <c r="B160" i="6"/>
  <c r="AF161" i="6"/>
  <c r="H162" i="6"/>
  <c r="AI162" i="6"/>
  <c r="H163" i="6"/>
  <c r="AM163" i="6"/>
  <c r="J164" i="6"/>
  <c r="AM164" i="6"/>
  <c r="N165" i="6"/>
  <c r="AO165" i="6"/>
  <c r="M166" i="6"/>
  <c r="AR166" i="6"/>
  <c r="P167" i="6"/>
  <c r="AR167" i="6"/>
  <c r="T168" i="6"/>
  <c r="AT168" i="6"/>
  <c r="T169" i="6"/>
  <c r="AX169" i="6"/>
  <c r="V170" i="6"/>
  <c r="AU170" i="6"/>
  <c r="O171" i="6"/>
  <c r="AI171" i="6"/>
  <c r="A172" i="6"/>
  <c r="X172" i="6"/>
  <c r="AR172" i="6"/>
  <c r="J173" i="6"/>
  <c r="X173" i="6"/>
  <c r="AF173" i="6"/>
  <c r="AN173" i="6"/>
  <c r="AV173" i="6"/>
  <c r="A174" i="6"/>
  <c r="I174" i="6"/>
  <c r="Q174" i="6"/>
  <c r="Y174" i="6"/>
  <c r="AG174" i="6"/>
  <c r="AO174" i="6"/>
  <c r="AW174" i="6"/>
  <c r="B175" i="6"/>
  <c r="J175" i="6"/>
  <c r="R175" i="6"/>
  <c r="Z175" i="6"/>
  <c r="AH175" i="6"/>
  <c r="AP175" i="6"/>
  <c r="AX175" i="6"/>
  <c r="C176" i="6"/>
  <c r="K176" i="6"/>
  <c r="S176" i="6"/>
  <c r="AA176" i="6"/>
  <c r="AI176" i="6"/>
  <c r="AQ176" i="6"/>
  <c r="AY176" i="6"/>
  <c r="D177" i="6"/>
  <c r="L177" i="6"/>
  <c r="T177" i="6"/>
  <c r="AB177" i="6"/>
  <c r="AJ177" i="6"/>
  <c r="AR177" i="6"/>
  <c r="AZ177" i="6"/>
  <c r="E178" i="6"/>
  <c r="M178" i="6"/>
  <c r="U178" i="6"/>
  <c r="AC178" i="6"/>
  <c r="AK178" i="6"/>
  <c r="AS178" i="6"/>
  <c r="BA178" i="6"/>
  <c r="F179" i="6"/>
  <c r="N179" i="6"/>
  <c r="V179" i="6"/>
  <c r="AD179" i="6"/>
  <c r="AL179" i="6"/>
  <c r="AT179" i="6"/>
  <c r="BB179" i="6"/>
  <c r="G180" i="6"/>
  <c r="O180" i="6"/>
  <c r="W180" i="6"/>
  <c r="AE180" i="6"/>
  <c r="AM180" i="6"/>
  <c r="AU180" i="6"/>
  <c r="BC180" i="6"/>
  <c r="H181" i="6"/>
  <c r="S143" i="6"/>
  <c r="E152" i="6"/>
  <c r="U155" i="6"/>
  <c r="AR157" i="6"/>
  <c r="W160" i="6"/>
  <c r="AK161" i="6"/>
  <c r="I162" i="6"/>
  <c r="AN162" i="6"/>
  <c r="L163" i="6"/>
  <c r="AN163" i="6"/>
  <c r="P164" i="6"/>
  <c r="AP164" i="6"/>
  <c r="P165" i="6"/>
  <c r="AT165" i="6"/>
  <c r="R166" i="6"/>
  <c r="AS166" i="6"/>
  <c r="U167" i="6"/>
  <c r="AV167" i="6"/>
  <c r="U168" i="6"/>
  <c r="AZ168" i="6"/>
  <c r="W169" i="6"/>
  <c r="AZ169" i="6"/>
  <c r="AA170" i="6"/>
  <c r="AX170" i="6"/>
  <c r="P171" i="6"/>
  <c r="AM171" i="6"/>
  <c r="D172" i="6"/>
  <c r="Y172" i="6"/>
  <c r="AV172" i="6"/>
  <c r="M173" i="6"/>
  <c r="Y173" i="6"/>
  <c r="AG173" i="6"/>
  <c r="AO173" i="6"/>
  <c r="AW173" i="6"/>
  <c r="B174" i="6"/>
  <c r="J174" i="6"/>
  <c r="AK145" i="6"/>
  <c r="S152" i="6"/>
  <c r="AX155" i="6"/>
  <c r="M158" i="6"/>
  <c r="AE160" i="6"/>
  <c r="AP161" i="6"/>
  <c r="N162" i="6"/>
  <c r="AO162" i="6"/>
  <c r="Q163" i="6"/>
  <c r="AR163" i="6"/>
  <c r="Q164" i="6"/>
  <c r="AV164" i="6"/>
  <c r="S165" i="6"/>
  <c r="AV165" i="6"/>
  <c r="W166" i="6"/>
  <c r="AX166" i="6"/>
  <c r="V167" i="6"/>
  <c r="BA167" i="6"/>
  <c r="Y168" i="6"/>
  <c r="BA168" i="6"/>
  <c r="AC169" i="6"/>
  <c r="BC169" i="6"/>
  <c r="AC170" i="6"/>
  <c r="BB170" i="6"/>
  <c r="S171" i="6"/>
  <c r="AN171" i="6"/>
  <c r="H172" i="6"/>
  <c r="AB172" i="6"/>
  <c r="AW172" i="6"/>
  <c r="Q173" i="6"/>
  <c r="Z173" i="6"/>
  <c r="AH173" i="6"/>
  <c r="AP173" i="6"/>
  <c r="AX173" i="6"/>
  <c r="C174" i="6"/>
  <c r="K174" i="6"/>
  <c r="S174" i="6"/>
  <c r="AA174" i="6"/>
  <c r="AI174" i="6"/>
  <c r="AQ174" i="6"/>
  <c r="AY174" i="6"/>
  <c r="D175" i="6"/>
  <c r="L175" i="6"/>
  <c r="T175" i="6"/>
  <c r="AB175" i="6"/>
  <c r="AJ175" i="6"/>
  <c r="AR175" i="6"/>
  <c r="AZ175" i="6"/>
  <c r="E176" i="6"/>
  <c r="M176" i="6"/>
  <c r="U176" i="6"/>
  <c r="AC176" i="6"/>
  <c r="AK176" i="6"/>
  <c r="AS176" i="6"/>
  <c r="BA176" i="6"/>
  <c r="F177" i="6"/>
  <c r="N177" i="6"/>
  <c r="V177" i="6"/>
  <c r="AD177" i="6"/>
  <c r="AL177" i="6"/>
  <c r="AT177" i="6"/>
  <c r="BB177" i="6"/>
  <c r="G178" i="6"/>
  <c r="O178" i="6"/>
  <c r="W178" i="6"/>
  <c r="AE178" i="6"/>
  <c r="AM178" i="6"/>
  <c r="AU178" i="6"/>
  <c r="BC178" i="6"/>
  <c r="H179" i="6"/>
  <c r="P179" i="6"/>
  <c r="X179" i="6"/>
  <c r="AF179" i="6"/>
  <c r="AN179" i="6"/>
  <c r="AV179" i="6"/>
  <c r="A180" i="6"/>
  <c r="I180" i="6"/>
  <c r="Q180" i="6"/>
  <c r="Y180" i="6"/>
  <c r="AG180" i="6"/>
  <c r="AO180" i="6"/>
  <c r="AW180" i="6"/>
  <c r="B181" i="6"/>
  <c r="J181" i="6"/>
  <c r="P147" i="6"/>
  <c r="AB153" i="6"/>
  <c r="BA155" i="6"/>
  <c r="AC158" i="6"/>
  <c r="AP160" i="6"/>
  <c r="AR161" i="6"/>
  <c r="S162" i="6"/>
  <c r="AT162" i="6"/>
  <c r="R163" i="6"/>
  <c r="AW163" i="6"/>
  <c r="U164" i="6"/>
  <c r="AW164" i="6"/>
  <c r="Y165" i="6"/>
  <c r="AY165" i="6"/>
  <c r="Y166" i="6"/>
  <c r="BC166" i="6"/>
  <c r="AA167" i="6"/>
  <c r="BB167" i="6"/>
  <c r="AD168" i="6"/>
  <c r="B169" i="6"/>
  <c r="AD169" i="6"/>
  <c r="F170" i="6"/>
  <c r="AF170" i="6"/>
  <c r="BC170" i="6"/>
  <c r="W171" i="6"/>
  <c r="AQ171" i="6"/>
  <c r="I172" i="6"/>
  <c r="AF172" i="6"/>
  <c r="AZ172" i="6"/>
  <c r="R173" i="6"/>
  <c r="AA173" i="6"/>
  <c r="AI173" i="6"/>
  <c r="AQ173" i="6"/>
  <c r="AY173" i="6"/>
  <c r="D174" i="6"/>
  <c r="L174" i="6"/>
  <c r="T174" i="6"/>
  <c r="AB174" i="6"/>
  <c r="AJ174" i="6"/>
  <c r="AR174" i="6"/>
  <c r="AZ174" i="6"/>
  <c r="E175" i="6"/>
  <c r="M175" i="6"/>
  <c r="U175" i="6"/>
  <c r="AC175" i="6"/>
  <c r="AK175" i="6"/>
  <c r="AS175" i="6"/>
  <c r="BA175" i="6"/>
  <c r="F176" i="6"/>
  <c r="N176" i="6"/>
  <c r="V176" i="6"/>
  <c r="AD176" i="6"/>
  <c r="AL176" i="6"/>
  <c r="AT176" i="6"/>
  <c r="BB176" i="6"/>
  <c r="G177" i="6"/>
  <c r="O177" i="6"/>
  <c r="W177" i="6"/>
  <c r="AE177" i="6"/>
  <c r="AM177" i="6"/>
  <c r="AU177" i="6"/>
  <c r="BC177" i="6"/>
  <c r="H178" i="6"/>
  <c r="P178" i="6"/>
  <c r="X178" i="6"/>
  <c r="AF178" i="6"/>
  <c r="AN178" i="6"/>
  <c r="AV178" i="6"/>
  <c r="A179" i="6"/>
  <c r="I179" i="6"/>
  <c r="Q179" i="6"/>
  <c r="Y179" i="6"/>
  <c r="AG179" i="6"/>
  <c r="AO179" i="6"/>
  <c r="AW179" i="6"/>
  <c r="B180" i="6"/>
  <c r="J180" i="6"/>
  <c r="R180" i="6"/>
  <c r="Z180" i="6"/>
  <c r="AH180" i="6"/>
  <c r="AP180" i="6"/>
  <c r="AX180" i="6"/>
  <c r="C181" i="6"/>
  <c r="K181" i="6"/>
  <c r="AT187" i="6"/>
  <c r="AL187" i="6"/>
  <c r="AD187" i="6"/>
  <c r="V187" i="6"/>
  <c r="N187" i="6"/>
  <c r="F187" i="6"/>
  <c r="BA186" i="6"/>
  <c r="AS186" i="6"/>
  <c r="AK186" i="6"/>
  <c r="AC186" i="6"/>
  <c r="U186" i="6"/>
  <c r="M186" i="6"/>
  <c r="E186" i="6"/>
  <c r="AZ185" i="6"/>
  <c r="AR185" i="6"/>
  <c r="AJ185" i="6"/>
  <c r="AB185" i="6"/>
  <c r="T185" i="6"/>
  <c r="L185" i="6"/>
  <c r="D185" i="6"/>
  <c r="AY184" i="6"/>
  <c r="AQ184" i="6"/>
  <c r="AI184" i="6"/>
  <c r="AA184" i="6"/>
  <c r="S184" i="6"/>
  <c r="K184" i="6"/>
  <c r="C184" i="6"/>
  <c r="AX183" i="6"/>
  <c r="AP183" i="6"/>
  <c r="AH183" i="6"/>
  <c r="Z183" i="6"/>
  <c r="R183" i="6"/>
  <c r="J183" i="6"/>
  <c r="B183" i="6"/>
  <c r="AW182" i="6"/>
  <c r="AO182" i="6"/>
  <c r="AG182" i="6"/>
  <c r="Y182" i="6"/>
  <c r="Q182" i="6"/>
  <c r="I182" i="6"/>
  <c r="A182" i="6"/>
  <c r="AV181" i="6"/>
  <c r="AN181" i="6"/>
  <c r="AF181" i="6"/>
  <c r="X181" i="6"/>
  <c r="P181" i="6"/>
  <c r="D181" i="6"/>
  <c r="AQ180" i="6"/>
  <c r="AA180" i="6"/>
  <c r="K180" i="6"/>
  <c r="AX179" i="6"/>
  <c r="AH179" i="6"/>
  <c r="R179" i="6"/>
  <c r="B179" i="6"/>
  <c r="AO178" i="6"/>
  <c r="Y178" i="6"/>
  <c r="I178" i="6"/>
  <c r="AV177" i="6"/>
  <c r="AF177" i="6"/>
  <c r="P177" i="6"/>
  <c r="BC176" i="6"/>
  <c r="AM176" i="6"/>
  <c r="W176" i="6"/>
  <c r="G176" i="6"/>
  <c r="AT175" i="6"/>
  <c r="AD175" i="6"/>
  <c r="N175" i="6"/>
  <c r="BA174" i="6"/>
  <c r="AK174" i="6"/>
  <c r="U174" i="6"/>
  <c r="BB173" i="6"/>
  <c r="AJ173" i="6"/>
  <c r="B173" i="6"/>
  <c r="AY171" i="6"/>
  <c r="C171" i="6"/>
  <c r="AM169" i="6"/>
  <c r="K168" i="6"/>
  <c r="B167" i="6"/>
  <c r="AD165" i="6"/>
  <c r="E164" i="6"/>
  <c r="AY162" i="6"/>
  <c r="P161" i="6"/>
  <c r="T154" i="6"/>
  <c r="AS187" i="6"/>
  <c r="AK187" i="6"/>
  <c r="AC187" i="6"/>
  <c r="U187" i="6"/>
  <c r="M187" i="6"/>
  <c r="E187" i="6"/>
  <c r="AZ186" i="6"/>
  <c r="AR186" i="6"/>
  <c r="AJ186" i="6"/>
  <c r="AB186" i="6"/>
  <c r="T186" i="6"/>
  <c r="L186" i="6"/>
  <c r="D186" i="6"/>
  <c r="AY185" i="6"/>
  <c r="AQ185" i="6"/>
  <c r="AI185" i="6"/>
  <c r="AA185" i="6"/>
  <c r="S185" i="6"/>
  <c r="K185" i="6"/>
  <c r="C185" i="6"/>
  <c r="AX184" i="6"/>
  <c r="AP184" i="6"/>
  <c r="AH184" i="6"/>
  <c r="Z184" i="6"/>
  <c r="R184" i="6"/>
  <c r="J184" i="6"/>
  <c r="B184" i="6"/>
  <c r="AW183" i="6"/>
  <c r="AO183" i="6"/>
  <c r="AG183" i="6"/>
  <c r="Y183" i="6"/>
  <c r="Q183" i="6"/>
  <c r="I183" i="6"/>
  <c r="A183" i="6"/>
  <c r="AV182" i="6"/>
  <c r="AN182" i="6"/>
  <c r="AF182" i="6"/>
  <c r="X182" i="6"/>
  <c r="P182" i="6"/>
  <c r="H182" i="6"/>
  <c r="BC181" i="6"/>
  <c r="AU181" i="6"/>
  <c r="AM181" i="6"/>
  <c r="AE181" i="6"/>
  <c r="W181" i="6"/>
  <c r="O181" i="6"/>
  <c r="A181" i="6"/>
  <c r="AN180" i="6"/>
  <c r="X180" i="6"/>
  <c r="H180" i="6"/>
  <c r="AU179" i="6"/>
  <c r="AE179" i="6"/>
  <c r="O179" i="6"/>
  <c r="BB178" i="6"/>
  <c r="AL178" i="6"/>
  <c r="V178" i="6"/>
  <c r="F178" i="6"/>
  <c r="AS177" i="6"/>
  <c r="AC177" i="6"/>
  <c r="M177" i="6"/>
  <c r="AZ176" i="6"/>
  <c r="AJ176" i="6"/>
  <c r="T176" i="6"/>
  <c r="D176" i="6"/>
  <c r="AQ175" i="6"/>
  <c r="AA175" i="6"/>
  <c r="K175" i="6"/>
  <c r="AX174" i="6"/>
  <c r="AH174" i="6"/>
  <c r="R174" i="6"/>
  <c r="BA173" i="6"/>
  <c r="AD173" i="6"/>
  <c r="A173" i="6"/>
  <c r="AV171" i="6"/>
  <c r="AP170" i="6"/>
  <c r="AH169" i="6"/>
  <c r="I168" i="6"/>
  <c r="AI166" i="6"/>
  <c r="Z165" i="6"/>
  <c r="BC163" i="6"/>
  <c r="AD162" i="6"/>
  <c r="K161" i="6"/>
  <c r="I154" i="6"/>
  <c r="B85" i="6"/>
  <c r="C85" i="6" s="1"/>
  <c r="B110" i="6"/>
  <c r="C110" i="6" s="1"/>
  <c r="B104" i="6"/>
  <c r="C104" i="6" s="1"/>
  <c r="B77" i="6"/>
  <c r="C77" i="6" s="1"/>
  <c r="B94" i="6"/>
  <c r="C94" i="6" s="1"/>
  <c r="B117" i="6"/>
  <c r="C117" i="6" s="1"/>
  <c r="B120" i="6"/>
  <c r="C120" i="6" s="1"/>
  <c r="C30" i="6"/>
  <c r="B73" i="6"/>
  <c r="C73" i="6" s="1"/>
  <c r="C34" i="6"/>
  <c r="AJ170" i="6"/>
  <c r="AB170" i="6"/>
  <c r="T170" i="6"/>
  <c r="L170" i="6"/>
  <c r="D170" i="6"/>
  <c r="AY169" i="6"/>
  <c r="AQ169" i="6"/>
  <c r="AI169" i="6"/>
  <c r="AA169" i="6"/>
  <c r="S169" i="6"/>
  <c r="K169" i="6"/>
  <c r="C169" i="6"/>
  <c r="AX168" i="6"/>
  <c r="AP168" i="6"/>
  <c r="AH168" i="6"/>
  <c r="Z168" i="6"/>
  <c r="R168" i="6"/>
  <c r="J168" i="6"/>
  <c r="B168" i="6"/>
  <c r="AW167" i="6"/>
  <c r="AO167" i="6"/>
  <c r="AG167" i="6"/>
  <c r="Y167" i="6"/>
  <c r="Q167" i="6"/>
  <c r="I167" i="6"/>
  <c r="A167" i="6"/>
  <c r="AV166" i="6"/>
  <c r="AN166" i="6"/>
  <c r="AF166" i="6"/>
  <c r="X166" i="6"/>
  <c r="P166" i="6"/>
  <c r="H166" i="6"/>
  <c r="BC165" i="6"/>
  <c r="AU165" i="6"/>
  <c r="AM165" i="6"/>
  <c r="AE165" i="6"/>
  <c r="W165" i="6"/>
  <c r="O165" i="6"/>
  <c r="G165" i="6"/>
  <c r="BB164" i="6"/>
  <c r="AT164" i="6"/>
  <c r="AL164" i="6"/>
  <c r="AD164" i="6"/>
  <c r="V164" i="6"/>
  <c r="N164" i="6"/>
  <c r="F164" i="6"/>
  <c r="BA163" i="6"/>
  <c r="AS163" i="6"/>
  <c r="AK163" i="6"/>
  <c r="AC163" i="6"/>
  <c r="U163" i="6"/>
  <c r="M163" i="6"/>
  <c r="E163" i="6"/>
  <c r="AZ162" i="6"/>
  <c r="AR162" i="6"/>
  <c r="AJ162" i="6"/>
  <c r="AB162" i="6"/>
  <c r="T162" i="6"/>
  <c r="L162" i="6"/>
  <c r="D162" i="6"/>
  <c r="AY161" i="6"/>
  <c r="AQ161" i="6"/>
  <c r="AI161" i="6"/>
  <c r="AA161" i="6"/>
  <c r="C161" i="6"/>
  <c r="Z160" i="6"/>
  <c r="AW159" i="6"/>
  <c r="Q159" i="6"/>
  <c r="AN158" i="6"/>
  <c r="H158" i="6"/>
  <c r="AE157" i="6"/>
  <c r="BB156" i="6"/>
  <c r="V156" i="6"/>
  <c r="AS155" i="6"/>
  <c r="M155" i="6"/>
  <c r="AJ154" i="6"/>
  <c r="D154" i="6"/>
  <c r="N153" i="6"/>
  <c r="AO151" i="6"/>
  <c r="I150" i="6"/>
  <c r="AG148" i="6"/>
  <c r="E147" i="6"/>
  <c r="AZ144" i="6"/>
  <c r="AA141" i="6"/>
  <c r="AU136" i="6"/>
  <c r="AT159" i="6"/>
  <c r="N159" i="6"/>
  <c r="AK158" i="6"/>
  <c r="E158" i="6"/>
  <c r="AB157" i="6"/>
  <c r="AY156" i="6"/>
  <c r="S156" i="6"/>
  <c r="AP155" i="6"/>
  <c r="J155" i="6"/>
  <c r="AG154" i="6"/>
  <c r="A154" i="6"/>
  <c r="F153" i="6"/>
  <c r="AG151" i="6"/>
  <c r="A150" i="6"/>
  <c r="Y148" i="6"/>
  <c r="AZ146" i="6"/>
  <c r="AJ144" i="6"/>
  <c r="A141" i="6"/>
  <c r="AA136" i="6"/>
  <c r="AH170" i="6"/>
  <c r="Z170" i="6"/>
  <c r="R170" i="6"/>
  <c r="J170" i="6"/>
  <c r="B170" i="6"/>
  <c r="AW169" i="6"/>
  <c r="AO169" i="6"/>
  <c r="AG169" i="6"/>
  <c r="Y169" i="6"/>
  <c r="Q169" i="6"/>
  <c r="I169" i="6"/>
  <c r="A169" i="6"/>
  <c r="AV168" i="6"/>
  <c r="AN168" i="6"/>
  <c r="AF168" i="6"/>
  <c r="X168" i="6"/>
  <c r="P168" i="6"/>
  <c r="H168" i="6"/>
  <c r="BC167" i="6"/>
  <c r="AU167" i="6"/>
  <c r="AM167" i="6"/>
  <c r="AE167" i="6"/>
  <c r="W167" i="6"/>
  <c r="O167" i="6"/>
  <c r="G167" i="6"/>
  <c r="BB166" i="6"/>
  <c r="AT166" i="6"/>
  <c r="AL166" i="6"/>
  <c r="AD166" i="6"/>
  <c r="V166" i="6"/>
  <c r="N166" i="6"/>
  <c r="F166" i="6"/>
  <c r="BA165" i="6"/>
  <c r="AS165" i="6"/>
  <c r="AK165" i="6"/>
  <c r="AC165" i="6"/>
  <c r="U165" i="6"/>
  <c r="M165" i="6"/>
  <c r="E165" i="6"/>
  <c r="AZ164" i="6"/>
  <c r="AR164" i="6"/>
  <c r="AJ164" i="6"/>
  <c r="AB164" i="6"/>
  <c r="T164" i="6"/>
  <c r="L164" i="6"/>
  <c r="D164" i="6"/>
  <c r="AY163" i="6"/>
  <c r="AQ163" i="6"/>
  <c r="AI163" i="6"/>
  <c r="AA163" i="6"/>
  <c r="S163" i="6"/>
  <c r="K163" i="6"/>
  <c r="C163" i="6"/>
  <c r="AX162" i="6"/>
  <c r="AP162" i="6"/>
  <c r="AH162" i="6"/>
  <c r="Z162" i="6"/>
  <c r="R162" i="6"/>
  <c r="J162" i="6"/>
  <c r="B162" i="6"/>
  <c r="AW161" i="6"/>
  <c r="AO161" i="6"/>
  <c r="AG161" i="6"/>
  <c r="Y161" i="6"/>
  <c r="AX160" i="6"/>
  <c r="R160" i="6"/>
  <c r="AO159" i="6"/>
  <c r="I159" i="6"/>
  <c r="AF158" i="6"/>
  <c r="BC157" i="6"/>
  <c r="W157" i="6"/>
  <c r="AT156" i="6"/>
  <c r="N156" i="6"/>
  <c r="AK155" i="6"/>
  <c r="E155" i="6"/>
  <c r="AB154" i="6"/>
  <c r="AY153" i="6"/>
  <c r="AX152" i="6"/>
  <c r="R151" i="6"/>
  <c r="AP149" i="6"/>
  <c r="N148" i="6"/>
  <c r="AK146" i="6"/>
  <c r="G144" i="6"/>
  <c r="Z140" i="6"/>
  <c r="AJ135" i="6"/>
  <c r="J135" i="6"/>
  <c r="T134" i="6"/>
  <c r="BB137" i="6"/>
  <c r="R161" i="6"/>
  <c r="J161" i="6"/>
  <c r="B161" i="6"/>
  <c r="AW160" i="6"/>
  <c r="AO160" i="6"/>
  <c r="AG160" i="6"/>
  <c r="Y160" i="6"/>
  <c r="Q160" i="6"/>
  <c r="I160" i="6"/>
  <c r="A160" i="6"/>
  <c r="AV159" i="6"/>
  <c r="AN159" i="6"/>
  <c r="AF159" i="6"/>
  <c r="X159" i="6"/>
  <c r="P159" i="6"/>
  <c r="H159" i="6"/>
  <c r="BC158" i="6"/>
  <c r="AU158" i="6"/>
  <c r="AM158" i="6"/>
  <c r="AE158" i="6"/>
  <c r="W158" i="6"/>
  <c r="O158" i="6"/>
  <c r="G158" i="6"/>
  <c r="BB157" i="6"/>
  <c r="AT157" i="6"/>
  <c r="AL157" i="6"/>
  <c r="AD157" i="6"/>
  <c r="V157" i="6"/>
  <c r="N157" i="6"/>
  <c r="F157" i="6"/>
  <c r="BA156" i="6"/>
  <c r="AS156" i="6"/>
  <c r="AK156" i="6"/>
  <c r="AC156" i="6"/>
  <c r="U156" i="6"/>
  <c r="M156" i="6"/>
  <c r="E156" i="6"/>
  <c r="AZ155" i="6"/>
  <c r="AR155" i="6"/>
  <c r="AJ155" i="6"/>
  <c r="AB155" i="6"/>
  <c r="T155" i="6"/>
  <c r="L155" i="6"/>
  <c r="D155" i="6"/>
  <c r="AY154" i="6"/>
  <c r="AQ154" i="6"/>
  <c r="AI154" i="6"/>
  <c r="AA154" i="6"/>
  <c r="S154" i="6"/>
  <c r="K154" i="6"/>
  <c r="C154" i="6"/>
  <c r="AX153" i="6"/>
  <c r="AP153" i="6"/>
  <c r="AH153" i="6"/>
  <c r="L153" i="6"/>
  <c r="AS152" i="6"/>
  <c r="Z152" i="6"/>
  <c r="C152" i="6"/>
  <c r="AJ151" i="6"/>
  <c r="Q151" i="6"/>
  <c r="AW150" i="6"/>
  <c r="AA150" i="6"/>
  <c r="H150" i="6"/>
  <c r="AN149" i="6"/>
  <c r="R149" i="6"/>
  <c r="BB148" i="6"/>
  <c r="AE148" i="6"/>
  <c r="I148" i="6"/>
  <c r="AS147" i="6"/>
  <c r="V147" i="6"/>
  <c r="BC146" i="6"/>
  <c r="AJ146" i="6"/>
  <c r="I146" i="6"/>
  <c r="AC145" i="6"/>
  <c r="AV144" i="6"/>
  <c r="D144" i="6"/>
  <c r="I143" i="6"/>
  <c r="S142" i="6"/>
  <c r="S141" i="6"/>
  <c r="I140" i="6"/>
  <c r="H139" i="6"/>
  <c r="AT137" i="6"/>
  <c r="AJ136" i="6"/>
  <c r="AC135" i="6"/>
  <c r="R134" i="6"/>
  <c r="Q161" i="6"/>
  <c r="I161" i="6"/>
  <c r="A161" i="6"/>
  <c r="AV160" i="6"/>
  <c r="AN160" i="6"/>
  <c r="AF160" i="6"/>
  <c r="X160" i="6"/>
  <c r="P160" i="6"/>
  <c r="H160" i="6"/>
  <c r="BC159" i="6"/>
  <c r="AU159" i="6"/>
  <c r="AM159" i="6"/>
  <c r="AE159" i="6"/>
  <c r="W159" i="6"/>
  <c r="O159" i="6"/>
  <c r="G159" i="6"/>
  <c r="BB158" i="6"/>
  <c r="AT158" i="6"/>
  <c r="AL158" i="6"/>
  <c r="AD158" i="6"/>
  <c r="V158" i="6"/>
  <c r="N158" i="6"/>
  <c r="F158" i="6"/>
  <c r="BA157" i="6"/>
  <c r="AS157" i="6"/>
  <c r="AK157" i="6"/>
  <c r="AC157" i="6"/>
  <c r="U157" i="6"/>
  <c r="M157" i="6"/>
  <c r="E157" i="6"/>
  <c r="AZ156" i="6"/>
  <c r="AR156" i="6"/>
  <c r="AJ156" i="6"/>
  <c r="AB156" i="6"/>
  <c r="T156" i="6"/>
  <c r="L156" i="6"/>
  <c r="D156" i="6"/>
  <c r="AY155" i="6"/>
  <c r="AQ155" i="6"/>
  <c r="AI155" i="6"/>
  <c r="AA155" i="6"/>
  <c r="S155" i="6"/>
  <c r="K155" i="6"/>
  <c r="C155" i="6"/>
  <c r="AX154" i="6"/>
  <c r="AP154" i="6"/>
  <c r="AH154" i="6"/>
  <c r="Z154" i="6"/>
  <c r="R154" i="6"/>
  <c r="J154" i="6"/>
  <c r="B154" i="6"/>
  <c r="AW153" i="6"/>
  <c r="AO153" i="6"/>
  <c r="AD153" i="6"/>
  <c r="K153" i="6"/>
  <c r="AQ152" i="6"/>
  <c r="U152" i="6"/>
  <c r="B152" i="6"/>
  <c r="AH151" i="6"/>
  <c r="L151" i="6"/>
  <c r="AV150" i="6"/>
  <c r="Y150" i="6"/>
  <c r="C150" i="6"/>
  <c r="AM149" i="6"/>
  <c r="P149" i="6"/>
  <c r="AW148" i="6"/>
  <c r="AD148" i="6"/>
  <c r="G148" i="6"/>
  <c r="AN147" i="6"/>
  <c r="U147" i="6"/>
  <c r="BA146" i="6"/>
  <c r="AE146" i="6"/>
  <c r="H146" i="6"/>
  <c r="Y145" i="6"/>
  <c r="AM144" i="6"/>
  <c r="BC143" i="6"/>
  <c r="E143" i="6"/>
  <c r="I142" i="6"/>
  <c r="R141" i="6"/>
  <c r="A140" i="6"/>
  <c r="AT138" i="6"/>
  <c r="AS137" i="6"/>
  <c r="AB136" i="6"/>
  <c r="R135" i="6"/>
  <c r="K134" i="6"/>
  <c r="W161" i="6"/>
  <c r="O161" i="6"/>
  <c r="G161" i="6"/>
  <c r="BB160" i="6"/>
  <c r="AT160" i="6"/>
  <c r="AL160" i="6"/>
  <c r="AD160" i="6"/>
  <c r="V160" i="6"/>
  <c r="N160" i="6"/>
  <c r="F160" i="6"/>
  <c r="BA159" i="6"/>
  <c r="AS159" i="6"/>
  <c r="AK159" i="6"/>
  <c r="AC159" i="6"/>
  <c r="U159" i="6"/>
  <c r="M159" i="6"/>
  <c r="E159" i="6"/>
  <c r="AZ158" i="6"/>
  <c r="AR158" i="6"/>
  <c r="AJ158" i="6"/>
  <c r="AB158" i="6"/>
  <c r="T158" i="6"/>
  <c r="L158" i="6"/>
  <c r="D158" i="6"/>
  <c r="AY157" i="6"/>
  <c r="AQ157" i="6"/>
  <c r="AI157" i="6"/>
  <c r="AA157" i="6"/>
  <c r="S157" i="6"/>
  <c r="K157" i="6"/>
  <c r="C157" i="6"/>
  <c r="AX156" i="6"/>
  <c r="AP156" i="6"/>
  <c r="AH156" i="6"/>
  <c r="Z156" i="6"/>
  <c r="R156" i="6"/>
  <c r="J156" i="6"/>
  <c r="B156" i="6"/>
  <c r="AW155" i="6"/>
  <c r="AO155" i="6"/>
  <c r="AG155" i="6"/>
  <c r="Y155" i="6"/>
  <c r="Q155" i="6"/>
  <c r="I155" i="6"/>
  <c r="A155" i="6"/>
  <c r="AV154" i="6"/>
  <c r="AN154" i="6"/>
  <c r="AF154" i="6"/>
  <c r="X154" i="6"/>
  <c r="P154" i="6"/>
  <c r="H154" i="6"/>
  <c r="BC153" i="6"/>
  <c r="AU153" i="6"/>
  <c r="AM153" i="6"/>
  <c r="AA153" i="6"/>
  <c r="D153" i="6"/>
  <c r="AK152" i="6"/>
  <c r="R152" i="6"/>
  <c r="AX151" i="6"/>
  <c r="AB151" i="6"/>
  <c r="I151" i="6"/>
  <c r="AO150" i="6"/>
  <c r="S150" i="6"/>
  <c r="BC149" i="6"/>
  <c r="AF149" i="6"/>
  <c r="J149" i="6"/>
  <c r="AT148" i="6"/>
  <c r="W148" i="6"/>
  <c r="A148" i="6"/>
  <c r="AK147" i="6"/>
  <c r="N147" i="6"/>
  <c r="AU146" i="6"/>
  <c r="AB146" i="6"/>
  <c r="AY145" i="6"/>
  <c r="P145" i="6"/>
  <c r="AF144" i="6"/>
  <c r="AP143" i="6"/>
  <c r="AS142" i="6"/>
  <c r="A142" i="6"/>
  <c r="BB140" i="6"/>
  <c r="AL139" i="6"/>
  <c r="AK138" i="6"/>
  <c r="T137" i="6"/>
  <c r="J136" i="6"/>
  <c r="I135" i="6"/>
  <c r="V161" i="6"/>
  <c r="N161" i="6"/>
  <c r="F161" i="6"/>
  <c r="BA160" i="6"/>
  <c r="AS160" i="6"/>
  <c r="AK160" i="6"/>
  <c r="AC160" i="6"/>
  <c r="U160" i="6"/>
  <c r="M160" i="6"/>
  <c r="E160" i="6"/>
  <c r="AZ159" i="6"/>
  <c r="AR159" i="6"/>
  <c r="AJ159" i="6"/>
  <c r="AB159" i="6"/>
  <c r="T159" i="6"/>
  <c r="L159" i="6"/>
  <c r="D159" i="6"/>
  <c r="AY158" i="6"/>
  <c r="AQ158" i="6"/>
  <c r="AI158" i="6"/>
  <c r="AA158" i="6"/>
  <c r="S158" i="6"/>
  <c r="K158" i="6"/>
  <c r="C158" i="6"/>
  <c r="AX157" i="6"/>
  <c r="AP157" i="6"/>
  <c r="AH157" i="6"/>
  <c r="Z157" i="6"/>
  <c r="R157" i="6"/>
  <c r="J157" i="6"/>
  <c r="B157" i="6"/>
  <c r="AW156" i="6"/>
  <c r="AO156" i="6"/>
  <c r="AG156" i="6"/>
  <c r="Y156" i="6"/>
  <c r="Q156" i="6"/>
  <c r="I156" i="6"/>
  <c r="A156" i="6"/>
  <c r="AV155" i="6"/>
  <c r="AN155" i="6"/>
  <c r="AF155" i="6"/>
  <c r="X155" i="6"/>
  <c r="P155" i="6"/>
  <c r="H155" i="6"/>
  <c r="BC154" i="6"/>
  <c r="AU154" i="6"/>
  <c r="AM154" i="6"/>
  <c r="AE154" i="6"/>
  <c r="W154" i="6"/>
  <c r="O154" i="6"/>
  <c r="G154" i="6"/>
  <c r="BB153" i="6"/>
  <c r="AT153" i="6"/>
  <c r="AL153" i="6"/>
  <c r="V153" i="6"/>
  <c r="C153" i="6"/>
  <c r="AI152" i="6"/>
  <c r="M152" i="6"/>
  <c r="AW151" i="6"/>
  <c r="Z151" i="6"/>
  <c r="D151" i="6"/>
  <c r="AN150" i="6"/>
  <c r="Q150" i="6"/>
  <c r="AX149" i="6"/>
  <c r="AE149" i="6"/>
  <c r="H149" i="6"/>
  <c r="AO148" i="6"/>
  <c r="V148" i="6"/>
  <c r="BB147" i="6"/>
  <c r="AF147" i="6"/>
  <c r="M147" i="6"/>
  <c r="AS146" i="6"/>
  <c r="W146" i="6"/>
  <c r="AW145" i="6"/>
  <c r="M145" i="6"/>
  <c r="W144" i="6"/>
  <c r="AK143" i="6"/>
  <c r="AP142" i="6"/>
  <c r="AT141" i="6"/>
  <c r="AU140" i="6"/>
  <c r="AJ139" i="6"/>
  <c r="T138" i="6"/>
  <c r="S137" i="6"/>
  <c r="B136" i="6"/>
  <c r="AU134" i="6"/>
  <c r="U161" i="6"/>
  <c r="M161" i="6"/>
  <c r="E161" i="6"/>
  <c r="AZ160" i="6"/>
  <c r="AR160" i="6"/>
  <c r="AJ160" i="6"/>
  <c r="AB160" i="6"/>
  <c r="T160" i="6"/>
  <c r="L160" i="6"/>
  <c r="D160" i="6"/>
  <c r="AY159" i="6"/>
  <c r="AQ159" i="6"/>
  <c r="AI159" i="6"/>
  <c r="AA159" i="6"/>
  <c r="S159" i="6"/>
  <c r="K159" i="6"/>
  <c r="C159" i="6"/>
  <c r="AX158" i="6"/>
  <c r="AP158" i="6"/>
  <c r="AH158" i="6"/>
  <c r="Z158" i="6"/>
  <c r="R158" i="6"/>
  <c r="J158" i="6"/>
  <c r="B158" i="6"/>
  <c r="AW157" i="6"/>
  <c r="AO157" i="6"/>
  <c r="AG157" i="6"/>
  <c r="Y157" i="6"/>
  <c r="Q157" i="6"/>
  <c r="I157" i="6"/>
  <c r="A157" i="6"/>
  <c r="AV156" i="6"/>
  <c r="AN156" i="6"/>
  <c r="AF156" i="6"/>
  <c r="X156" i="6"/>
  <c r="P156" i="6"/>
  <c r="H156" i="6"/>
  <c r="BC155" i="6"/>
  <c r="AU155" i="6"/>
  <c r="AM155" i="6"/>
  <c r="AE155" i="6"/>
  <c r="W155" i="6"/>
  <c r="O155" i="6"/>
  <c r="G155" i="6"/>
  <c r="BB154" i="6"/>
  <c r="AT154" i="6"/>
  <c r="AL154" i="6"/>
  <c r="AD154" i="6"/>
  <c r="V154" i="6"/>
  <c r="N154" i="6"/>
  <c r="F154" i="6"/>
  <c r="BA153" i="6"/>
  <c r="AS153" i="6"/>
  <c r="AK153" i="6"/>
  <c r="T153" i="6"/>
  <c r="BA152" i="6"/>
  <c r="AH152" i="6"/>
  <c r="K152" i="6"/>
  <c r="AR151" i="6"/>
  <c r="Y151" i="6"/>
  <c r="B151" i="6"/>
  <c r="AI150" i="6"/>
  <c r="P150" i="6"/>
  <c r="AV149" i="6"/>
  <c r="Z149" i="6"/>
  <c r="G149" i="6"/>
  <c r="AM148" i="6"/>
  <c r="Q148" i="6"/>
  <c r="BA147" i="6"/>
  <c r="AD147" i="6"/>
  <c r="H147" i="6"/>
  <c r="AR146" i="6"/>
  <c r="T146" i="6"/>
  <c r="AO145" i="6"/>
  <c r="I145" i="6"/>
  <c r="T144" i="6"/>
  <c r="AA143" i="6"/>
  <c r="AK142" i="6"/>
  <c r="AP141" i="6"/>
  <c r="AI140" i="6"/>
  <c r="AC139" i="6"/>
  <c r="Q138" i="6"/>
  <c r="B137" i="6"/>
  <c r="A136" i="6"/>
  <c r="AM134" i="6"/>
  <c r="T161" i="6"/>
  <c r="L161" i="6"/>
  <c r="D161" i="6"/>
  <c r="AY160" i="6"/>
  <c r="AQ160" i="6"/>
  <c r="AI160" i="6"/>
  <c r="AA160" i="6"/>
  <c r="S160" i="6"/>
  <c r="K160" i="6"/>
  <c r="C160" i="6"/>
  <c r="AX159" i="6"/>
  <c r="AP159" i="6"/>
  <c r="AH159" i="6"/>
  <c r="Z159" i="6"/>
  <c r="R159" i="6"/>
  <c r="J159" i="6"/>
  <c r="B159" i="6"/>
  <c r="AW158" i="6"/>
  <c r="AO158" i="6"/>
  <c r="AG158" i="6"/>
  <c r="Y158" i="6"/>
  <c r="Q158" i="6"/>
  <c r="I158" i="6"/>
  <c r="A158" i="6"/>
  <c r="AV157" i="6"/>
  <c r="AN157" i="6"/>
  <c r="AF157" i="6"/>
  <c r="X157" i="6"/>
  <c r="P157" i="6"/>
  <c r="H157" i="6"/>
  <c r="BC156" i="6"/>
  <c r="AU156" i="6"/>
  <c r="AM156" i="6"/>
  <c r="AE156" i="6"/>
  <c r="W156" i="6"/>
  <c r="O156" i="6"/>
  <c r="G156" i="6"/>
  <c r="BB155" i="6"/>
  <c r="AT155" i="6"/>
  <c r="AL155" i="6"/>
  <c r="AD155" i="6"/>
  <c r="V155" i="6"/>
  <c r="N155" i="6"/>
  <c r="F155" i="6"/>
  <c r="BA154" i="6"/>
  <c r="AS154" i="6"/>
  <c r="AK154" i="6"/>
  <c r="AC154" i="6"/>
  <c r="U154" i="6"/>
  <c r="M154" i="6"/>
  <c r="E154" i="6"/>
  <c r="AZ153" i="6"/>
  <c r="AR153" i="6"/>
  <c r="AJ153" i="6"/>
  <c r="S153" i="6"/>
  <c r="AY152" i="6"/>
  <c r="AC152" i="6"/>
  <c r="J152" i="6"/>
  <c r="AP151" i="6"/>
  <c r="T151" i="6"/>
  <c r="A151" i="6"/>
  <c r="AG150" i="6"/>
  <c r="K150" i="6"/>
  <c r="AU149" i="6"/>
  <c r="X149" i="6"/>
  <c r="B149" i="6"/>
  <c r="AL148" i="6"/>
  <c r="O148" i="6"/>
  <c r="AV147" i="6"/>
  <c r="AC147" i="6"/>
  <c r="F147" i="6"/>
  <c r="AM146" i="6"/>
  <c r="S146" i="6"/>
  <c r="AM145" i="6"/>
  <c r="BC144" i="6"/>
  <c r="P144" i="6"/>
  <c r="X143" i="6"/>
  <c r="AA142" i="6"/>
  <c r="AL141" i="6"/>
  <c r="AA140" i="6"/>
  <c r="Q139" i="6"/>
  <c r="K138" i="6"/>
  <c r="BB136" i="6"/>
  <c r="AL135" i="6"/>
  <c r="AK134" i="6"/>
  <c r="Z153" i="6"/>
  <c r="R153" i="6"/>
  <c r="J153" i="6"/>
  <c r="B153" i="6"/>
  <c r="AW152" i="6"/>
  <c r="AO152" i="6"/>
  <c r="AG152" i="6"/>
  <c r="Y152" i="6"/>
  <c r="Q152" i="6"/>
  <c r="I152" i="6"/>
  <c r="A152" i="6"/>
  <c r="AV151" i="6"/>
  <c r="AN151" i="6"/>
  <c r="AF151" i="6"/>
  <c r="X151" i="6"/>
  <c r="P151" i="6"/>
  <c r="H151" i="6"/>
  <c r="BC150" i="6"/>
  <c r="AU150" i="6"/>
  <c r="AM150" i="6"/>
  <c r="AE150" i="6"/>
  <c r="W150" i="6"/>
  <c r="O150" i="6"/>
  <c r="G150" i="6"/>
  <c r="BB149" i="6"/>
  <c r="AT149" i="6"/>
  <c r="AL149" i="6"/>
  <c r="AD149" i="6"/>
  <c r="V149" i="6"/>
  <c r="N149" i="6"/>
  <c r="F149" i="6"/>
  <c r="BA148" i="6"/>
  <c r="AS148" i="6"/>
  <c r="AK148" i="6"/>
  <c r="AC148" i="6"/>
  <c r="U148" i="6"/>
  <c r="M148" i="6"/>
  <c r="E148" i="6"/>
  <c r="AZ147" i="6"/>
  <c r="AR147" i="6"/>
  <c r="AJ147" i="6"/>
  <c r="AB147" i="6"/>
  <c r="T147" i="6"/>
  <c r="L147" i="6"/>
  <c r="D147" i="6"/>
  <c r="AY146" i="6"/>
  <c r="AQ146" i="6"/>
  <c r="AI146" i="6"/>
  <c r="AA146" i="6"/>
  <c r="R146" i="6"/>
  <c r="F146" i="6"/>
  <c r="AV145" i="6"/>
  <c r="AI145" i="6"/>
  <c r="W145" i="6"/>
  <c r="H145" i="6"/>
  <c r="AU144" i="6"/>
  <c r="AE144" i="6"/>
  <c r="O144" i="6"/>
  <c r="BB143" i="6"/>
  <c r="AJ143" i="6"/>
  <c r="R143" i="6"/>
  <c r="BC142" i="6"/>
  <c r="AJ142" i="6"/>
  <c r="R142" i="6"/>
  <c r="BC141" i="6"/>
  <c r="AJ141" i="6"/>
  <c r="Q141" i="6"/>
  <c r="AT140" i="6"/>
  <c r="S140" i="6"/>
  <c r="BB139" i="6"/>
  <c r="AB139" i="6"/>
  <c r="A139" i="6"/>
  <c r="AJ138" i="6"/>
  <c r="I138" i="6"/>
  <c r="AL137" i="6"/>
  <c r="R137" i="6"/>
  <c r="AT136" i="6"/>
  <c r="T136" i="6"/>
  <c r="BB135" i="6"/>
  <c r="AB135" i="6"/>
  <c r="B135" i="6"/>
  <c r="AJ134" i="6"/>
  <c r="J134" i="6"/>
  <c r="AG153" i="6"/>
  <c r="Y153" i="6"/>
  <c r="Q153" i="6"/>
  <c r="I153" i="6"/>
  <c r="A153" i="6"/>
  <c r="AV152" i="6"/>
  <c r="AN152" i="6"/>
  <c r="AF152" i="6"/>
  <c r="X152" i="6"/>
  <c r="P152" i="6"/>
  <c r="H152" i="6"/>
  <c r="BC151" i="6"/>
  <c r="AU151" i="6"/>
  <c r="AM151" i="6"/>
  <c r="AE151" i="6"/>
  <c r="W151" i="6"/>
  <c r="O151" i="6"/>
  <c r="G151" i="6"/>
  <c r="BB150" i="6"/>
  <c r="AT150" i="6"/>
  <c r="AL150" i="6"/>
  <c r="AD150" i="6"/>
  <c r="V150" i="6"/>
  <c r="N150" i="6"/>
  <c r="F150" i="6"/>
  <c r="BA149" i="6"/>
  <c r="AS149" i="6"/>
  <c r="AK149" i="6"/>
  <c r="AC149" i="6"/>
  <c r="U149" i="6"/>
  <c r="M149" i="6"/>
  <c r="E149" i="6"/>
  <c r="AZ148" i="6"/>
  <c r="AR148" i="6"/>
  <c r="AJ148" i="6"/>
  <c r="AB148" i="6"/>
  <c r="T148" i="6"/>
  <c r="L148" i="6"/>
  <c r="D148" i="6"/>
  <c r="AY147" i="6"/>
  <c r="AQ147" i="6"/>
  <c r="AI147" i="6"/>
  <c r="AA147" i="6"/>
  <c r="S147" i="6"/>
  <c r="K147" i="6"/>
  <c r="C147" i="6"/>
  <c r="AX146" i="6"/>
  <c r="AP146" i="6"/>
  <c r="AH146" i="6"/>
  <c r="Z146" i="6"/>
  <c r="Q146" i="6"/>
  <c r="D146" i="6"/>
  <c r="AU145" i="6"/>
  <c r="AG145" i="6"/>
  <c r="U145" i="6"/>
  <c r="G145" i="6"/>
  <c r="AT144" i="6"/>
  <c r="AD144" i="6"/>
  <c r="N144" i="6"/>
  <c r="BA143" i="6"/>
  <c r="AI143" i="6"/>
  <c r="Q143" i="6"/>
  <c r="BA142" i="6"/>
  <c r="AI142" i="6"/>
  <c r="Q142" i="6"/>
  <c r="BB141" i="6"/>
  <c r="AI141" i="6"/>
  <c r="J141" i="6"/>
  <c r="AS140" i="6"/>
  <c r="R140" i="6"/>
  <c r="AU139" i="6"/>
  <c r="Z139" i="6"/>
  <c r="BC138" i="6"/>
  <c r="AC138" i="6"/>
  <c r="H138" i="6"/>
  <c r="AK137" i="6"/>
  <c r="K137" i="6"/>
  <c r="AS136" i="6"/>
  <c r="S136" i="6"/>
  <c r="AV135" i="6"/>
  <c r="AA135" i="6"/>
  <c r="A135" i="6"/>
  <c r="AC134" i="6"/>
  <c r="I134" i="6"/>
  <c r="AF153" i="6"/>
  <c r="X153" i="6"/>
  <c r="P153" i="6"/>
  <c r="H153" i="6"/>
  <c r="BC152" i="6"/>
  <c r="AU152" i="6"/>
  <c r="AM152" i="6"/>
  <c r="AE152" i="6"/>
  <c r="W152" i="6"/>
  <c r="O152" i="6"/>
  <c r="G152" i="6"/>
  <c r="BB151" i="6"/>
  <c r="AT151" i="6"/>
  <c r="AL151" i="6"/>
  <c r="AD151" i="6"/>
  <c r="V151" i="6"/>
  <c r="N151" i="6"/>
  <c r="F151" i="6"/>
  <c r="BA150" i="6"/>
  <c r="AS150" i="6"/>
  <c r="AK150" i="6"/>
  <c r="AC150" i="6"/>
  <c r="U150" i="6"/>
  <c r="M150" i="6"/>
  <c r="E150" i="6"/>
  <c r="AZ149" i="6"/>
  <c r="AR149" i="6"/>
  <c r="AJ149" i="6"/>
  <c r="AB149" i="6"/>
  <c r="T149" i="6"/>
  <c r="L149" i="6"/>
  <c r="D149" i="6"/>
  <c r="AY148" i="6"/>
  <c r="AQ148" i="6"/>
  <c r="AI148" i="6"/>
  <c r="AA148" i="6"/>
  <c r="S148" i="6"/>
  <c r="K148" i="6"/>
  <c r="C148" i="6"/>
  <c r="AX147" i="6"/>
  <c r="AP147" i="6"/>
  <c r="AH147" i="6"/>
  <c r="Z147" i="6"/>
  <c r="R147" i="6"/>
  <c r="J147" i="6"/>
  <c r="B147" i="6"/>
  <c r="AW146" i="6"/>
  <c r="AO146" i="6"/>
  <c r="AG146" i="6"/>
  <c r="Y146" i="6"/>
  <c r="P146" i="6"/>
  <c r="B146" i="6"/>
  <c r="AS145" i="6"/>
  <c r="AF145" i="6"/>
  <c r="S145" i="6"/>
  <c r="E145" i="6"/>
  <c r="AR144" i="6"/>
  <c r="AB144" i="6"/>
  <c r="L144" i="6"/>
  <c r="AY143" i="6"/>
  <c r="AG143" i="6"/>
  <c r="N143" i="6"/>
  <c r="AY142" i="6"/>
  <c r="AG142" i="6"/>
  <c r="O142" i="6"/>
  <c r="AY141" i="6"/>
  <c r="AG141" i="6"/>
  <c r="I141" i="6"/>
  <c r="AL140" i="6"/>
  <c r="Q140" i="6"/>
  <c r="AT139" i="6"/>
  <c r="T139" i="6"/>
  <c r="BB138" i="6"/>
  <c r="AB138" i="6"/>
  <c r="A138" i="6"/>
  <c r="AJ137" i="6"/>
  <c r="J137" i="6"/>
  <c r="AL136" i="6"/>
  <c r="R136" i="6"/>
  <c r="AT135" i="6"/>
  <c r="T135" i="6"/>
  <c r="BC134" i="6"/>
  <c r="AB134" i="6"/>
  <c r="B134" i="6"/>
  <c r="AE153" i="6"/>
  <c r="W153" i="6"/>
  <c r="O153" i="6"/>
  <c r="G153" i="6"/>
  <c r="BB152" i="6"/>
  <c r="AT152" i="6"/>
  <c r="AL152" i="6"/>
  <c r="AD152" i="6"/>
  <c r="V152" i="6"/>
  <c r="N152" i="6"/>
  <c r="F152" i="6"/>
  <c r="BA151" i="6"/>
  <c r="AS151" i="6"/>
  <c r="AK151" i="6"/>
  <c r="AC151" i="6"/>
  <c r="U151" i="6"/>
  <c r="M151" i="6"/>
  <c r="E151" i="6"/>
  <c r="AZ150" i="6"/>
  <c r="AR150" i="6"/>
  <c r="AJ150" i="6"/>
  <c r="AB150" i="6"/>
  <c r="T150" i="6"/>
  <c r="L150" i="6"/>
  <c r="D150" i="6"/>
  <c r="AY149" i="6"/>
  <c r="AQ149" i="6"/>
  <c r="AI149" i="6"/>
  <c r="AA149" i="6"/>
  <c r="S149" i="6"/>
  <c r="K149" i="6"/>
  <c r="C149" i="6"/>
  <c r="AX148" i="6"/>
  <c r="AP148" i="6"/>
  <c r="AH148" i="6"/>
  <c r="Z148" i="6"/>
  <c r="R148" i="6"/>
  <c r="J148" i="6"/>
  <c r="B148" i="6"/>
  <c r="AW147" i="6"/>
  <c r="AO147" i="6"/>
  <c r="AG147" i="6"/>
  <c r="Y147" i="6"/>
  <c r="Q147" i="6"/>
  <c r="I147" i="6"/>
  <c r="A147" i="6"/>
  <c r="AV146" i="6"/>
  <c r="AN146" i="6"/>
  <c r="AF146" i="6"/>
  <c r="X146" i="6"/>
  <c r="N146" i="6"/>
  <c r="A146" i="6"/>
  <c r="AQ145" i="6"/>
  <c r="AE145" i="6"/>
  <c r="Q145" i="6"/>
  <c r="A145" i="6"/>
  <c r="AN144" i="6"/>
  <c r="X144" i="6"/>
  <c r="H144" i="6"/>
  <c r="AT143" i="6"/>
  <c r="AB143" i="6"/>
  <c r="J143" i="6"/>
  <c r="AU142" i="6"/>
  <c r="AB142" i="6"/>
  <c r="J142" i="6"/>
  <c r="AU141" i="6"/>
  <c r="AB141" i="6"/>
  <c r="H141" i="6"/>
  <c r="AK140" i="6"/>
  <c r="J140" i="6"/>
  <c r="AS139" i="6"/>
  <c r="R139" i="6"/>
  <c r="AU138" i="6"/>
  <c r="AA138" i="6"/>
  <c r="BC137" i="6"/>
  <c r="AC137" i="6"/>
  <c r="H137" i="6"/>
  <c r="AK136" i="6"/>
  <c r="K136" i="6"/>
  <c r="AS135" i="6"/>
  <c r="S135" i="6"/>
  <c r="AV134" i="6"/>
  <c r="AA134" i="6"/>
  <c r="F134" i="6"/>
  <c r="N134" i="6"/>
  <c r="V134" i="6"/>
  <c r="AD134" i="6"/>
  <c r="AL134" i="6"/>
  <c r="AT134" i="6"/>
  <c r="BB134" i="6"/>
  <c r="G135" i="6"/>
  <c r="O135" i="6"/>
  <c r="W135" i="6"/>
  <c r="AE135" i="6"/>
  <c r="AM135" i="6"/>
  <c r="AU135" i="6"/>
  <c r="BC135" i="6"/>
  <c r="H136" i="6"/>
  <c r="P136" i="6"/>
  <c r="X136" i="6"/>
  <c r="AF136" i="6"/>
  <c r="AN136" i="6"/>
  <c r="AV136" i="6"/>
  <c r="A137" i="6"/>
  <c r="I137" i="6"/>
  <c r="Q137" i="6"/>
  <c r="Y137" i="6"/>
  <c r="AG137" i="6"/>
  <c r="AO137" i="6"/>
  <c r="AW137" i="6"/>
  <c r="B138" i="6"/>
  <c r="J138" i="6"/>
  <c r="R138" i="6"/>
  <c r="Z138" i="6"/>
  <c r="AH138" i="6"/>
  <c r="AP138" i="6"/>
  <c r="AX138" i="6"/>
  <c r="C139" i="6"/>
  <c r="K139" i="6"/>
  <c r="S139" i="6"/>
  <c r="AA139" i="6"/>
  <c r="AI139" i="6"/>
  <c r="AQ139" i="6"/>
  <c r="AY139" i="6"/>
  <c r="D140" i="6"/>
  <c r="L140" i="6"/>
  <c r="T140" i="6"/>
  <c r="AB140" i="6"/>
  <c r="AJ140" i="6"/>
  <c r="AR140" i="6"/>
  <c r="AZ140" i="6"/>
  <c r="E141" i="6"/>
  <c r="M141" i="6"/>
  <c r="U141" i="6"/>
  <c r="AC141" i="6"/>
  <c r="AK141" i="6"/>
  <c r="AS141" i="6"/>
  <c r="BA141" i="6"/>
  <c r="F142" i="6"/>
  <c r="N142" i="6"/>
  <c r="V142" i="6"/>
  <c r="AD142" i="6"/>
  <c r="AL142" i="6"/>
  <c r="AT142" i="6"/>
  <c r="BB142" i="6"/>
  <c r="G143" i="6"/>
  <c r="O143" i="6"/>
  <c r="W143" i="6"/>
  <c r="AE143" i="6"/>
  <c r="AM143" i="6"/>
  <c r="AU143" i="6"/>
  <c r="C134" i="6"/>
  <c r="L134" i="6"/>
  <c r="U134" i="6"/>
  <c r="AE134" i="6"/>
  <c r="AN134" i="6"/>
  <c r="AW134" i="6"/>
  <c r="C135" i="6"/>
  <c r="L135" i="6"/>
  <c r="U135" i="6"/>
  <c r="AD135" i="6"/>
  <c r="AN135" i="6"/>
  <c r="AW135" i="6"/>
  <c r="C136" i="6"/>
  <c r="L136" i="6"/>
  <c r="U136" i="6"/>
  <c r="AD136" i="6"/>
  <c r="AM136" i="6"/>
  <c r="AW136" i="6"/>
  <c r="C137" i="6"/>
  <c r="L137" i="6"/>
  <c r="U137" i="6"/>
  <c r="AD137" i="6"/>
  <c r="AM137" i="6"/>
  <c r="AV137" i="6"/>
  <c r="C138" i="6"/>
  <c r="L138" i="6"/>
  <c r="U138" i="6"/>
  <c r="AD138" i="6"/>
  <c r="AM138" i="6"/>
  <c r="AV138" i="6"/>
  <c r="B139" i="6"/>
  <c r="L139" i="6"/>
  <c r="U139" i="6"/>
  <c r="AD139" i="6"/>
  <c r="AM139" i="6"/>
  <c r="AV139" i="6"/>
  <c r="B140" i="6"/>
  <c r="K140" i="6"/>
  <c r="U140" i="6"/>
  <c r="AD140" i="6"/>
  <c r="AM140" i="6"/>
  <c r="AV140" i="6"/>
  <c r="B141" i="6"/>
  <c r="K141" i="6"/>
  <c r="T141" i="6"/>
  <c r="AD141" i="6"/>
  <c r="AM141" i="6"/>
  <c r="AV141" i="6"/>
  <c r="B142" i="6"/>
  <c r="K142" i="6"/>
  <c r="T142" i="6"/>
  <c r="AC142" i="6"/>
  <c r="AM142" i="6"/>
  <c r="AV142" i="6"/>
  <c r="B143" i="6"/>
  <c r="K143" i="6"/>
  <c r="T143" i="6"/>
  <c r="AC143" i="6"/>
  <c r="AL143" i="6"/>
  <c r="AV143" i="6"/>
  <c r="A144" i="6"/>
  <c r="I144" i="6"/>
  <c r="Q144" i="6"/>
  <c r="Y144" i="6"/>
  <c r="AG144" i="6"/>
  <c r="AO144" i="6"/>
  <c r="AW144" i="6"/>
  <c r="B145" i="6"/>
  <c r="J145" i="6"/>
  <c r="R145" i="6"/>
  <c r="Z145" i="6"/>
  <c r="AH145" i="6"/>
  <c r="AP145" i="6"/>
  <c r="AX145" i="6"/>
  <c r="C146" i="6"/>
  <c r="K146" i="6"/>
  <c r="D134" i="6"/>
  <c r="M134" i="6"/>
  <c r="W134" i="6"/>
  <c r="AF134" i="6"/>
  <c r="AO134" i="6"/>
  <c r="AX134" i="6"/>
  <c r="D135" i="6"/>
  <c r="M135" i="6"/>
  <c r="V135" i="6"/>
  <c r="AF135" i="6"/>
  <c r="AO135" i="6"/>
  <c r="AX135" i="6"/>
  <c r="D136" i="6"/>
  <c r="M136" i="6"/>
  <c r="V136" i="6"/>
  <c r="AE136" i="6"/>
  <c r="AO136" i="6"/>
  <c r="AX136" i="6"/>
  <c r="D137" i="6"/>
  <c r="M137" i="6"/>
  <c r="V137" i="6"/>
  <c r="AE137" i="6"/>
  <c r="AN137" i="6"/>
  <c r="AX137" i="6"/>
  <c r="D138" i="6"/>
  <c r="M138" i="6"/>
  <c r="V138" i="6"/>
  <c r="AE138" i="6"/>
  <c r="AN138" i="6"/>
  <c r="AW138" i="6"/>
  <c r="D139" i="6"/>
  <c r="M139" i="6"/>
  <c r="V139" i="6"/>
  <c r="AE139" i="6"/>
  <c r="AN139" i="6"/>
  <c r="AW139" i="6"/>
  <c r="C140" i="6"/>
  <c r="M140" i="6"/>
  <c r="V140" i="6"/>
  <c r="AE140" i="6"/>
  <c r="AN140" i="6"/>
  <c r="AW140" i="6"/>
  <c r="C141" i="6"/>
  <c r="L141" i="6"/>
  <c r="V141" i="6"/>
  <c r="AE141" i="6"/>
  <c r="AN141" i="6"/>
  <c r="AW141" i="6"/>
  <c r="C142" i="6"/>
  <c r="L142" i="6"/>
  <c r="U142" i="6"/>
  <c r="AE142" i="6"/>
  <c r="AN142" i="6"/>
  <c r="AW142" i="6"/>
  <c r="C143" i="6"/>
  <c r="L143" i="6"/>
  <c r="U143" i="6"/>
  <c r="AD143" i="6"/>
  <c r="AN143" i="6"/>
  <c r="AW143" i="6"/>
  <c r="B144" i="6"/>
  <c r="J144" i="6"/>
  <c r="R144" i="6"/>
  <c r="Z144" i="6"/>
  <c r="AH144" i="6"/>
  <c r="AP144" i="6"/>
  <c r="AX144" i="6"/>
  <c r="C145" i="6"/>
  <c r="K145" i="6"/>
  <c r="E134" i="6"/>
  <c r="O134" i="6"/>
  <c r="X134" i="6"/>
  <c r="AG134" i="6"/>
  <c r="AP134" i="6"/>
  <c r="AY134" i="6"/>
  <c r="E135" i="6"/>
  <c r="N135" i="6"/>
  <c r="X135" i="6"/>
  <c r="AG135" i="6"/>
  <c r="AP135" i="6"/>
  <c r="AY135" i="6"/>
  <c r="E136" i="6"/>
  <c r="N136" i="6"/>
  <c r="W136" i="6"/>
  <c r="AG136" i="6"/>
  <c r="AP136" i="6"/>
  <c r="AY136" i="6"/>
  <c r="E137" i="6"/>
  <c r="N137" i="6"/>
  <c r="W137" i="6"/>
  <c r="AF137" i="6"/>
  <c r="AP137" i="6"/>
  <c r="AY137" i="6"/>
  <c r="E138" i="6"/>
  <c r="N138" i="6"/>
  <c r="W138" i="6"/>
  <c r="AF138" i="6"/>
  <c r="AO138" i="6"/>
  <c r="AY138" i="6"/>
  <c r="E139" i="6"/>
  <c r="N139" i="6"/>
  <c r="W139" i="6"/>
  <c r="AF139" i="6"/>
  <c r="AO139" i="6"/>
  <c r="AX139" i="6"/>
  <c r="E140" i="6"/>
  <c r="N140" i="6"/>
  <c r="W140" i="6"/>
  <c r="AF140" i="6"/>
  <c r="AO140" i="6"/>
  <c r="AX140" i="6"/>
  <c r="D141" i="6"/>
  <c r="N141" i="6"/>
  <c r="W141" i="6"/>
  <c r="AF141" i="6"/>
  <c r="AO141" i="6"/>
  <c r="AX141" i="6"/>
  <c r="D142" i="6"/>
  <c r="M142" i="6"/>
  <c r="W142" i="6"/>
  <c r="AF142" i="6"/>
  <c r="AO142" i="6"/>
  <c r="AX142" i="6"/>
  <c r="D143" i="6"/>
  <c r="M143" i="6"/>
  <c r="V143" i="6"/>
  <c r="AF143" i="6"/>
  <c r="AO143" i="6"/>
  <c r="AX143" i="6"/>
  <c r="C144" i="6"/>
  <c r="K144" i="6"/>
  <c r="S144" i="6"/>
  <c r="AA144" i="6"/>
  <c r="AI144" i="6"/>
  <c r="AQ144" i="6"/>
  <c r="AY144" i="6"/>
  <c r="D145" i="6"/>
  <c r="L145" i="6"/>
  <c r="T145" i="6"/>
  <c r="AB145" i="6"/>
  <c r="AJ145" i="6"/>
  <c r="AR145" i="6"/>
  <c r="AZ145" i="6"/>
  <c r="E146" i="6"/>
  <c r="M146" i="6"/>
  <c r="U146" i="6"/>
  <c r="G134" i="6"/>
  <c r="P134" i="6"/>
  <c r="Y134" i="6"/>
  <c r="AH134" i="6"/>
  <c r="AQ134" i="6"/>
  <c r="AZ134" i="6"/>
  <c r="F135" i="6"/>
  <c r="P135" i="6"/>
  <c r="Y135" i="6"/>
  <c r="AH135" i="6"/>
  <c r="AQ135" i="6"/>
  <c r="AZ135" i="6"/>
  <c r="F136" i="6"/>
  <c r="O136" i="6"/>
  <c r="Y136" i="6"/>
  <c r="AH136" i="6"/>
  <c r="AQ136" i="6"/>
  <c r="AZ136" i="6"/>
  <c r="F137" i="6"/>
  <c r="O137" i="6"/>
  <c r="X137" i="6"/>
  <c r="AH137" i="6"/>
  <c r="AQ137" i="6"/>
  <c r="AZ137" i="6"/>
  <c r="F138" i="6"/>
  <c r="O138" i="6"/>
  <c r="X138" i="6"/>
  <c r="AG138" i="6"/>
  <c r="AQ138" i="6"/>
  <c r="AZ138" i="6"/>
  <c r="F139" i="6"/>
  <c r="O139" i="6"/>
  <c r="X139" i="6"/>
  <c r="AG139" i="6"/>
  <c r="AP139" i="6"/>
  <c r="AZ139" i="6"/>
  <c r="F140" i="6"/>
  <c r="O140" i="6"/>
  <c r="X140" i="6"/>
  <c r="AG140" i="6"/>
  <c r="AP140" i="6"/>
  <c r="AY140" i="6"/>
  <c r="F141" i="6"/>
  <c r="O141" i="6"/>
  <c r="X141" i="6"/>
  <c r="H134" i="6"/>
  <c r="Q134" i="6"/>
  <c r="Z134" i="6"/>
  <c r="AI134" i="6"/>
  <c r="AR134" i="6"/>
  <c r="BA134" i="6"/>
  <c r="H135" i="6"/>
  <c r="Q135" i="6"/>
  <c r="Z135" i="6"/>
  <c r="AI135" i="6"/>
  <c r="AR135" i="6"/>
  <c r="BA135" i="6"/>
  <c r="G136" i="6"/>
  <c r="Q136" i="6"/>
  <c r="Z136" i="6"/>
  <c r="AI136" i="6"/>
  <c r="AR136" i="6"/>
  <c r="BA136" i="6"/>
  <c r="G137" i="6"/>
  <c r="P137" i="6"/>
  <c r="Z137" i="6"/>
  <c r="AI137" i="6"/>
  <c r="AR137" i="6"/>
  <c r="BA137" i="6"/>
  <c r="G138" i="6"/>
  <c r="P138" i="6"/>
  <c r="Y138" i="6"/>
  <c r="AI138" i="6"/>
  <c r="AR138" i="6"/>
  <c r="BA138" i="6"/>
  <c r="G139" i="6"/>
  <c r="P139" i="6"/>
  <c r="Y139" i="6"/>
  <c r="AH139" i="6"/>
  <c r="AR139" i="6"/>
  <c r="BA139" i="6"/>
  <c r="G140" i="6"/>
  <c r="P140" i="6"/>
  <c r="Y140" i="6"/>
  <c r="AH140" i="6"/>
  <c r="AQ140" i="6"/>
  <c r="BA140" i="6"/>
  <c r="G141" i="6"/>
  <c r="P141" i="6"/>
  <c r="Y141" i="6"/>
  <c r="AH141" i="6"/>
  <c r="AQ141" i="6"/>
  <c r="AZ141" i="6"/>
  <c r="G142" i="6"/>
  <c r="P142" i="6"/>
  <c r="Y142" i="6"/>
  <c r="AH142" i="6"/>
  <c r="AQ142" i="6"/>
  <c r="AZ142" i="6"/>
  <c r="F143" i="6"/>
  <c r="P143" i="6"/>
  <c r="Y143" i="6"/>
  <c r="AH143" i="6"/>
  <c r="AQ143" i="6"/>
  <c r="AZ143" i="6"/>
  <c r="E144" i="6"/>
  <c r="M144" i="6"/>
  <c r="U144" i="6"/>
  <c r="AC144" i="6"/>
  <c r="AK144" i="6"/>
  <c r="AS144" i="6"/>
  <c r="BA144" i="6"/>
  <c r="F145" i="6"/>
  <c r="N145" i="6"/>
  <c r="V145" i="6"/>
  <c r="AD145" i="6"/>
  <c r="AL145" i="6"/>
  <c r="AT145" i="6"/>
  <c r="BB145" i="6"/>
  <c r="G146" i="6"/>
  <c r="O146" i="6"/>
  <c r="AC153" i="6"/>
  <c r="U153" i="6"/>
  <c r="M153" i="6"/>
  <c r="E153" i="6"/>
  <c r="AZ152" i="6"/>
  <c r="AR152" i="6"/>
  <c r="AJ152" i="6"/>
  <c r="AB152" i="6"/>
  <c r="T152" i="6"/>
  <c r="L152" i="6"/>
  <c r="D152" i="6"/>
  <c r="AY151" i="6"/>
  <c r="AQ151" i="6"/>
  <c r="AI151" i="6"/>
  <c r="AA151" i="6"/>
  <c r="S151" i="6"/>
  <c r="K151" i="6"/>
  <c r="C151" i="6"/>
  <c r="AX150" i="6"/>
  <c r="AP150" i="6"/>
  <c r="AH150" i="6"/>
  <c r="Z150" i="6"/>
  <c r="R150" i="6"/>
  <c r="J150" i="6"/>
  <c r="B150" i="6"/>
  <c r="AW149" i="6"/>
  <c r="AO149" i="6"/>
  <c r="AG149" i="6"/>
  <c r="Y149" i="6"/>
  <c r="Q149" i="6"/>
  <c r="I149" i="6"/>
  <c r="A149" i="6"/>
  <c r="AV148" i="6"/>
  <c r="AN148" i="6"/>
  <c r="AF148" i="6"/>
  <c r="X148" i="6"/>
  <c r="P148" i="6"/>
  <c r="H148" i="6"/>
  <c r="BC147" i="6"/>
  <c r="AU147" i="6"/>
  <c r="AM147" i="6"/>
  <c r="AE147" i="6"/>
  <c r="W147" i="6"/>
  <c r="O147" i="6"/>
  <c r="G147" i="6"/>
  <c r="BB146" i="6"/>
  <c r="AT146" i="6"/>
  <c r="AL146" i="6"/>
  <c r="AD146" i="6"/>
  <c r="V146" i="6"/>
  <c r="J146" i="6"/>
  <c r="BA145" i="6"/>
  <c r="AN145" i="6"/>
  <c r="AA145" i="6"/>
  <c r="O145" i="6"/>
  <c r="BB144" i="6"/>
  <c r="AL144" i="6"/>
  <c r="V144" i="6"/>
  <c r="F144" i="6"/>
  <c r="AR143" i="6"/>
  <c r="Z143" i="6"/>
  <c r="H143" i="6"/>
  <c r="AR142" i="6"/>
  <c r="Z142" i="6"/>
  <c r="H142" i="6"/>
  <c r="AR141" i="6"/>
  <c r="Z141" i="6"/>
  <c r="BC140" i="6"/>
  <c r="AC140" i="6"/>
  <c r="H140" i="6"/>
  <c r="AK139" i="6"/>
  <c r="J139" i="6"/>
  <c r="AS138" i="6"/>
  <c r="S138" i="6"/>
  <c r="AU137" i="6"/>
  <c r="AA137" i="6"/>
  <c r="BC136" i="6"/>
  <c r="AC136" i="6"/>
  <c r="I136" i="6"/>
  <c r="AK135" i="6"/>
  <c r="K135" i="6"/>
  <c r="AS134" i="6"/>
  <c r="S134" i="6"/>
  <c r="B97" i="6"/>
  <c r="C97" i="6" s="1"/>
  <c r="B80" i="6"/>
  <c r="C80" i="6" s="1"/>
  <c r="B126" i="6"/>
  <c r="C126" i="6" s="1"/>
  <c r="B115" i="6"/>
  <c r="C115" i="6" s="1"/>
  <c r="B124" i="6"/>
  <c r="C124" i="6" s="1"/>
  <c r="B86" i="6"/>
  <c r="C86" i="6" s="1"/>
  <c r="B89" i="6"/>
  <c r="C89" i="6" s="1"/>
  <c r="B87" i="6"/>
  <c r="C87" i="6" s="1"/>
  <c r="B72" i="6"/>
  <c r="C72" i="6" s="1"/>
  <c r="B90" i="6"/>
  <c r="C90" i="6" s="1"/>
  <c r="B83" i="6"/>
  <c r="C83" i="6" s="1"/>
  <c r="B84" i="6"/>
  <c r="C84" i="6" s="1"/>
  <c r="B88" i="6"/>
  <c r="C88" i="6" s="1"/>
  <c r="B78" i="6"/>
  <c r="C78" i="6" s="1"/>
  <c r="B113" i="6"/>
  <c r="C113" i="6" s="1"/>
  <c r="B121" i="6"/>
  <c r="C121" i="6" s="1"/>
  <c r="B91" i="6"/>
  <c r="C91" i="6" s="1"/>
  <c r="B74" i="6"/>
  <c r="C74" i="6" s="1"/>
  <c r="B108" i="6"/>
  <c r="C108" i="6" s="1"/>
  <c r="B102" i="6"/>
  <c r="C102" i="6" s="1"/>
  <c r="B99" i="6"/>
  <c r="C99" i="6" s="1"/>
  <c r="C39" i="6"/>
  <c r="C31" i="6"/>
  <c r="C37" i="6"/>
  <c r="C36" i="6"/>
  <c r="C35" i="6"/>
  <c r="B36" i="9" l="1"/>
  <c r="O41" i="9"/>
  <c r="N2" i="8"/>
  <c r="B36" i="7"/>
  <c r="B37" i="7" s="1"/>
  <c r="B38" i="9" s="1"/>
  <c r="A205" i="6" a="1"/>
  <c r="F210" i="6" s="1"/>
  <c r="B46" i="6" a="1"/>
  <c r="C41" i="6"/>
  <c r="M2" i="8" l="1"/>
  <c r="O13" i="8" s="1"/>
  <c r="B51" i="9"/>
  <c r="C41" i="9"/>
  <c r="C50" i="9"/>
  <c r="C52" i="9" s="1"/>
  <c r="O46" i="9"/>
  <c r="O45" i="9"/>
  <c r="O44" i="9"/>
  <c r="O43" i="9"/>
  <c r="O42" i="9"/>
  <c r="O4" i="8"/>
  <c r="F211" i="6"/>
  <c r="H211" i="6"/>
  <c r="H205" i="6"/>
  <c r="B209" i="6"/>
  <c r="D213" i="6"/>
  <c r="K205" i="6"/>
  <c r="I215" i="6"/>
  <c r="D208" i="6"/>
  <c r="G212" i="6"/>
  <c r="I206" i="6"/>
  <c r="D209" i="6"/>
  <c r="I207" i="6"/>
  <c r="A211" i="6"/>
  <c r="C205" i="6"/>
  <c r="C210" i="6"/>
  <c r="K215" i="6"/>
  <c r="B210" i="6"/>
  <c r="J215" i="6"/>
  <c r="D214" i="6"/>
  <c r="F213" i="6"/>
  <c r="H207" i="6"/>
  <c r="E213" i="6"/>
  <c r="G207" i="6"/>
  <c r="K208" i="6"/>
  <c r="C213" i="6"/>
  <c r="G206" i="6"/>
  <c r="B207" i="6"/>
  <c r="J209" i="6"/>
  <c r="A214" i="6"/>
  <c r="K209" i="6"/>
  <c r="J205" i="6"/>
  <c r="J214" i="6"/>
  <c r="I210" i="6"/>
  <c r="B205" i="6"/>
  <c r="B214" i="6"/>
  <c r="J211" i="6"/>
  <c r="A206" i="6"/>
  <c r="J207" i="6"/>
  <c r="D206" i="6"/>
  <c r="D210" i="6"/>
  <c r="D215" i="6"/>
  <c r="F209" i="6"/>
  <c r="C215" i="6"/>
  <c r="E209" i="6"/>
  <c r="E214" i="6"/>
  <c r="J212" i="6"/>
  <c r="I212" i="6"/>
  <c r="K206" i="6"/>
  <c r="H212" i="6"/>
  <c r="J206" i="6"/>
  <c r="I214" i="6"/>
  <c r="B212" i="6"/>
  <c r="E212" i="6"/>
  <c r="F206" i="6"/>
  <c r="G215" i="6"/>
  <c r="C208" i="6"/>
  <c r="F212" i="6"/>
  <c r="I205" i="6"/>
  <c r="A209" i="6"/>
  <c r="C209" i="6"/>
  <c r="J210" i="6"/>
  <c r="E208" i="6"/>
  <c r="B211" i="6"/>
  <c r="D205" i="6"/>
  <c r="E206" i="6"/>
  <c r="E215" i="6"/>
  <c r="G209" i="6"/>
  <c r="G214" i="6"/>
  <c r="I208" i="6"/>
  <c r="F214" i="6"/>
  <c r="H208" i="6"/>
  <c r="C212" i="6"/>
  <c r="H210" i="6"/>
  <c r="A212" i="6"/>
  <c r="C206" i="6"/>
  <c r="K211" i="6"/>
  <c r="B206" i="6"/>
  <c r="I211" i="6"/>
  <c r="A205" i="6"/>
  <c r="A207" i="6"/>
  <c r="E210" i="6"/>
  <c r="B215" i="6"/>
  <c r="A215" i="6"/>
  <c r="H214" i="6"/>
  <c r="J208" i="6"/>
  <c r="J213" i="6"/>
  <c r="A208" i="6"/>
  <c r="I213" i="6"/>
  <c r="K207" i="6"/>
  <c r="A210" i="6"/>
  <c r="F208" i="6"/>
  <c r="D211" i="6"/>
  <c r="F205" i="6"/>
  <c r="C211" i="6"/>
  <c r="E205" i="6"/>
  <c r="K212" i="6"/>
  <c r="E207" i="6"/>
  <c r="D212" i="6"/>
  <c r="H215" i="6"/>
  <c r="I209" i="6"/>
  <c r="H206" i="6"/>
  <c r="G211" i="6"/>
  <c r="K214" i="6"/>
  <c r="F207" i="6"/>
  <c r="K210" i="6"/>
  <c r="C214" i="6"/>
  <c r="F215" i="6"/>
  <c r="H209" i="6"/>
  <c r="H213" i="6"/>
  <c r="G213" i="6"/>
  <c r="K213" i="6"/>
  <c r="B208" i="6"/>
  <c r="B213" i="6"/>
  <c r="D207" i="6"/>
  <c r="A213" i="6"/>
  <c r="C207" i="6"/>
  <c r="G208" i="6"/>
  <c r="G205" i="6"/>
  <c r="G210" i="6"/>
  <c r="E211" i="6"/>
  <c r="B51" i="6"/>
  <c r="B46" i="6"/>
  <c r="A217" i="6" s="1" a="1"/>
  <c r="B54" i="6"/>
  <c r="B47" i="6"/>
  <c r="B55" i="6"/>
  <c r="B49" i="6"/>
  <c r="B48" i="6"/>
  <c r="B50" i="6"/>
  <c r="B52" i="6"/>
  <c r="B53" i="6"/>
  <c r="B56" i="6"/>
  <c r="O7" i="8" l="1"/>
  <c r="O26" i="8"/>
  <c r="O24" i="8"/>
  <c r="O12" i="8"/>
  <c r="O17" i="8"/>
  <c r="O22" i="8"/>
  <c r="O5" i="8"/>
  <c r="O9" i="8"/>
  <c r="O19" i="8"/>
  <c r="O11" i="8"/>
  <c r="O21" i="8"/>
  <c r="O27" i="8"/>
  <c r="O29" i="8"/>
  <c r="O10" i="8"/>
  <c r="O20" i="8"/>
  <c r="O18" i="8"/>
  <c r="O25" i="8"/>
  <c r="O23" i="8"/>
  <c r="O6" i="8"/>
  <c r="O28" i="8"/>
  <c r="O14" i="8"/>
  <c r="O8" i="8"/>
  <c r="O47" i="9"/>
  <c r="A219" i="6"/>
  <c r="A227" i="6"/>
  <c r="A220" i="6"/>
  <c r="A223" i="6"/>
  <c r="A224" i="6"/>
  <c r="A217" i="6"/>
  <c r="B230" i="6" s="1" a="1"/>
  <c r="A225" i="6"/>
  <c r="A221" i="6"/>
  <c r="A222" i="6"/>
  <c r="A218" i="6"/>
  <c r="A226" i="6"/>
  <c r="O16" i="8" l="1"/>
  <c r="C45" i="9" s="1"/>
  <c r="O31" i="8"/>
  <c r="G45" i="9" s="1"/>
  <c r="O15" i="8"/>
  <c r="C44" i="9" s="1"/>
  <c r="C54" i="9" s="1"/>
  <c r="O30" i="8"/>
  <c r="G44" i="9" s="1"/>
  <c r="C55" i="9" s="1"/>
  <c r="B233" i="6"/>
  <c r="B237" i="6"/>
  <c r="B230" i="6"/>
  <c r="B238" i="6"/>
  <c r="B231" i="6"/>
  <c r="B235" i="6"/>
  <c r="B239" i="6"/>
  <c r="B232" i="6"/>
  <c r="B236" i="6"/>
  <c r="B240" i="6"/>
  <c r="B234" i="6"/>
  <c r="C236" i="6" l="1"/>
  <c r="B11" i="7"/>
  <c r="C232" i="6"/>
  <c r="B7" i="7"/>
  <c r="C234" i="6"/>
  <c r="B9" i="7"/>
  <c r="C233" i="6"/>
  <c r="B8" i="7"/>
  <c r="C239" i="6"/>
  <c r="B14" i="7"/>
  <c r="C235" i="6"/>
  <c r="B10" i="7"/>
  <c r="C231" i="6"/>
  <c r="B6" i="7"/>
  <c r="C238" i="6"/>
  <c r="B13" i="7"/>
  <c r="C230" i="6"/>
  <c r="B5" i="7"/>
  <c r="C240" i="6"/>
  <c r="B15" i="7"/>
  <c r="C237" i="6"/>
  <c r="B12" i="7"/>
  <c r="B35" i="7" l="1"/>
  <c r="B40" i="7" l="1"/>
  <c r="B34" i="7"/>
  <c r="B37" i="9" s="1"/>
  <c r="C40" i="9" s="1"/>
  <c r="C56" i="9" s="1"/>
  <c r="B38" i="7"/>
  <c r="P5" i="3" l="1"/>
  <c r="Q5" i="3"/>
  <c r="R5" i="3"/>
  <c r="S5" i="3"/>
  <c r="T5" i="3"/>
  <c r="U5" i="3"/>
  <c r="V5" i="3"/>
  <c r="W5" i="3"/>
  <c r="X5" i="3"/>
  <c r="Y5" i="3"/>
  <c r="Z5" i="3"/>
  <c r="P6" i="3"/>
  <c r="Q6" i="3"/>
  <c r="R6" i="3"/>
  <c r="S6" i="3"/>
  <c r="T6" i="3"/>
  <c r="U6" i="3"/>
  <c r="V6" i="3"/>
  <c r="W6" i="3"/>
  <c r="X6" i="3"/>
  <c r="Y6" i="3"/>
  <c r="Z6" i="3"/>
  <c r="P7" i="3"/>
  <c r="Q7" i="3"/>
  <c r="R7" i="3"/>
  <c r="S7" i="3"/>
  <c r="T7" i="3"/>
  <c r="U7" i="3"/>
  <c r="V7" i="3"/>
  <c r="W7" i="3"/>
  <c r="X7" i="3"/>
  <c r="Y7" i="3"/>
  <c r="Z7" i="3"/>
  <c r="P8" i="3"/>
  <c r="Q8" i="3"/>
  <c r="R8" i="3"/>
  <c r="S8" i="3"/>
  <c r="T8" i="3"/>
  <c r="U8" i="3"/>
  <c r="V8" i="3"/>
  <c r="W8" i="3"/>
  <c r="X8" i="3"/>
  <c r="Y8" i="3"/>
  <c r="Z8" i="3"/>
  <c r="P9" i="3"/>
  <c r="Q9" i="3"/>
  <c r="R9" i="3"/>
  <c r="S9" i="3"/>
  <c r="T9" i="3"/>
  <c r="U9" i="3"/>
  <c r="V9" i="3"/>
  <c r="W9" i="3"/>
  <c r="X9" i="3"/>
  <c r="Y9" i="3"/>
  <c r="Z9" i="3"/>
  <c r="P10" i="3"/>
  <c r="Q10" i="3"/>
  <c r="R10" i="3"/>
  <c r="S10" i="3"/>
  <c r="T10" i="3"/>
  <c r="U10" i="3"/>
  <c r="V10" i="3"/>
  <c r="W10" i="3"/>
  <c r="X10" i="3"/>
  <c r="Y10" i="3"/>
  <c r="Z10" i="3"/>
  <c r="P11" i="3"/>
  <c r="Q11" i="3"/>
  <c r="R11" i="3"/>
  <c r="S11" i="3"/>
  <c r="T11" i="3"/>
  <c r="U11" i="3"/>
  <c r="V11" i="3"/>
  <c r="W11" i="3"/>
  <c r="X11" i="3"/>
  <c r="Y11" i="3"/>
  <c r="Z11" i="3"/>
  <c r="P12" i="3"/>
  <c r="Q12" i="3"/>
  <c r="R12" i="3"/>
  <c r="S12" i="3"/>
  <c r="T12" i="3"/>
  <c r="U12" i="3"/>
  <c r="V12" i="3"/>
  <c r="W12" i="3"/>
  <c r="X12" i="3"/>
  <c r="Y12" i="3"/>
  <c r="Z12" i="3"/>
  <c r="P13" i="3"/>
  <c r="Q13" i="3"/>
  <c r="R13" i="3"/>
  <c r="S13" i="3"/>
  <c r="T13" i="3"/>
  <c r="U13" i="3"/>
  <c r="V13" i="3"/>
  <c r="W13" i="3"/>
  <c r="X13" i="3"/>
  <c r="Y13" i="3"/>
  <c r="Z13" i="3"/>
  <c r="P14" i="3"/>
  <c r="Q14" i="3"/>
  <c r="R14" i="3"/>
  <c r="S14" i="3"/>
  <c r="T14" i="3"/>
  <c r="U14" i="3"/>
  <c r="V14" i="3"/>
  <c r="W14" i="3"/>
  <c r="X14" i="3"/>
  <c r="Y14" i="3"/>
  <c r="Z14" i="3"/>
  <c r="P15" i="3"/>
  <c r="Q15" i="3"/>
  <c r="R15" i="3"/>
  <c r="S15" i="3"/>
  <c r="T15" i="3"/>
  <c r="U15" i="3"/>
  <c r="V15" i="3"/>
  <c r="W15" i="3"/>
  <c r="X15" i="3"/>
  <c r="Y15" i="3"/>
  <c r="Z15" i="3"/>
  <c r="P16" i="3"/>
  <c r="Q16" i="3"/>
  <c r="R16" i="3"/>
  <c r="S16" i="3"/>
  <c r="T16" i="3"/>
  <c r="U16" i="3"/>
  <c r="V16" i="3"/>
  <c r="W16" i="3"/>
  <c r="X16" i="3"/>
  <c r="Y16" i="3"/>
  <c r="Z16" i="3"/>
  <c r="P17" i="3"/>
  <c r="Q17" i="3"/>
  <c r="R17" i="3"/>
  <c r="S17" i="3"/>
  <c r="T17" i="3"/>
  <c r="U17" i="3"/>
  <c r="V17" i="3"/>
  <c r="W17" i="3"/>
  <c r="X17" i="3"/>
  <c r="Y17" i="3"/>
  <c r="Z17" i="3"/>
  <c r="P18" i="3"/>
  <c r="Q18" i="3"/>
  <c r="R18" i="3"/>
  <c r="S18" i="3"/>
  <c r="T18" i="3"/>
  <c r="U18" i="3"/>
  <c r="V18" i="3"/>
  <c r="W18" i="3"/>
  <c r="X18" i="3"/>
  <c r="Y18" i="3"/>
  <c r="Z18" i="3"/>
  <c r="P19" i="3"/>
  <c r="Q19" i="3"/>
  <c r="R19" i="3"/>
  <c r="S19" i="3"/>
  <c r="T19" i="3"/>
  <c r="U19" i="3"/>
  <c r="V19" i="3"/>
  <c r="W19" i="3"/>
  <c r="X19" i="3"/>
  <c r="Y19" i="3"/>
  <c r="Z19" i="3"/>
  <c r="P20" i="3"/>
  <c r="Q20" i="3"/>
  <c r="R20" i="3"/>
  <c r="S20" i="3"/>
  <c r="T20" i="3"/>
  <c r="U20" i="3"/>
  <c r="V20" i="3"/>
  <c r="W20" i="3"/>
  <c r="X20" i="3"/>
  <c r="Y20" i="3"/>
  <c r="Z20" i="3"/>
  <c r="P21" i="3"/>
  <c r="Q21" i="3"/>
  <c r="R21" i="3"/>
  <c r="S21" i="3"/>
  <c r="T21" i="3"/>
  <c r="U21" i="3"/>
  <c r="V21" i="3"/>
  <c r="W21" i="3"/>
  <c r="X21" i="3"/>
  <c r="Y21" i="3"/>
  <c r="Z21" i="3"/>
  <c r="P22" i="3"/>
  <c r="Q22" i="3"/>
  <c r="R22" i="3"/>
  <c r="S22" i="3"/>
  <c r="T22" i="3"/>
  <c r="U22" i="3"/>
  <c r="V22" i="3"/>
  <c r="W22" i="3"/>
  <c r="X22" i="3"/>
  <c r="Y22" i="3"/>
  <c r="Z22" i="3"/>
  <c r="P23" i="3"/>
  <c r="Q23" i="3"/>
  <c r="R23" i="3"/>
  <c r="S23" i="3"/>
  <c r="T23" i="3"/>
  <c r="U23" i="3"/>
  <c r="V23" i="3"/>
  <c r="W23" i="3"/>
  <c r="X23" i="3"/>
  <c r="Y23" i="3"/>
  <c r="Z23" i="3"/>
  <c r="P24" i="3"/>
  <c r="Q24" i="3"/>
  <c r="R24" i="3"/>
  <c r="S24" i="3"/>
  <c r="T24" i="3"/>
  <c r="U24" i="3"/>
  <c r="V24" i="3"/>
  <c r="W24" i="3"/>
  <c r="X24" i="3"/>
  <c r="Y24" i="3"/>
  <c r="Z24" i="3"/>
  <c r="P25" i="3"/>
  <c r="Q25" i="3"/>
  <c r="R25" i="3"/>
  <c r="S25" i="3"/>
  <c r="T25" i="3"/>
  <c r="U25" i="3"/>
  <c r="V25" i="3"/>
  <c r="W25" i="3"/>
  <c r="X25" i="3"/>
  <c r="Y25" i="3"/>
  <c r="Z25" i="3"/>
  <c r="P26" i="3"/>
  <c r="Q26" i="3"/>
  <c r="R26" i="3"/>
  <c r="S26" i="3"/>
  <c r="T26" i="3"/>
  <c r="U26" i="3"/>
  <c r="V26" i="3"/>
  <c r="W26" i="3"/>
  <c r="X26" i="3"/>
  <c r="Y26" i="3"/>
  <c r="Z26" i="3"/>
  <c r="P27" i="3"/>
  <c r="Q27" i="3"/>
  <c r="R27" i="3"/>
  <c r="S27" i="3"/>
  <c r="T27" i="3"/>
  <c r="U27" i="3"/>
  <c r="V27" i="3"/>
  <c r="W27" i="3"/>
  <c r="X27" i="3"/>
  <c r="Y27" i="3"/>
  <c r="Z27" i="3"/>
  <c r="P28" i="3"/>
  <c r="Q28" i="3"/>
  <c r="R28" i="3"/>
  <c r="S28" i="3"/>
  <c r="T28" i="3"/>
  <c r="U28" i="3"/>
  <c r="V28" i="3"/>
  <c r="W28" i="3"/>
  <c r="X28" i="3"/>
  <c r="Y28" i="3"/>
  <c r="Z28" i="3"/>
  <c r="P29" i="3"/>
  <c r="Q29" i="3"/>
  <c r="R29" i="3"/>
  <c r="S29" i="3"/>
  <c r="T29" i="3"/>
  <c r="U29" i="3"/>
  <c r="V29" i="3"/>
  <c r="W29" i="3"/>
  <c r="X29" i="3"/>
  <c r="Y29" i="3"/>
  <c r="Z29" i="3"/>
  <c r="P30" i="3"/>
  <c r="Q30" i="3"/>
  <c r="R30" i="3"/>
  <c r="S30" i="3"/>
  <c r="T30" i="3"/>
  <c r="U30" i="3"/>
  <c r="V30" i="3"/>
  <c r="W30" i="3"/>
  <c r="X30" i="3"/>
  <c r="Y30" i="3"/>
  <c r="Z30" i="3"/>
  <c r="P31" i="3"/>
  <c r="Q31" i="3"/>
  <c r="R31" i="3"/>
  <c r="S31" i="3"/>
  <c r="T31" i="3"/>
  <c r="U31" i="3"/>
  <c r="V31" i="3"/>
  <c r="W31" i="3"/>
  <c r="X31" i="3"/>
  <c r="Y31" i="3"/>
  <c r="Z31" i="3"/>
  <c r="P32" i="3"/>
  <c r="Q32" i="3"/>
  <c r="R32" i="3"/>
  <c r="S32" i="3"/>
  <c r="T32" i="3"/>
  <c r="U32" i="3"/>
  <c r="V32" i="3"/>
  <c r="W32" i="3"/>
  <c r="X32" i="3"/>
  <c r="Y32" i="3"/>
  <c r="Z32" i="3"/>
  <c r="P33" i="3"/>
  <c r="Q33" i="3"/>
  <c r="R33" i="3"/>
  <c r="S33" i="3"/>
  <c r="T33" i="3"/>
  <c r="U33" i="3"/>
  <c r="V33" i="3"/>
  <c r="W33" i="3"/>
  <c r="X33" i="3"/>
  <c r="Y33" i="3"/>
  <c r="Z33" i="3"/>
  <c r="P34" i="3"/>
  <c r="Q34" i="3"/>
  <c r="R34" i="3"/>
  <c r="S34" i="3"/>
  <c r="T34" i="3"/>
  <c r="U34" i="3"/>
  <c r="V34" i="3"/>
  <c r="W34" i="3"/>
  <c r="X34" i="3"/>
  <c r="Y34" i="3"/>
  <c r="Z34" i="3"/>
  <c r="P35" i="3"/>
  <c r="Q35" i="3"/>
  <c r="R35" i="3"/>
  <c r="S35" i="3"/>
  <c r="T35" i="3"/>
  <c r="U35" i="3"/>
  <c r="V35" i="3"/>
  <c r="W35" i="3"/>
  <c r="X35" i="3"/>
  <c r="Y35" i="3"/>
  <c r="Z35" i="3"/>
  <c r="P38" i="3"/>
  <c r="Q38" i="3"/>
  <c r="R38" i="3"/>
  <c r="S38" i="3"/>
  <c r="T38" i="3"/>
  <c r="U38" i="3"/>
  <c r="V38" i="3"/>
  <c r="W38" i="3"/>
  <c r="X38" i="3"/>
  <c r="Y38" i="3"/>
  <c r="Z38" i="3"/>
  <c r="P39" i="3"/>
  <c r="Q39" i="3"/>
  <c r="R39" i="3"/>
  <c r="S39" i="3"/>
  <c r="T39" i="3"/>
  <c r="U39" i="3"/>
  <c r="V39" i="3"/>
  <c r="W39" i="3"/>
  <c r="X39" i="3"/>
  <c r="Y39" i="3"/>
  <c r="Z39" i="3"/>
  <c r="P40" i="3"/>
  <c r="Q40" i="3"/>
  <c r="R40" i="3"/>
  <c r="S40" i="3"/>
  <c r="T40" i="3"/>
  <c r="U40" i="3"/>
  <c r="V40" i="3"/>
  <c r="W40" i="3"/>
  <c r="X40" i="3"/>
  <c r="Y40" i="3"/>
  <c r="Z40" i="3"/>
  <c r="P41" i="3"/>
  <c r="Q41" i="3"/>
  <c r="R41" i="3"/>
  <c r="S41" i="3"/>
  <c r="T41" i="3"/>
  <c r="U41" i="3"/>
  <c r="V41" i="3"/>
  <c r="W41" i="3"/>
  <c r="X41" i="3"/>
  <c r="Y41" i="3"/>
  <c r="Z41" i="3"/>
  <c r="P42" i="3"/>
  <c r="Q42" i="3"/>
  <c r="R42" i="3"/>
  <c r="S42" i="3"/>
  <c r="T42" i="3"/>
  <c r="U42" i="3"/>
  <c r="V42" i="3"/>
  <c r="W42" i="3"/>
  <c r="X42" i="3"/>
  <c r="Y42" i="3"/>
  <c r="Z42" i="3"/>
  <c r="P43" i="3"/>
  <c r="Q43" i="3"/>
  <c r="R43" i="3"/>
  <c r="S43" i="3"/>
  <c r="T43" i="3"/>
  <c r="U43" i="3"/>
  <c r="V43" i="3"/>
  <c r="W43" i="3"/>
  <c r="X43" i="3"/>
  <c r="Y43" i="3"/>
  <c r="Z43" i="3"/>
  <c r="P44" i="3"/>
  <c r="Q44" i="3"/>
  <c r="R44" i="3"/>
  <c r="S44" i="3"/>
  <c r="T44" i="3"/>
  <c r="U44" i="3"/>
  <c r="V44" i="3"/>
  <c r="W44" i="3"/>
  <c r="X44" i="3"/>
  <c r="Y44" i="3"/>
  <c r="Z44" i="3"/>
  <c r="P45" i="3"/>
  <c r="Q45" i="3"/>
  <c r="R45" i="3"/>
  <c r="S45" i="3"/>
  <c r="T45" i="3"/>
  <c r="U45" i="3"/>
  <c r="V45" i="3"/>
  <c r="W45" i="3"/>
  <c r="X45" i="3"/>
  <c r="Y45" i="3"/>
  <c r="Z45" i="3"/>
  <c r="P46" i="3"/>
  <c r="Q46" i="3"/>
  <c r="R46" i="3"/>
  <c r="S46" i="3"/>
  <c r="T46" i="3"/>
  <c r="U46" i="3"/>
  <c r="V46" i="3"/>
  <c r="W46" i="3"/>
  <c r="X46" i="3"/>
  <c r="Y46" i="3"/>
  <c r="Z46" i="3"/>
  <c r="P47" i="3"/>
  <c r="Q47" i="3"/>
  <c r="R47" i="3"/>
  <c r="S47" i="3"/>
  <c r="T47" i="3"/>
  <c r="U47" i="3"/>
  <c r="V47" i="3"/>
  <c r="W47" i="3"/>
  <c r="X47" i="3"/>
  <c r="Y47" i="3"/>
  <c r="Z47" i="3"/>
  <c r="P48" i="3"/>
  <c r="Q48" i="3"/>
  <c r="R48" i="3"/>
  <c r="S48" i="3"/>
  <c r="T48" i="3"/>
  <c r="U48" i="3"/>
  <c r="V48" i="3"/>
  <c r="W48" i="3"/>
  <c r="X48" i="3"/>
  <c r="Y48" i="3"/>
  <c r="Z48" i="3"/>
  <c r="P49" i="3"/>
  <c r="Q49" i="3"/>
  <c r="R49" i="3"/>
  <c r="S49" i="3"/>
  <c r="T49" i="3"/>
  <c r="U49" i="3"/>
  <c r="V49" i="3"/>
  <c r="W49" i="3"/>
  <c r="X49" i="3"/>
  <c r="Y49" i="3"/>
  <c r="Z49" i="3"/>
  <c r="P50" i="3"/>
  <c r="Q50" i="3"/>
  <c r="R50" i="3"/>
  <c r="S50" i="3"/>
  <c r="T50" i="3"/>
  <c r="U50" i="3"/>
  <c r="V50" i="3"/>
  <c r="W50" i="3"/>
  <c r="X50" i="3"/>
  <c r="Y50" i="3"/>
  <c r="Z50" i="3"/>
  <c r="P51" i="3"/>
  <c r="Q51" i="3"/>
  <c r="R51" i="3"/>
  <c r="S51" i="3"/>
  <c r="T51" i="3"/>
  <c r="U51" i="3"/>
  <c r="V51" i="3"/>
  <c r="W51" i="3"/>
  <c r="X51" i="3"/>
  <c r="Y51" i="3"/>
  <c r="Z51" i="3"/>
  <c r="P52" i="3"/>
  <c r="Q52" i="3"/>
  <c r="R52" i="3"/>
  <c r="S52" i="3"/>
  <c r="T52" i="3"/>
  <c r="U52" i="3"/>
  <c r="V52" i="3"/>
  <c r="W52" i="3"/>
  <c r="X52" i="3"/>
  <c r="Y52" i="3"/>
  <c r="Z52" i="3"/>
  <c r="P53" i="3"/>
  <c r="Q53" i="3"/>
  <c r="R53" i="3"/>
  <c r="S53" i="3"/>
  <c r="T53" i="3"/>
  <c r="U53" i="3"/>
  <c r="V53" i="3"/>
  <c r="W53" i="3"/>
  <c r="X53" i="3"/>
  <c r="Y53" i="3"/>
  <c r="Z53" i="3"/>
  <c r="P54" i="3"/>
  <c r="Q54" i="3"/>
  <c r="R54" i="3"/>
  <c r="S54" i="3"/>
  <c r="T54" i="3"/>
  <c r="U54" i="3"/>
  <c r="V54" i="3"/>
  <c r="W54" i="3"/>
  <c r="X54" i="3"/>
  <c r="Y54" i="3"/>
  <c r="Z54" i="3"/>
  <c r="P55" i="3"/>
  <c r="Q55" i="3"/>
  <c r="R55" i="3"/>
  <c r="S55" i="3"/>
  <c r="T55" i="3"/>
  <c r="U55" i="3"/>
  <c r="V55" i="3"/>
  <c r="W55" i="3"/>
  <c r="X55" i="3"/>
  <c r="Y55" i="3"/>
  <c r="Z55" i="3"/>
  <c r="P56" i="3"/>
  <c r="Q56" i="3"/>
  <c r="R56" i="3"/>
  <c r="S56" i="3"/>
  <c r="T56" i="3"/>
  <c r="U56" i="3"/>
  <c r="V56" i="3"/>
  <c r="W56" i="3"/>
  <c r="X56" i="3"/>
  <c r="Y56" i="3"/>
  <c r="Z56" i="3"/>
  <c r="P57" i="3"/>
  <c r="Q57" i="3"/>
  <c r="R57" i="3"/>
  <c r="S57" i="3"/>
  <c r="T57" i="3"/>
  <c r="U57" i="3"/>
  <c r="V57" i="3"/>
  <c r="W57" i="3"/>
  <c r="X57" i="3"/>
  <c r="Y57" i="3"/>
  <c r="Z57" i="3"/>
  <c r="P58" i="3"/>
  <c r="Q58" i="3"/>
  <c r="R58" i="3"/>
  <c r="S58" i="3"/>
  <c r="T58" i="3"/>
  <c r="U58" i="3"/>
  <c r="V58" i="3"/>
  <c r="W58" i="3"/>
  <c r="X58" i="3"/>
  <c r="Y58" i="3"/>
  <c r="Z58" i="3"/>
  <c r="P59" i="3"/>
  <c r="Q59" i="3"/>
  <c r="R59" i="3"/>
  <c r="S59" i="3"/>
  <c r="T59" i="3"/>
  <c r="U59" i="3"/>
  <c r="V59" i="3"/>
  <c r="W59" i="3"/>
  <c r="X59" i="3"/>
  <c r="Y59" i="3"/>
  <c r="Z59" i="3"/>
  <c r="P60" i="3"/>
  <c r="Q60" i="3"/>
  <c r="R60" i="3"/>
  <c r="S60" i="3"/>
  <c r="T60" i="3"/>
  <c r="U60" i="3"/>
  <c r="V60" i="3"/>
  <c r="W60" i="3"/>
  <c r="X60" i="3"/>
  <c r="Y60" i="3"/>
  <c r="Z60" i="3"/>
  <c r="P61" i="3"/>
  <c r="Q61" i="3"/>
  <c r="R61" i="3"/>
  <c r="S61" i="3"/>
  <c r="T61" i="3"/>
  <c r="U61" i="3"/>
  <c r="V61" i="3"/>
  <c r="W61" i="3"/>
  <c r="X61" i="3"/>
  <c r="Y61" i="3"/>
  <c r="Z61" i="3"/>
  <c r="Q4" i="3"/>
  <c r="R4" i="3"/>
  <c r="S4" i="3"/>
  <c r="T4" i="3"/>
  <c r="U4" i="3"/>
  <c r="V4" i="3"/>
  <c r="W4" i="3"/>
  <c r="X4" i="3"/>
  <c r="Y4" i="3"/>
  <c r="Z4" i="3"/>
  <c r="P4" i="3"/>
  <c r="I28" i="1" l="1"/>
</calcChain>
</file>

<file path=xl/sharedStrings.xml><?xml version="1.0" encoding="utf-8"?>
<sst xmlns="http://schemas.openxmlformats.org/spreadsheetml/2006/main" count="852" uniqueCount="457">
  <si>
    <t xml:space="preserve">IT Sector </t>
  </si>
  <si>
    <t>3I INFOTECH</t>
  </si>
  <si>
    <t>63 MOONS TECH</t>
  </si>
  <si>
    <t>8K MILES SOFT</t>
  </si>
  <si>
    <t>ACCELYA KALE</t>
  </si>
  <si>
    <t>ALLSEC TECHNOLOGIES</t>
  </si>
  <si>
    <t>APTECH</t>
  </si>
  <si>
    <t>AURIONPRO SOLN</t>
  </si>
  <si>
    <t>AXISCADES ENG.</t>
  </si>
  <si>
    <t>CEREBRA INTE</t>
  </si>
  <si>
    <t>CIGNITI TECHNOLOGIES</t>
  </si>
  <si>
    <t>COFORGE</t>
  </si>
  <si>
    <t>CYIENT</t>
  </si>
  <si>
    <t>D-LINK (INDIA)</t>
  </si>
  <si>
    <t>DATAMATICS GLOBAL</t>
  </si>
  <si>
    <t>ECLERX SERVICES</t>
  </si>
  <si>
    <t>EXPLEO SOLUTIONS</t>
  </si>
  <si>
    <t>FIRSTSOURCE SOLUTIONS</t>
  </si>
  <si>
    <t>GENESYS INTL.</t>
  </si>
  <si>
    <t>HCL INFOSYS</t>
  </si>
  <si>
    <t>HCL TECHNOLOGIES</t>
  </si>
  <si>
    <t>HEXAWARE TECHNOLOGIES</t>
  </si>
  <si>
    <t>HINDUJA GLOBAL</t>
  </si>
  <si>
    <t>HOV SERVICES</t>
  </si>
  <si>
    <t>INFIBEAM AVENUES</t>
  </si>
  <si>
    <t>INFOSYS</t>
  </si>
  <si>
    <t>INTELLECT DESIGN</t>
  </si>
  <si>
    <t>KELLTON TECH</t>
  </si>
  <si>
    <t>L&amp;T INFOTECH</t>
  </si>
  <si>
    <t>L&amp;T TECHONOLOGY</t>
  </si>
  <si>
    <t>MAJESCO</t>
  </si>
  <si>
    <t>MASTEK</t>
  </si>
  <si>
    <t>MINDTREE</t>
  </si>
  <si>
    <t>MOSCHIP SEMI</t>
  </si>
  <si>
    <t>MPHASIS</t>
  </si>
  <si>
    <t>NELCO</t>
  </si>
  <si>
    <t>NEWGEN SOFTWARE</t>
  </si>
  <si>
    <t>NIIT</t>
  </si>
  <si>
    <t>NUCLEUS SOFTWARE</t>
  </si>
  <si>
    <t>ORACLE FINANCIAL</t>
  </si>
  <si>
    <t>PERSISTENT SYSTEMS</t>
  </si>
  <si>
    <t>QUICK HEAL TECHNOLOGIES</t>
  </si>
  <si>
    <t>RAMCO SYSTEMS</t>
  </si>
  <si>
    <t>ROLTA INDIA</t>
  </si>
  <si>
    <t>SHIV.BIMETAL</t>
  </si>
  <si>
    <t>SONATA SOFTWARE</t>
  </si>
  <si>
    <t>SUBEX</t>
  </si>
  <si>
    <t>TAKE SOLUTIONS</t>
  </si>
  <si>
    <t>TANLA Platforms</t>
  </si>
  <si>
    <t>TATA ELXSI</t>
  </si>
  <si>
    <t>TCS</t>
  </si>
  <si>
    <t>TECH MAHINDRA</t>
  </si>
  <si>
    <t>TRIGYN TECHNOLOGIES</t>
  </si>
  <si>
    <t>TVS ELECTRON</t>
  </si>
  <si>
    <t>WIPRO</t>
  </si>
  <si>
    <t>ZEN TECHNOLOGIES</t>
  </si>
  <si>
    <t>ZENSAR TECHNOLOGIES</t>
  </si>
  <si>
    <t>Pharma Sector</t>
  </si>
  <si>
    <t>BIOCON</t>
  </si>
  <si>
    <t>CADILA HEALTHCARE</t>
  </si>
  <si>
    <t>CIPLA</t>
  </si>
  <si>
    <t>DIVIS LABORATORIES</t>
  </si>
  <si>
    <t>DR. REDDYS LAB</t>
  </si>
  <si>
    <t>IPCA LABS</t>
  </si>
  <si>
    <t>LUPIN</t>
  </si>
  <si>
    <t>PIRAMAL ENTERPRISES</t>
  </si>
  <si>
    <t>SUN PHARMA</t>
  </si>
  <si>
    <t>TORRENT PHARMA</t>
  </si>
  <si>
    <t>ABBOTT INDIA</t>
  </si>
  <si>
    <t>GSK PHARMA</t>
  </si>
  <si>
    <t>PFIZER</t>
  </si>
  <si>
    <t>AARTI DRUGS</t>
  </si>
  <si>
    <t>AJANTA PHARMA</t>
  </si>
  <si>
    <t>ALEMBIC PHARMA</t>
  </si>
  <si>
    <t>GLENMARK PHARMA</t>
  </si>
  <si>
    <t>J.B.CHEMICALS</t>
  </si>
  <si>
    <t>NATCO PHARMA</t>
  </si>
  <si>
    <t>STRIDES PHARMA SCIENCE</t>
  </si>
  <si>
    <t>PROCTER &amp; GAMBLE HEALTH</t>
  </si>
  <si>
    <t>SANOFI INDIA</t>
  </si>
  <si>
    <t>INDOCO REMEDIES</t>
  </si>
  <si>
    <t>NIFTY 50</t>
  </si>
  <si>
    <t>ORCHID PHARMA</t>
  </si>
  <si>
    <t>PANACEA BIOTECH</t>
  </si>
  <si>
    <t>NOVARTIS</t>
  </si>
  <si>
    <t xml:space="preserve">Bank Sector </t>
  </si>
  <si>
    <t>AXIS BANK</t>
  </si>
  <si>
    <t>CITY UNION BANK</t>
  </si>
  <si>
    <t>DCB BANK</t>
  </si>
  <si>
    <t>DHANLAXMI BANK</t>
  </si>
  <si>
    <t>FEDERAL BANK</t>
  </si>
  <si>
    <t>HDFC BANK</t>
  </si>
  <si>
    <t>ICICI BANK</t>
  </si>
  <si>
    <t>IDFC FIRST BANK</t>
  </si>
  <si>
    <t>INDUSIND BANK</t>
  </si>
  <si>
    <t>J&amp;K BANK</t>
  </si>
  <si>
    <t>KARNATAKA BANK</t>
  </si>
  <si>
    <t>KARUR VYSYA BANK</t>
  </si>
  <si>
    <t>KOTAK MAHINDRA BANK</t>
  </si>
  <si>
    <t>LAKSHMI VILAS BANK</t>
  </si>
  <si>
    <t>RBL BANK</t>
  </si>
  <si>
    <t>SOUTH IND.BANK</t>
  </si>
  <si>
    <t>YES BANK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</si>
  <si>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</si>
  <si>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</si>
  <si>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</si>
  <si>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</si>
  <si>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</si>
  <si>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</si>
  <si>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</t>
  </si>
  <si>
    <t>CORPORATION BANK</t>
  </si>
  <si>
    <t>DENA BANK</t>
  </si>
  <si>
    <t>IDBI BANK</t>
  </si>
  <si>
    <t>INDIAN BANK</t>
  </si>
  <si>
    <t>INDIAN OVERSEAS BANK</t>
  </si>
  <si>
    <t>ORIENTAL BANK</t>
  </si>
  <si>
    <t>PNB</t>
  </si>
  <si>
    <t>PUNJAB &amp; SIND BANK</t>
  </si>
  <si>
    <t>SBI</t>
  </si>
  <si>
    <t>SYNDICATE BANK</t>
  </si>
  <si>
    <t>UCO BANK</t>
  </si>
  <si>
    <t>UNION BANK</t>
  </si>
  <si>
    <t>UNITED BANK OF INDIA</t>
  </si>
  <si>
    <t>VIJAYA BANK</t>
  </si>
  <si>
    <t>BPCL</t>
  </si>
  <si>
    <t>CASTROL INDIA</t>
  </si>
  <si>
    <t>CHENNAI PETROLEUM</t>
  </si>
  <si>
    <t>GAIL</t>
  </si>
  <si>
    <t>GUJ. STATE PETRONET</t>
  </si>
  <si>
    <t>GUJARAT GAS</t>
  </si>
  <si>
    <t>GULF OIL LUBRICANTS</t>
  </si>
  <si>
    <t>HIND.OIL EXP</t>
  </si>
  <si>
    <t>HPCL</t>
  </si>
  <si>
    <t>INDRAPRASTHA GAS</t>
  </si>
  <si>
    <t>IOC</t>
  </si>
  <si>
    <t>MAHANAGAR GAS</t>
  </si>
  <si>
    <t>MRPL</t>
  </si>
  <si>
    <t>OIL INDIA</t>
  </si>
  <si>
    <t>ONGC</t>
  </si>
  <si>
    <t>PETRONET LNG</t>
  </si>
  <si>
    <t>RELIANCE IND.</t>
  </si>
  <si>
    <t>SUZLON ENERGY</t>
  </si>
  <si>
    <t xml:space="preserve">Energy Sector </t>
  </si>
  <si>
    <t>RELIANCE INDUSTRIES LTD.</t>
  </si>
  <si>
    <t>HDFC BANK LTD.</t>
  </si>
  <si>
    <t>INFOSYS LTD.</t>
  </si>
  <si>
    <t>HOUSING DEVELOPMENT FINANCE CORPORATION LTD.</t>
  </si>
  <si>
    <t>TATA CONSULTANCY SERVICES LTD.</t>
  </si>
  <si>
    <t>ICICI BANK LTD.</t>
  </si>
  <si>
    <t>KOTAK MAHINDRA BANK LTD.</t>
  </si>
  <si>
    <t>HINDUSTAN UNILEVER LTD.</t>
  </si>
  <si>
    <t>ITC LTD.</t>
  </si>
  <si>
    <t>BHARTI AIRTEL LTD.</t>
  </si>
  <si>
    <t>LARSEN &amp; TOUBRO LTD.</t>
  </si>
  <si>
    <t>AXIS BANK LTD.</t>
  </si>
  <si>
    <t>BAJAJ FINANCE LTD.</t>
  </si>
  <si>
    <t>MARUTI SUZUKI INDIA LTD.</t>
  </si>
  <si>
    <t>ASIAN PAINTS LTD.</t>
  </si>
  <si>
    <t>HCL TECHNOLOGIES LTD.</t>
  </si>
  <si>
    <t>STATE BANK OF INDIA</t>
  </si>
  <si>
    <t>NESTLE INDIA LTD.</t>
  </si>
  <si>
    <t>MAHINDRA &amp; MAHINDRA LTD.</t>
  </si>
  <si>
    <t>SUN PHARMACEUTICAL INDUSTRIES LTD.</t>
  </si>
  <si>
    <t>DR. REDDY’S LABORATORIES LTD.</t>
  </si>
  <si>
    <t>ULTRATECH CEMENT LTD.</t>
  </si>
  <si>
    <t>POWER GRID CORPORATION OF INDIA LTD.</t>
  </si>
  <si>
    <t>HDFC LIFE</t>
  </si>
  <si>
    <t>BRITANNIA INDUSTRIES LTD.</t>
  </si>
  <si>
    <t>TITAN COMPANY LTD.</t>
  </si>
  <si>
    <t>TECH MAHINDRA LTD.</t>
  </si>
  <si>
    <t>NTPC LTD.</t>
  </si>
  <si>
    <t>WIPRO LTD.</t>
  </si>
  <si>
    <t>BAJAJ AUTO LTD.</t>
  </si>
  <si>
    <t>BAJAJ FINSERV LTD.</t>
  </si>
  <si>
    <t>CIPLA LTD.</t>
  </si>
  <si>
    <t>HERO MOTOCORP LTD.</t>
  </si>
  <si>
    <t>BHARAT PETROLEUM CORP. LTD.</t>
  </si>
  <si>
    <t>INDUSIND BANK LTD.</t>
  </si>
  <si>
    <t>SHREE CEMENT LTD.</t>
  </si>
  <si>
    <t>EICHER MOTORS LTD.</t>
  </si>
  <si>
    <t>OIL &amp; NATURAL GAS CORPORATION LTD.</t>
  </si>
  <si>
    <t>COAL INDIA LTD.</t>
  </si>
  <si>
    <t>TATA STEEL LTD.</t>
  </si>
  <si>
    <t>UPL LTD.</t>
  </si>
  <si>
    <t>GRASIM INDUSTRIES LTD.</t>
  </si>
  <si>
    <t>HINDALCO INDUSTRIES LTD.</t>
  </si>
  <si>
    <t>ADANI PORT AND SPECIAL ECONOMIC ZONE</t>
  </si>
  <si>
    <t>JSW STEEL LTD.</t>
  </si>
  <si>
    <t>INDIAN OIL CORPORATION LTD.</t>
  </si>
  <si>
    <t>TATA MOTORS LTD.</t>
  </si>
  <si>
    <t>GAIL (INDIA) LTD.</t>
  </si>
  <si>
    <t>BHARTI INFRATEL LTD.</t>
  </si>
  <si>
    <t>ZEE ENTERTAINMENT ENTERPRISES LTD.</t>
  </si>
  <si>
    <t>ARCHIES</t>
  </si>
  <si>
    <t>HUHTAMAKI INDIA</t>
  </si>
  <si>
    <t>KOKUYO CAMLIN</t>
  </si>
  <si>
    <t>BATA INDIA</t>
  </si>
  <si>
    <t>GILLETTE INDIA</t>
  </si>
  <si>
    <t>P&amp;G HYGIENE</t>
  </si>
  <si>
    <t xml:space="preserve">FMCG Sector </t>
  </si>
  <si>
    <t>FUTURE CONSUMERS</t>
  </si>
  <si>
    <t>KRBL LIMITED</t>
  </si>
  <si>
    <t>MANPASAND BEVERAGES</t>
  </si>
  <si>
    <t>VADILAL INDUSTRIES LIMITED</t>
  </si>
  <si>
    <t>JYOTHY LABORATORIES LIMITED</t>
  </si>
  <si>
    <t>ZYDUS WELLNESS LTD</t>
  </si>
  <si>
    <t>BRITANNIA INDUSTRIES</t>
  </si>
  <si>
    <t>COLGATE-PALMOLIVE (INDIA)</t>
  </si>
  <si>
    <t>DABUR INDIA LTD</t>
  </si>
  <si>
    <t>EMAMI LIMITED</t>
  </si>
  <si>
    <t>GODREJ CONSUMER PRODUCTS LIMITED</t>
  </si>
  <si>
    <t>HINDUSTAN UNILEVER LIMITED</t>
  </si>
  <si>
    <t>ITC LIMITED</t>
  </si>
  <si>
    <t>MARICO LIMITED</t>
  </si>
  <si>
    <t>NESTLE INDIA LIMITED</t>
  </si>
  <si>
    <t>PIDILITE INDUSTRIES LIMITED</t>
  </si>
  <si>
    <t>RUCHI SOYA INDUSTRIES LIMITED</t>
  </si>
  <si>
    <t>ASIAN PAINTS LIMITED</t>
  </si>
  <si>
    <t>UNITED BREWERIES LIMITED</t>
  </si>
  <si>
    <t/>
  </si>
  <si>
    <t>Bank Sector</t>
  </si>
  <si>
    <t>Energy Sector</t>
  </si>
  <si>
    <t xml:space="preserve"> </t>
  </si>
  <si>
    <t xml:space="preserve">Small Cap Stocks </t>
  </si>
  <si>
    <t xml:space="preserve">Mid Cap Stocks </t>
  </si>
  <si>
    <t xml:space="preserve">Large Cap Stocks </t>
  </si>
  <si>
    <t xml:space="preserve">PE Ratio </t>
  </si>
  <si>
    <t xml:space="preserve">Debt to Equity </t>
  </si>
  <si>
    <t xml:space="preserve">Quick Ratio </t>
  </si>
  <si>
    <t>Return on Equity</t>
  </si>
  <si>
    <t>Small Cap</t>
  </si>
  <si>
    <t>Mid Cap</t>
  </si>
  <si>
    <t>Large Cap</t>
  </si>
  <si>
    <t>IT Sector</t>
  </si>
  <si>
    <t>&lt;19.0833</t>
  </si>
  <si>
    <t>&lt;1</t>
  </si>
  <si>
    <t>&gt;1</t>
  </si>
  <si>
    <t>&gt;20</t>
  </si>
  <si>
    <t>&lt;14.71778</t>
  </si>
  <si>
    <t>&lt;20.99</t>
  </si>
  <si>
    <t>&lt;10.97</t>
  </si>
  <si>
    <t>&gt;15</t>
  </si>
  <si>
    <t>&lt;15.63</t>
  </si>
  <si>
    <t>&lt;10.148</t>
  </si>
  <si>
    <t>CASA</t>
  </si>
  <si>
    <t>&gt;12</t>
  </si>
  <si>
    <t>CAR</t>
  </si>
  <si>
    <t>FMCG Sector</t>
  </si>
  <si>
    <t>&lt;22.8</t>
  </si>
  <si>
    <t>&lt;13.91</t>
  </si>
  <si>
    <t>&lt;17.18</t>
  </si>
  <si>
    <t>&gt;0</t>
  </si>
  <si>
    <t>&lt;18.6575</t>
  </si>
  <si>
    <t>&lt;20.22</t>
  </si>
  <si>
    <t>&lt;43.14</t>
  </si>
  <si>
    <t>&lt;40</t>
  </si>
  <si>
    <t>&lt;61.03</t>
  </si>
  <si>
    <t>&lt;43.3</t>
  </si>
  <si>
    <t>Pharma</t>
  </si>
  <si>
    <t xml:space="preserve">IT </t>
  </si>
  <si>
    <t>Bank</t>
  </si>
  <si>
    <t>Energy</t>
  </si>
  <si>
    <t>FMCG</t>
  </si>
  <si>
    <t>Industry</t>
  </si>
  <si>
    <t>Downside Variance</t>
  </si>
  <si>
    <t>VaR (in %)</t>
  </si>
  <si>
    <t>Month</t>
  </si>
  <si>
    <t>Marico Limited</t>
  </si>
  <si>
    <t>Hindustan Unilever Limited</t>
  </si>
  <si>
    <t>Sonata Software</t>
  </si>
  <si>
    <t>L&amp;T Infotech</t>
  </si>
  <si>
    <t>Accelya Kale</t>
  </si>
  <si>
    <t>Abbott India</t>
  </si>
  <si>
    <t>City Union Bank</t>
  </si>
  <si>
    <t>Divis Laboratories</t>
  </si>
  <si>
    <t>HDFC Bank</t>
  </si>
  <si>
    <t>Petronet LNG</t>
  </si>
  <si>
    <t>Expected Return</t>
  </si>
  <si>
    <t>Expected Excess Return</t>
  </si>
  <si>
    <t>Company Name</t>
  </si>
  <si>
    <t>RHS</t>
  </si>
  <si>
    <t>LHS</t>
  </si>
  <si>
    <t>OMEGA</t>
  </si>
  <si>
    <t>Uncertainty of Views</t>
  </si>
  <si>
    <t>P</t>
  </si>
  <si>
    <t>Link Matrix</t>
  </si>
  <si>
    <t>Q</t>
  </si>
  <si>
    <t>Views</t>
  </si>
  <si>
    <t>Pi</t>
  </si>
  <si>
    <t>Implied Equilibrium Excess Returns</t>
  </si>
  <si>
    <t>w</t>
  </si>
  <si>
    <t>Market Weights</t>
  </si>
  <si>
    <t>S</t>
  </si>
  <si>
    <t>Variance Covariance Matrix</t>
  </si>
  <si>
    <t>A</t>
  </si>
  <si>
    <t>Price of Risk</t>
  </si>
  <si>
    <t>Glossary</t>
  </si>
  <si>
    <t>View 55</t>
  </si>
  <si>
    <t>View 54</t>
  </si>
  <si>
    <t>View 53</t>
  </si>
  <si>
    <t>View 52</t>
  </si>
  <si>
    <t>View 51</t>
  </si>
  <si>
    <t>View 50</t>
  </si>
  <si>
    <t>View 49</t>
  </si>
  <si>
    <t>View 48</t>
  </si>
  <si>
    <t>View 47</t>
  </si>
  <si>
    <t>View 46</t>
  </si>
  <si>
    <t>View 45</t>
  </si>
  <si>
    <t>View 44</t>
  </si>
  <si>
    <t>View 43</t>
  </si>
  <si>
    <t>View 42</t>
  </si>
  <si>
    <t>View 41</t>
  </si>
  <si>
    <t>View 40</t>
  </si>
  <si>
    <t>View 39</t>
  </si>
  <si>
    <t>View 38</t>
  </si>
  <si>
    <t>View 37</t>
  </si>
  <si>
    <t>View 36</t>
  </si>
  <si>
    <t>View 35</t>
  </si>
  <si>
    <t>View 34</t>
  </si>
  <si>
    <t>View 33</t>
  </si>
  <si>
    <t>View 32</t>
  </si>
  <si>
    <t>View 31</t>
  </si>
  <si>
    <t>View 30</t>
  </si>
  <si>
    <t>View 29</t>
  </si>
  <si>
    <t>View 28</t>
  </si>
  <si>
    <t>View 27</t>
  </si>
  <si>
    <t>View 26</t>
  </si>
  <si>
    <t>View 25</t>
  </si>
  <si>
    <t>View 24</t>
  </si>
  <si>
    <t>View 23</t>
  </si>
  <si>
    <t>View 22</t>
  </si>
  <si>
    <t>View 21</t>
  </si>
  <si>
    <t>View 20</t>
  </si>
  <si>
    <t>View 19</t>
  </si>
  <si>
    <t>View 18</t>
  </si>
  <si>
    <t>View 17</t>
  </si>
  <si>
    <t>View 16</t>
  </si>
  <si>
    <t>View 15</t>
  </si>
  <si>
    <t>View 14</t>
  </si>
  <si>
    <t>View 13</t>
  </si>
  <si>
    <t>View 12</t>
  </si>
  <si>
    <t>View 11</t>
  </si>
  <si>
    <t>View 10</t>
  </si>
  <si>
    <t>View 9</t>
  </si>
  <si>
    <t>View 8</t>
  </si>
  <si>
    <t>View 7</t>
  </si>
  <si>
    <t>View 6</t>
  </si>
  <si>
    <t>View 5</t>
  </si>
  <si>
    <t>View 4</t>
  </si>
  <si>
    <t>View 3</t>
  </si>
  <si>
    <t>View 2</t>
  </si>
  <si>
    <t>View 1</t>
  </si>
  <si>
    <t>Month wise Q</t>
  </si>
  <si>
    <t>check</t>
  </si>
  <si>
    <t>Q (Views Vector)</t>
  </si>
  <si>
    <t>Link Matrix (P)</t>
  </si>
  <si>
    <t>Motilal Oswal</t>
  </si>
  <si>
    <t>Axis Direct</t>
  </si>
  <si>
    <t>ICICI Securities</t>
  </si>
  <si>
    <t>BOB Capital Markets</t>
  </si>
  <si>
    <t>Edelweiss</t>
  </si>
  <si>
    <t>HDFC Securities</t>
  </si>
  <si>
    <t>Brokerage House</t>
  </si>
  <si>
    <t>Return%</t>
  </si>
  <si>
    <t>Target Price Given in March 2019</t>
  </si>
  <si>
    <t>CMP in March 2019</t>
  </si>
  <si>
    <t>𝜋</t>
  </si>
  <si>
    <t>Weights</t>
  </si>
  <si>
    <t>Market Cap (in Crore Rupees)</t>
  </si>
  <si>
    <t>Calculating A i.e. Price of Risk</t>
  </si>
  <si>
    <t>Tao</t>
  </si>
  <si>
    <t>Black Litterman Model</t>
  </si>
  <si>
    <t>NIFTY</t>
  </si>
  <si>
    <t>Variance of Market Returns</t>
  </si>
  <si>
    <t>*SBI FD b/w 366 day-455 days</t>
  </si>
  <si>
    <t xml:space="preserve">Sharpe Optimization </t>
  </si>
  <si>
    <t>Company</t>
  </si>
  <si>
    <t>Excess Return</t>
  </si>
  <si>
    <t>Variance</t>
  </si>
  <si>
    <t xml:space="preserve">Beta </t>
  </si>
  <si>
    <t>Bordered Variance Covariance Matrix</t>
  </si>
  <si>
    <t>SD</t>
  </si>
  <si>
    <t xml:space="preserve"> TRAIN</t>
  </si>
  <si>
    <t>TEST</t>
  </si>
  <si>
    <t>Portfolio Beta</t>
  </si>
  <si>
    <r>
      <t>Covariance Matrix (S</t>
    </r>
    <r>
      <rPr>
        <sz val="14"/>
        <color theme="1"/>
        <rFont val="Times New Roman"/>
        <family val="1"/>
      </rPr>
      <t>)</t>
    </r>
    <r>
      <rPr>
        <b/>
        <sz val="14"/>
        <color theme="1"/>
        <rFont val="Times New Roman"/>
        <family val="1"/>
      </rPr>
      <t xml:space="preserve"> </t>
    </r>
  </si>
  <si>
    <t xml:space="preserve">Weighted Returns </t>
  </si>
  <si>
    <t>Portfolio Return</t>
  </si>
  <si>
    <t>Actual Portfolio E(R)</t>
  </si>
  <si>
    <t>Actual Portfolio SD</t>
  </si>
  <si>
    <t>1. Which one of the following statements describes your feelings towards choosing an investment?</t>
  </si>
  <si>
    <t>Answer</t>
  </si>
  <si>
    <t>I would prefer investments with little or no fluctuation in value and have a low degree of risk associated with them. I am willing to accept the low return associated with these investments.</t>
  </si>
  <si>
    <t>C</t>
  </si>
  <si>
    <t>B</t>
  </si>
  <si>
    <t xml:space="preserve">I prefer to diversify with a mix of investments that have an emphasis on low risk. I am happy to have a small portion of the portfolio invested in assets that have a higher degree of risk in order to achieve a slightly higher return. I am prepared to accept a negtive investment return of 1 in 10 years. </t>
  </si>
  <si>
    <t xml:space="preserve">I prefer to have a spread of investments in a balanced portfolio. I am happy to have a negative return of 1 in 7 years </t>
  </si>
  <si>
    <t>D</t>
  </si>
  <si>
    <t xml:space="preserve">I would only select investments that have a higher degree of invesment price fluctuation so that I can earn higher long term returns.  I am happy to have a negative return of 1 in 3 years in order to achieve this goal. </t>
  </si>
  <si>
    <t>2. How secure is your current and future income from sources such as salary, pension or other investments</t>
  </si>
  <si>
    <t>Not secure</t>
  </si>
  <si>
    <t>Somewhat Secure</t>
  </si>
  <si>
    <t>Fairly Secure</t>
  </si>
  <si>
    <t>Very Secure</t>
  </si>
  <si>
    <t xml:space="preserve">3. The table below shows the highest one year gain and highest one year loss on 3 different hypothetical investments of Rs. 10,000. Given the potential gain or loss in any one year, where would you invest your money? </t>
  </si>
  <si>
    <t xml:space="preserve">Fund </t>
  </si>
  <si>
    <t>Highest Gain</t>
  </si>
  <si>
    <t>Rs. 593</t>
  </si>
  <si>
    <t>Rs. 1921</t>
  </si>
  <si>
    <t>Rs. 4223</t>
  </si>
  <si>
    <t>Lowest Gain</t>
  </si>
  <si>
    <t>-Rs. 164</t>
  </si>
  <si>
    <t>-Rs. 1020</t>
  </si>
  <si>
    <t>-Rs. 3639</t>
  </si>
  <si>
    <t>Fund A</t>
  </si>
  <si>
    <t>Fund B</t>
  </si>
  <si>
    <t xml:space="preserve">Fund C </t>
  </si>
  <si>
    <t xml:space="preserve">4. What percentage of your total wealth is this investment? </t>
  </si>
  <si>
    <t>Greater than 50%</t>
  </si>
  <si>
    <t>Between 25% and 50%</t>
  </si>
  <si>
    <t>Between 10% and 25%</t>
  </si>
  <si>
    <t xml:space="preserve">Less than 10% </t>
  </si>
  <si>
    <t>5. Which of the following best describes your family composition?</t>
  </si>
  <si>
    <t>x</t>
  </si>
  <si>
    <t>y</t>
  </si>
  <si>
    <t xml:space="preserve">More than Two dependents </t>
  </si>
  <si>
    <t xml:space="preserve">risk free </t>
  </si>
  <si>
    <t xml:space="preserve">Two dependents </t>
  </si>
  <si>
    <t xml:space="preserve">One dependent </t>
  </si>
  <si>
    <t xml:space="preserve">No dependents </t>
  </si>
  <si>
    <t>Portfolio Allocation</t>
  </si>
  <si>
    <t xml:space="preserve">risk free weight </t>
  </si>
  <si>
    <r>
      <t>W</t>
    </r>
    <r>
      <rPr>
        <vertAlign val="subscript"/>
        <sz val="11"/>
        <color theme="1"/>
        <rFont val="Times New Roman"/>
        <family val="1"/>
      </rPr>
      <t>EQ</t>
    </r>
  </si>
  <si>
    <r>
      <t>W</t>
    </r>
    <r>
      <rPr>
        <vertAlign val="subscript"/>
        <sz val="11"/>
        <color theme="1"/>
        <rFont val="Times New Roman"/>
        <family val="1"/>
      </rPr>
      <t>Rf</t>
    </r>
  </si>
  <si>
    <t>Expected E(R)</t>
  </si>
  <si>
    <t>Expected SD</t>
  </si>
  <si>
    <t>Expected Portfolio E(R)</t>
  </si>
  <si>
    <t>Expected Portfolio SD</t>
  </si>
  <si>
    <t>SBI FD</t>
  </si>
  <si>
    <t xml:space="preserve">Equity </t>
  </si>
  <si>
    <t>E(R)</t>
  </si>
  <si>
    <t>Risk</t>
  </si>
  <si>
    <t>Mean Monthly Expected Return</t>
  </si>
  <si>
    <t>Mean Excess Expected Return</t>
  </si>
  <si>
    <t>Equity</t>
  </si>
  <si>
    <t>Actual E(R)</t>
  </si>
  <si>
    <t>IT</t>
  </si>
  <si>
    <t xml:space="preserve">Needle </t>
  </si>
  <si>
    <t xml:space="preserve">Buckts </t>
  </si>
  <si>
    <t>Equity Allocation</t>
  </si>
  <si>
    <t>Pre-Pandemic</t>
  </si>
  <si>
    <t>Post-Pandemic</t>
  </si>
  <si>
    <t>Expected</t>
  </si>
  <si>
    <t>Sharpe Ratio (S)</t>
  </si>
  <si>
    <t>Jensen Alpha (JA)</t>
  </si>
  <si>
    <r>
      <t>Risk Free Rate (Monthly) R</t>
    </r>
    <r>
      <rPr>
        <b/>
        <vertAlign val="subscript"/>
        <sz val="12"/>
        <color theme="1"/>
        <rFont val="Times New Roman"/>
        <family val="1"/>
      </rPr>
      <t>f</t>
    </r>
  </si>
  <si>
    <r>
      <t>E(R</t>
    </r>
    <r>
      <rPr>
        <vertAlign val="sub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</si>
</sst>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%"/>
    <numFmt numFmtId="165" formatCode="0.000"/>
    <numFmt numFmtId="166" formatCode="0.0000"/>
    <numFmt numFmtId="167" formatCode="_ * #,##0.00000_ ;_ * \-#,##0.00000_ ;_ * &quot;-&quot;??_ ;_ @_ "/>
  </numFmts>
  <fonts count="2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70707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0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Raleway SemiBold"/>
    </font>
    <font>
      <sz val="13"/>
      <color theme="0"/>
      <name val="Raleway SemiBold"/>
    </font>
    <font>
      <sz val="18"/>
      <color theme="0"/>
      <name val="Raleway SemiBold"/>
    </font>
    <font>
      <sz val="11"/>
      <color rgb="FF0B131F"/>
      <name val="Raleway SemiBold"/>
    </font>
    <font>
      <b/>
      <vertAlign val="subscript"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B9E4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11E31"/>
        <bgColor indexed="64"/>
      </patternFill>
    </fill>
    <fill>
      <patternFill patternType="solid">
        <fgColor rgb="FF0B131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71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3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top"/>
    </xf>
    <xf numFmtId="10" fontId="5" fillId="2" borderId="1" xfId="0" applyNumberFormat="1" applyFont="1" applyFill="1" applyBorder="1" applyAlignment="1">
      <alignment horizontal="left" vertical="top"/>
    </xf>
    <xf numFmtId="0" fontId="3" fillId="0" borderId="3" xfId="0" applyFont="1" applyFill="1" applyBorder="1"/>
    <xf numFmtId="3" fontId="3" fillId="0" borderId="3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left" vertical="top"/>
    </xf>
    <xf numFmtId="10" fontId="5" fillId="2" borderId="3" xfId="0" applyNumberFormat="1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/>
    <xf numFmtId="0" fontId="7" fillId="0" borderId="7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/>
    <xf numFmtId="0" fontId="2" fillId="5" borderId="1" xfId="0" applyFont="1" applyFill="1" applyBorder="1"/>
    <xf numFmtId="0" fontId="2" fillId="6" borderId="3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" xfId="0" applyFont="1" applyFill="1" applyBorder="1"/>
    <xf numFmtId="0" fontId="2" fillId="5" borderId="4" xfId="0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/>
    <xf numFmtId="0" fontId="2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8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Alignment="1"/>
    <xf numFmtId="0" fontId="4" fillId="0" borderId="1" xfId="0" applyFont="1" applyBorder="1"/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center"/>
    </xf>
    <xf numFmtId="10" fontId="3" fillId="0" borderId="1" xfId="0" applyNumberFormat="1" applyFont="1" applyBorder="1"/>
    <xf numFmtId="10" fontId="3" fillId="0" borderId="1" xfId="2" applyNumberFormat="1" applyFont="1" applyBorder="1"/>
    <xf numFmtId="164" fontId="3" fillId="0" borderId="1" xfId="2" applyNumberFormat="1" applyFont="1" applyBorder="1"/>
    <xf numFmtId="43" fontId="3" fillId="0" borderId="1" xfId="1" applyFont="1" applyBorder="1"/>
    <xf numFmtId="2" fontId="3" fillId="0" borderId="1" xfId="0" applyNumberFormat="1" applyFont="1" applyBorder="1"/>
    <xf numFmtId="165" fontId="3" fillId="0" borderId="1" xfId="0" applyNumberFormat="1" applyFont="1" applyBorder="1"/>
    <xf numFmtId="10" fontId="3" fillId="0" borderId="0" xfId="2" applyNumberFormat="1" applyFont="1" applyBorder="1"/>
    <xf numFmtId="10" fontId="3" fillId="4" borderId="1" xfId="2" applyNumberFormat="1" applyFont="1" applyFill="1" applyBorder="1" applyAlignment="1">
      <alignment horizontal="center"/>
    </xf>
    <xf numFmtId="10" fontId="3" fillId="5" borderId="1" xfId="2" applyNumberFormat="1" applyFont="1" applyFill="1" applyBorder="1" applyAlignment="1">
      <alignment horizontal="center"/>
    </xf>
    <xf numFmtId="10" fontId="2" fillId="6" borderId="1" xfId="2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7" borderId="13" xfId="0" applyFont="1" applyFill="1" applyBorder="1"/>
    <xf numFmtId="17" fontId="3" fillId="0" borderId="5" xfId="0" applyNumberFormat="1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0" xfId="0" applyFont="1"/>
    <xf numFmtId="10" fontId="3" fillId="4" borderId="3" xfId="2" applyNumberFormat="1" applyFont="1" applyFill="1" applyBorder="1" applyAlignment="1">
      <alignment horizontal="center"/>
    </xf>
    <xf numFmtId="10" fontId="3" fillId="5" borderId="3" xfId="2" applyNumberFormat="1" applyFont="1" applyFill="1" applyBorder="1" applyAlignment="1">
      <alignment horizontal="center"/>
    </xf>
    <xf numFmtId="10" fontId="2" fillId="6" borderId="3" xfId="2" applyNumberFormat="1" applyFont="1" applyFill="1" applyBorder="1" applyAlignment="1">
      <alignment horizontal="center"/>
    </xf>
    <xf numFmtId="10" fontId="3" fillId="8" borderId="6" xfId="2" applyNumberFormat="1" applyFont="1" applyFill="1" applyBorder="1"/>
    <xf numFmtId="10" fontId="3" fillId="8" borderId="5" xfId="2" applyNumberFormat="1" applyFont="1" applyFill="1" applyBorder="1"/>
    <xf numFmtId="10" fontId="3" fillId="8" borderId="0" xfId="2" applyNumberFormat="1" applyFont="1" applyFill="1"/>
    <xf numFmtId="17" fontId="3" fillId="0" borderId="1" xfId="0" applyNumberFormat="1" applyFont="1" applyBorder="1" applyAlignment="1">
      <alignment horizontal="center"/>
    </xf>
    <xf numFmtId="10" fontId="3" fillId="8" borderId="1" xfId="2" applyNumberFormat="1" applyFont="1" applyFill="1" applyBorder="1"/>
    <xf numFmtId="17" fontId="4" fillId="0" borderId="37" xfId="0" applyNumberFormat="1" applyFont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10" fontId="4" fillId="8" borderId="37" xfId="2" applyNumberFormat="1" applyFont="1" applyFill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0" fontId="3" fillId="8" borderId="10" xfId="2" applyNumberFormat="1" applyFont="1" applyFill="1" applyBorder="1"/>
    <xf numFmtId="10" fontId="3" fillId="4" borderId="10" xfId="2" applyNumberFormat="1" applyFont="1" applyFill="1" applyBorder="1" applyAlignment="1">
      <alignment horizontal="center"/>
    </xf>
    <xf numFmtId="10" fontId="3" fillId="5" borderId="10" xfId="2" applyNumberFormat="1" applyFont="1" applyFill="1" applyBorder="1" applyAlignment="1">
      <alignment horizontal="center"/>
    </xf>
    <xf numFmtId="10" fontId="2" fillId="6" borderId="10" xfId="2" applyNumberFormat="1" applyFont="1" applyFill="1" applyBorder="1" applyAlignment="1">
      <alignment horizontal="center"/>
    </xf>
    <xf numFmtId="17" fontId="4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0" fontId="3" fillId="0" borderId="5" xfId="2" applyNumberFormat="1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3" fillId="0" borderId="33" xfId="2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9" fontId="4" fillId="0" borderId="31" xfId="2" applyFont="1" applyBorder="1" applyAlignment="1">
      <alignment horizontal="center" vertical="center"/>
    </xf>
    <xf numFmtId="9" fontId="4" fillId="0" borderId="0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1" xfId="2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0" fontId="16" fillId="0" borderId="30" xfId="0" applyNumberFormat="1" applyFont="1" applyBorder="1" applyAlignment="1">
      <alignment horizontal="center" vertical="center"/>
    </xf>
    <xf numFmtId="10" fontId="3" fillId="0" borderId="3" xfId="2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0" fontId="16" fillId="0" borderId="29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10" fontId="16" fillId="0" borderId="27" xfId="0" applyNumberFormat="1" applyFont="1" applyBorder="1" applyAlignment="1">
      <alignment horizontal="center" vertical="center"/>
    </xf>
    <xf numFmtId="10" fontId="3" fillId="0" borderId="7" xfId="2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10" fontId="16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16" fillId="0" borderId="1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0" fontId="16" fillId="0" borderId="7" xfId="0" applyNumberFormat="1" applyFont="1" applyBorder="1" applyAlignment="1">
      <alignment horizontal="center" vertical="center"/>
    </xf>
    <xf numFmtId="10" fontId="16" fillId="0" borderId="13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0" fontId="16" fillId="0" borderId="24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10" fontId="16" fillId="0" borderId="23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10" fontId="3" fillId="0" borderId="0" xfId="2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0" fontId="4" fillId="0" borderId="1" xfId="2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164" fontId="3" fillId="0" borderId="1" xfId="2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1" xfId="2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0" fontId="3" fillId="0" borderId="7" xfId="2" applyNumberFormat="1" applyFont="1" applyBorder="1" applyAlignment="1">
      <alignment horizontal="center"/>
    </xf>
    <xf numFmtId="43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10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43" fontId="4" fillId="0" borderId="1" xfId="0" applyNumberFormat="1" applyFont="1" applyBorder="1" applyAlignment="1">
      <alignment horizontal="center"/>
    </xf>
    <xf numFmtId="0" fontId="16" fillId="0" borderId="35" xfId="0" applyFont="1" applyBorder="1" applyAlignment="1">
      <alignment horizontal="left"/>
    </xf>
    <xf numFmtId="43" fontId="4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center"/>
    </xf>
    <xf numFmtId="0" fontId="16" fillId="0" borderId="5" xfId="0" applyFont="1" applyBorder="1" applyAlignment="1">
      <alignment horizontal="left"/>
    </xf>
    <xf numFmtId="166" fontId="3" fillId="0" borderId="10" xfId="0" applyNumberFormat="1" applyFont="1" applyBorder="1" applyAlignment="1">
      <alignment horizontal="center"/>
    </xf>
    <xf numFmtId="167" fontId="3" fillId="0" borderId="36" xfId="0" applyNumberFormat="1" applyFont="1" applyBorder="1" applyAlignment="1">
      <alignment horizontal="center"/>
    </xf>
    <xf numFmtId="167" fontId="3" fillId="0" borderId="20" xfId="0" applyNumberFormat="1" applyFont="1" applyBorder="1" applyAlignment="1">
      <alignment horizontal="center"/>
    </xf>
    <xf numFmtId="167" fontId="3" fillId="0" borderId="31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left"/>
    </xf>
    <xf numFmtId="167" fontId="3" fillId="0" borderId="0" xfId="0" applyNumberFormat="1" applyFont="1" applyAlignment="1">
      <alignment horizontal="left"/>
    </xf>
    <xf numFmtId="10" fontId="3" fillId="0" borderId="1" xfId="2" applyNumberFormat="1" applyFont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6" fontId="3" fillId="10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0" xfId="0" applyFont="1" applyBorder="1"/>
    <xf numFmtId="0" fontId="3" fillId="0" borderId="1" xfId="0" quotePrefix="1" applyFont="1" applyBorder="1"/>
    <xf numFmtId="164" fontId="3" fillId="0" borderId="0" xfId="2" applyNumberFormat="1" applyFont="1" applyBorder="1"/>
    <xf numFmtId="9" fontId="8" fillId="0" borderId="0" xfId="0" applyNumberFormat="1" applyFont="1"/>
    <xf numFmtId="17" fontId="3" fillId="0" borderId="5" xfId="0" applyNumberFormat="1" applyFont="1" applyBorder="1"/>
    <xf numFmtId="10" fontId="3" fillId="0" borderId="15" xfId="2" applyNumberFormat="1" applyFont="1" applyBorder="1"/>
    <xf numFmtId="10" fontId="3" fillId="0" borderId="16" xfId="0" applyNumberFormat="1" applyFont="1" applyBorder="1"/>
    <xf numFmtId="10" fontId="8" fillId="0" borderId="0" xfId="2" applyNumberFormat="1" applyFont="1"/>
    <xf numFmtId="17" fontId="3" fillId="0" borderId="1" xfId="0" applyNumberFormat="1" applyFont="1" applyBorder="1"/>
    <xf numFmtId="10" fontId="3" fillId="0" borderId="17" xfId="2" applyNumberFormat="1" applyFont="1" applyBorder="1"/>
    <xf numFmtId="10" fontId="3" fillId="0" borderId="18" xfId="0" applyNumberFormat="1" applyFont="1" applyBorder="1"/>
    <xf numFmtId="17" fontId="3" fillId="0" borderId="0" xfId="0" applyNumberFormat="1" applyFont="1"/>
    <xf numFmtId="10" fontId="3" fillId="0" borderId="12" xfId="2" applyNumberFormat="1" applyFont="1" applyBorder="1"/>
    <xf numFmtId="10" fontId="3" fillId="0" borderId="14" xfId="0" applyNumberFormat="1" applyFont="1" applyBorder="1"/>
    <xf numFmtId="17" fontId="3" fillId="0" borderId="6" xfId="0" applyNumberFormat="1" applyFont="1" applyBorder="1"/>
    <xf numFmtId="10" fontId="3" fillId="0" borderId="26" xfId="2" applyNumberFormat="1" applyFont="1" applyBorder="1"/>
    <xf numFmtId="10" fontId="3" fillId="0" borderId="41" xfId="2" applyNumberFormat="1" applyFont="1" applyBorder="1"/>
    <xf numFmtId="0" fontId="4" fillId="0" borderId="33" xfId="0" applyFont="1" applyBorder="1"/>
    <xf numFmtId="0" fontId="4" fillId="11" borderId="32" xfId="0" applyFont="1" applyFill="1" applyBorder="1"/>
    <xf numFmtId="10" fontId="3" fillId="11" borderId="42" xfId="2" applyNumberFormat="1" applyFont="1" applyFill="1" applyBorder="1"/>
    <xf numFmtId="10" fontId="3" fillId="11" borderId="39" xfId="2" applyNumberFormat="1" applyFont="1" applyFill="1" applyBorder="1"/>
    <xf numFmtId="10" fontId="3" fillId="11" borderId="40" xfId="2" applyNumberFormat="1" applyFont="1" applyFill="1" applyBorder="1"/>
    <xf numFmtId="10" fontId="3" fillId="11" borderId="38" xfId="2" applyNumberFormat="1" applyFont="1" applyFill="1" applyBorder="1"/>
    <xf numFmtId="10" fontId="4" fillId="10" borderId="3" xfId="2" applyNumberFormat="1" applyFont="1" applyFill="1" applyBorder="1"/>
    <xf numFmtId="10" fontId="4" fillId="10" borderId="1" xfId="2" applyNumberFormat="1" applyFont="1" applyFill="1" applyBorder="1"/>
    <xf numFmtId="10" fontId="4" fillId="10" borderId="10" xfId="2" applyNumberFormat="1" applyFont="1" applyFill="1" applyBorder="1"/>
    <xf numFmtId="10" fontId="3" fillId="0" borderId="3" xfId="2" applyNumberFormat="1" applyFont="1" applyBorder="1"/>
    <xf numFmtId="10" fontId="3" fillId="0" borderId="3" xfId="2" quotePrefix="1" applyNumberFormat="1" applyFont="1" applyBorder="1"/>
    <xf numFmtId="10" fontId="3" fillId="0" borderId="22" xfId="2" applyNumberFormat="1" applyFont="1" applyBorder="1"/>
    <xf numFmtId="10" fontId="4" fillId="0" borderId="10" xfId="2" applyNumberFormat="1" applyFont="1" applyBorder="1"/>
    <xf numFmtId="164" fontId="3" fillId="0" borderId="1" xfId="2" applyNumberFormat="1" applyFont="1" applyBorder="1" applyAlignment="1">
      <alignment horizontal="left"/>
    </xf>
    <xf numFmtId="0" fontId="4" fillId="0" borderId="28" xfId="0" applyFont="1" applyBorder="1"/>
    <xf numFmtId="0" fontId="4" fillId="0" borderId="43" xfId="0" applyFont="1" applyBorder="1" applyAlignment="1">
      <alignment horizontal="center"/>
    </xf>
    <xf numFmtId="0" fontId="8" fillId="0" borderId="0" xfId="0" applyFont="1" applyFill="1" applyBorder="1"/>
    <xf numFmtId="0" fontId="20" fillId="0" borderId="0" xfId="0" applyFont="1" applyFill="1" applyBorder="1"/>
    <xf numFmtId="10" fontId="8" fillId="0" borderId="0" xfId="2" applyNumberFormat="1" applyFont="1" applyFill="1" applyBorder="1"/>
    <xf numFmtId="10" fontId="8" fillId="0" borderId="0" xfId="0" applyNumberFormat="1" applyFont="1" applyFill="1" applyBorder="1"/>
    <xf numFmtId="10" fontId="3" fillId="0" borderId="0" xfId="0" applyNumberFormat="1" applyFont="1" applyAlignment="1">
      <alignment horizontal="left"/>
    </xf>
    <xf numFmtId="0" fontId="21" fillId="12" borderId="0" xfId="0" applyFont="1" applyFill="1"/>
    <xf numFmtId="0" fontId="21" fillId="13" borderId="0" xfId="0" applyFont="1" applyFill="1"/>
    <xf numFmtId="0" fontId="22" fillId="13" borderId="0" xfId="0" applyFont="1" applyFill="1" applyAlignment="1">
      <alignment horizontal="center"/>
    </xf>
    <xf numFmtId="9" fontId="3" fillId="0" borderId="0" xfId="0" applyNumberFormat="1" applyFont="1"/>
    <xf numFmtId="10" fontId="8" fillId="0" borderId="0" xfId="0" applyNumberFormat="1" applyFont="1"/>
    <xf numFmtId="10" fontId="3" fillId="0" borderId="0" xfId="2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0" applyFont="1" applyBorder="1"/>
    <xf numFmtId="10" fontId="8" fillId="0" borderId="0" xfId="0" applyNumberFormat="1" applyFont="1" applyBorder="1"/>
    <xf numFmtId="0" fontId="8" fillId="0" borderId="0" xfId="0" applyFont="1" applyBorder="1" applyAlignment="1">
      <alignment horizontal="left"/>
    </xf>
    <xf numFmtId="10" fontId="8" fillId="0" borderId="0" xfId="2" applyNumberFormat="1" applyFont="1" applyBorder="1" applyAlignment="1">
      <alignment horizontal="center"/>
    </xf>
    <xf numFmtId="0" fontId="22" fillId="13" borderId="44" xfId="0" applyFont="1" applyFill="1" applyBorder="1" applyAlignment="1">
      <alignment horizontal="center"/>
    </xf>
    <xf numFmtId="0" fontId="23" fillId="13" borderId="45" xfId="0" applyFont="1" applyFill="1" applyBorder="1" applyAlignment="1">
      <alignment horizontal="center" vertical="center"/>
    </xf>
    <xf numFmtId="0" fontId="21" fillId="13" borderId="0" xfId="0" applyFont="1" applyFill="1" applyBorder="1"/>
    <xf numFmtId="0" fontId="21" fillId="12" borderId="0" xfId="0" applyFont="1" applyFill="1" applyBorder="1"/>
    <xf numFmtId="0" fontId="22" fillId="1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/>
    </xf>
    <xf numFmtId="0" fontId="24" fillId="13" borderId="0" xfId="0" applyFont="1" applyFill="1"/>
    <xf numFmtId="0" fontId="0" fillId="12" borderId="0" xfId="0" applyFill="1"/>
    <xf numFmtId="0" fontId="23" fillId="13" borderId="4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top"/>
    </xf>
    <xf numFmtId="0" fontId="3" fillId="0" borderId="47" xfId="0" applyFont="1" applyBorder="1" applyAlignment="1">
      <alignment horizontal="right"/>
    </xf>
    <xf numFmtId="0" fontId="4" fillId="3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8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0" fillId="0" borderId="0" xfId="0" applyFont="1" applyBorder="1" applyAlignment="1">
      <alignment horizontal="center"/>
    </xf>
    <xf numFmtId="0" fontId="4" fillId="10" borderId="3" xfId="0" applyFont="1" applyFill="1" applyBorder="1" applyAlignment="1">
      <alignment horizontal="right"/>
    </xf>
    <xf numFmtId="0" fontId="4" fillId="10" borderId="10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right"/>
    </xf>
    <xf numFmtId="164" fontId="8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11E31"/>
      <color rgb="FF0B131F"/>
      <color rgb="FFDAE3F3"/>
      <color rgb="FF192C47"/>
      <color rgb="FF222137"/>
      <color rgb="FFE1F4FF"/>
      <color rgb="FFB9E4FF"/>
      <color rgb="FFEBF8FF"/>
      <color rgb="FFEBEB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'Fundamental Analysis'!$AC$10</c:f>
              <c:strCache>
                <c:ptCount val="1"/>
                <c:pt idx="0">
                  <c:v>Small Cap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'Fundamental Analysis'!$AC$11:$AC$15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'Fundamental Analysis'!$AB$11:$AB$15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649-4C09-9BE1-512000A21F25}"/>
            </c:ext>
          </c:extLst>
        </c:ser>
        <c:ser>
          <c:idx val="1"/>
          <c:order val="1"/>
          <c:tx>
            <c:strRef>
              <c:f>'Fundamental Analysis'!$AD$10</c:f>
              <c:strCache>
                <c:ptCount val="1"/>
                <c:pt idx="0">
                  <c:v>Mid Cap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'Fundamental Analysis'!$AD$11:$AD$15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'Fundamental Analysis'!$AB$11:$AB$15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649-4C09-9BE1-512000A21F25}"/>
            </c:ext>
          </c:extLst>
        </c:ser>
        <c:ser>
          <c:idx val="2"/>
          <c:order val="2"/>
          <c:tx>
            <c:strRef>
              <c:f>'Fundamental Analysis'!$AE$10</c:f>
              <c:strCache>
                <c:ptCount val="1"/>
                <c:pt idx="0">
                  <c:v>Large Cap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'Fundamental Analysis'!$AE$11:$AE$15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'Fundamental Analysis'!$AB$11:$AB$15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649-4C09-9BE1-512000A21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024688"/>
        <c:axId val="582003056"/>
      </c:barChart>
      <c:catAx>
        <c:axId val="5820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03056"/>
        <c:crosses val="autoZero"/>
        <c:auto val="1"/>
        <c:lblAlgn val="ctr"/>
        <c:lblOffset val="100"/>
        <c:noMultiLvlLbl val="0"/>
      </c:catAx>
      <c:valAx>
        <c:axId val="582003056"/>
        <c:scaling>
          <c:orientation val="minMax"/>
          <c:max val="6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2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b="1"/>
              <a:t>Equity Vs Market for '19-'21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Simulation!$Z$2</c:f>
              <c:strCache>
                <c:ptCount val="1"/>
                <c:pt idx="0">
                  <c:v>NIFTY 50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Simulation!$Z$3:$Z$26</c:f>
              <c:numCache>
                <c:formatCode>0.00%</c:formatCode>
                <c:ptCount val="24"/>
                <c:pt idx="0">
                  <c:v>1.0699999999999999E-2</c:v>
                </c:pt>
                <c:pt idx="1">
                  <c:v>1.49E-2</c:v>
                </c:pt>
                <c:pt idx="2">
                  <c:v>-1.12E-2</c:v>
                </c:pt>
                <c:pt idx="3">
                  <c:v>-5.6899999999999999E-2</c:v>
                </c:pt>
                <c:pt idx="4">
                  <c:v>-8.5000000000000006E-3</c:v>
                </c:pt>
                <c:pt idx="5">
                  <c:v>4.0899999999999999E-2</c:v>
                </c:pt>
                <c:pt idx="6">
                  <c:v>3.5099999999999999E-2</c:v>
                </c:pt>
                <c:pt idx="7">
                  <c:v>1.4999999999999999E-2</c:v>
                </c:pt>
                <c:pt idx="8">
                  <c:v>9.2999999999999992E-3</c:v>
                </c:pt>
                <c:pt idx="9">
                  <c:v>-1.7000000000000001E-2</c:v>
                </c:pt>
                <c:pt idx="10">
                  <c:v>-6.3600000000000004E-2</c:v>
                </c:pt>
                <c:pt idx="11">
                  <c:v>-0.23250000000000001</c:v>
                </c:pt>
                <c:pt idx="12">
                  <c:v>0.14680000000000001</c:v>
                </c:pt>
                <c:pt idx="13">
                  <c:v>-2.8400000000000002E-2</c:v>
                </c:pt>
                <c:pt idx="14">
                  <c:v>7.5300000000000006E-2</c:v>
                </c:pt>
                <c:pt idx="15">
                  <c:v>7.4899999999999994E-2</c:v>
                </c:pt>
                <c:pt idx="16">
                  <c:v>2.8400000000000002E-2</c:v>
                </c:pt>
                <c:pt idx="17">
                  <c:v>-1.23E-2</c:v>
                </c:pt>
                <c:pt idx="18">
                  <c:v>3.5099999999999999E-2</c:v>
                </c:pt>
                <c:pt idx="19">
                  <c:v>0.1139</c:v>
                </c:pt>
                <c:pt idx="20">
                  <c:v>7.8100000000000003E-2</c:v>
                </c:pt>
                <c:pt idx="21">
                  <c:v>-2.4799999999999999E-2</c:v>
                </c:pt>
                <c:pt idx="22">
                  <c:v>6.5600000000000006E-2</c:v>
                </c:pt>
                <c:pt idx="23">
                  <c:v>2.2100000000000002E-2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0-4EA0-9E9A-3A34BE2EFB19}"/>
            </c:ext>
          </c:extLst>
        </c:ser>
        <c:ser>
          <c:idx val="1"/>
          <c:order val="1"/>
          <c:tx>
            <c:strRef>
              <c:f>Simulation!$AA$2</c:f>
              <c:strCache>
                <c:ptCount val="1"/>
                <c:pt idx="0">
                  <c:v>Equity 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Simulation!$AA$3:$AA$26</c:f>
              <c:numCache>
                <c:formatCode>0.00%</c:formatCode>
                <c:ptCount val="24"/>
                <c:pt idx="0">
                  <c:v>1.1366912792702761E-2</c:v>
                </c:pt>
                <c:pt idx="1">
                  <c:v>3.5431799078813622E-2</c:v>
                </c:pt>
                <c:pt idx="2">
                  <c:v>2.0328096003425038E-2</c:v>
                </c:pt>
                <c:pt idx="3">
                  <c:v>-9.2964913427449739E-2</c:v>
                </c:pt>
                <c:pt idx="4">
                  <c:v>6.0442221605270394E-2</c:v>
                </c:pt>
                <c:pt idx="5">
                  <c:v>4.2596263939293007E-2</c:v>
                </c:pt>
                <c:pt idx="6">
                  <c:v>9.8928387232080903E-2</c:v>
                </c:pt>
                <c:pt idx="7">
                  <c:v>-3.288749996699171E-2</c:v>
                </c:pt>
                <c:pt idx="8">
                  <c:v>-7.4056247258596315E-3</c:v>
                </c:pt>
                <c:pt idx="9">
                  <c:v>3.5753856670567657E-2</c:v>
                </c:pt>
                <c:pt idx="10">
                  <c:v>4.3504595521389015E-2</c:v>
                </c:pt>
                <c:pt idx="11">
                  <c:v>-0.10765882095359987</c:v>
                </c:pt>
                <c:pt idx="12">
                  <c:v>5.9345254501964873E-2</c:v>
                </c:pt>
                <c:pt idx="13">
                  <c:v>1.6455166156417508E-2</c:v>
                </c:pt>
                <c:pt idx="14">
                  <c:v>4.5467767625217127E-2</c:v>
                </c:pt>
                <c:pt idx="15">
                  <c:v>8.1566617989759491E-2</c:v>
                </c:pt>
                <c:pt idx="16">
                  <c:v>-6.9099689404584037E-3</c:v>
                </c:pt>
                <c:pt idx="17">
                  <c:v>-1.7061950983024137E-2</c:v>
                </c:pt>
                <c:pt idx="18">
                  <c:v>5.1331624513312676E-2</c:v>
                </c:pt>
                <c:pt idx="19">
                  <c:v>5.6538690255071501E-2</c:v>
                </c:pt>
                <c:pt idx="20">
                  <c:v>9.9817992002866493E-2</c:v>
                </c:pt>
                <c:pt idx="21">
                  <c:v>-4.2917321048364654E-3</c:v>
                </c:pt>
                <c:pt idx="22">
                  <c:v>-3.66731882098826E-2</c:v>
                </c:pt>
                <c:pt idx="23">
                  <c:v>6.7374375099707839E-2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0-4EA0-9E9A-3A34BE2EF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318480"/>
        <c:axId val="1472331376"/>
      </c:lineChart>
      <c:catAx>
        <c:axId val="1472318480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222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2331376"/>
        <c:crosses val="autoZero"/>
        <c:auto val="1"/>
        <c:lblAlgn val="ctr"/>
        <c:lblOffset val="100"/>
        <c:noMultiLvlLbl val="0"/>
      </c:catAx>
      <c:valAx>
        <c:axId val="1472331376"/>
        <c:scaling>
          <c:orientation val="minMax"/>
          <c:max val="0.16000000000000003"/>
          <c:min val="-0.25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23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/>
              <a:t>Sector-Wise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58-41CD-BCE1-CCEE5C7E000A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58-41CD-BCE1-CCEE5C7E000A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58-41CD-BCE1-CCEE5C7E000A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58-41CD-BCE1-CCEE5C7E000A}"/>
              </c:ext>
            </c:extLst>
          </c:dPt>
          <c:cat>
            <c:strRef>
              <c:f>'Sharpe Optimization'!$G$5:$G$8</c:f>
              <c:strCache>
                <c:ptCount val="4"/>
                <c:pt idx="0">
                  <c:v>IT</c:v>
                </c:pt>
                <c:pt idx="1">
                  <c:v>FMCG</c:v>
                </c:pt>
                <c:pt idx="2">
                  <c:v>Pharma</c:v>
                </c:pt>
                <c:pt idx="3">
                  <c:v>Energy</c:v>
                </c:pt>
              </c:strCache>
            </c:strRef>
          </c:cat>
          <c:val>
            <c:numRef>
              <c:f>'Sharpe Optimization'!$H$5:$H$8</c:f>
              <c:numCache>
                <c:formatCode>0.00%</c:formatCode>
                <c:ptCount val="4"/>
                <c:pt idx="0">
                  <c:v>0.33050000000000002</c:v>
                </c:pt>
                <c:pt idx="1">
                  <c:v>0.3342</c:v>
                </c:pt>
                <c:pt idx="2">
                  <c:v>0.14599999999999999</c:v>
                </c:pt>
                <c:pt idx="3">
                  <c:v>0.1893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5-4284-9D81-CD18FD47C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'[2]Robo Advisory'!$V$28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275371828521432E-2"/>
                  <c:y val="-0.645097696121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'[2]Robo Advisory'!$U$29:$U$32</c:f>
              <c:numCache>
                <c:formatCode>General</c:formatCode>
                <c:ptCount val="4"/>
                <c:pt idx="0">
                  <c:v>5</c:v>
                </c:pt>
                <c:pt idx="1">
                  <c:v>10.5</c:v>
                </c:pt>
                <c:pt idx="2">
                  <c:v>14.5</c:v>
                </c:pt>
                <c:pt idx="3">
                  <c:v>20</c:v>
                </c:pt>
              </c:numCache>
            </c:numRef>
          </c:xVal>
          <c:yVal>
            <c:numRef>
              <c:f>'[2]Robo Advisory'!$V$29:$V$32</c:f>
              <c:numCache>
                <c:formatCode>General</c:formatCode>
                <c:ptCount val="4"/>
                <c:pt idx="0">
                  <c:v>1</c:v>
                </c:pt>
                <c:pt idx="1">
                  <c:v>0.8</c:v>
                </c:pt>
                <c:pt idx="2">
                  <c:v>0.2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4-4735-9FBD-F2C9F40E2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443247"/>
        <c:axId val="1635437839"/>
      </c:scatterChart>
      <c:valAx>
        <c:axId val="163544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437839"/>
        <c:crosses val="autoZero"/>
        <c:crossBetween val="midCat"/>
      </c:valAx>
      <c:valAx>
        <c:axId val="16354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44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77-4EC8-9545-5C83E9C903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77-4EC8-9545-5C83E9C9033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77-4EC8-9545-5C83E9C9033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77-4EC8-9545-5C83E9C9033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77-4EC8-9545-5C83E9C9033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77-4EC8-9545-5C83E9C9033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77-4EC8-9545-5C83E9C9033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77-4EC8-9545-5C83E9C9033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77-4EC8-9545-5C83E9C9033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77-4EC8-9545-5C83E9C9033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60E-46BA-A76E-695F0DBC78CB}"/>
              </c:ext>
            </c:extLst>
          </c:dPt>
          <c:val>
            <c:numRef>
              <c:f>'Advisory Tool'!$A$49:$A$59</c:f>
              <c:numCache>
                <c:formatCode>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360E-46BA-A76E-695F0DBC7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5F-4F5B-84D0-D09378DE0A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5F-4F5B-84D0-D09378DE0A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5F-4F5B-84D0-D09378DE0A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5F-4F5B-84D0-D09378DE0A2D}"/>
              </c:ext>
            </c:extLst>
          </c:dPt>
          <c:val>
            <c:numRef>
              <c:f>'Advisory Tool'!$E$49:$E$52</c:f>
              <c:numCache>
                <c:formatCode>0%</c:formatCode>
                <c:ptCount val="4"/>
                <c:pt idx="0">
                  <c:v>0.3</c:v>
                </c:pt>
                <c:pt idx="1">
                  <c:v>0.4</c:v>
                </c:pt>
                <c:pt idx="2">
                  <c:v>0.3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5-4E73-A6A2-FEB276338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/>
              <a:t>Pre-Pandemic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100% 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Simulation!$Q$4:$Q$14</c:f>
              <c:numCache>
                <c:formatCode>0.00%</c:formatCode>
                <c:ptCount val="11"/>
                <c:pt idx="0">
                  <c:v>1.1434543186729266E-2</c:v>
                </c:pt>
                <c:pt idx="1">
                  <c:v>3.5210444840424397E-2</c:v>
                </c:pt>
                <c:pt idx="2">
                  <c:v>1.9625490899315288E-2</c:v>
                </c:pt>
                <c:pt idx="3">
                  <c:v>-9.2550614024654254E-2</c:v>
                </c:pt>
                <c:pt idx="4">
                  <c:v>6.0609205721030936E-2</c:v>
                </c:pt>
                <c:pt idx="5">
                  <c:v>4.2171389657292994E-2</c:v>
                </c:pt>
                <c:pt idx="6">
                  <c:v>9.8891486133132131E-2</c:v>
                </c:pt>
                <c:pt idx="7">
                  <c:v>-3.3649773222809438E-2</c:v>
                </c:pt>
                <c:pt idx="8">
                  <c:v>-8.0374464864343218E-3</c:v>
                </c:pt>
                <c:pt idx="9">
                  <c:v>3.6249973613266297E-2</c:v>
                </c:pt>
                <c:pt idx="10">
                  <c:v>4.2729486881445455E-2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C-451F-92B5-60EA37C36357}"/>
            </c:ext>
          </c:extLst>
        </c:ser>
        <c:ser>
          <c:idx val="1"/>
          <c:order val="1"/>
          <c:tx>
            <c:v>80% EQ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Simulation!$R$4:$R$14</c:f>
              <c:numCache>
                <c:formatCode>0.00%</c:formatCode>
                <c:ptCount val="11"/>
                <c:pt idx="0">
                  <c:v>1.0047634549383413E-2</c:v>
                </c:pt>
                <c:pt idx="1">
                  <c:v>2.9068355872339521E-2</c:v>
                </c:pt>
                <c:pt idx="2">
                  <c:v>1.6600392719452232E-2</c:v>
                </c:pt>
                <c:pt idx="3">
                  <c:v>-7.3140491219723408E-2</c:v>
                </c:pt>
                <c:pt idx="4">
                  <c:v>4.9387364576824751E-2</c:v>
                </c:pt>
                <c:pt idx="5">
                  <c:v>3.4637111725834398E-2</c:v>
                </c:pt>
                <c:pt idx="6">
                  <c:v>8.0013188906505703E-2</c:v>
                </c:pt>
                <c:pt idx="7">
                  <c:v>-2.6019818578247551E-2</c:v>
                </c:pt>
                <c:pt idx="8">
                  <c:v>-5.5299571891474584E-3</c:v>
                </c:pt>
                <c:pt idx="9">
                  <c:v>2.9899978890613039E-2</c:v>
                </c:pt>
                <c:pt idx="10">
                  <c:v>3.5083589505156366E-2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C-451F-92B5-60EA37C36357}"/>
            </c:ext>
          </c:extLst>
        </c:ser>
        <c:ser>
          <c:idx val="2"/>
          <c:order val="2"/>
          <c:tx>
            <c:v>50% EQ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Simulation!$S$4:$S$14</c:f>
              <c:numCache>
                <c:formatCode>0.00%</c:formatCode>
                <c:ptCount val="11"/>
                <c:pt idx="0">
                  <c:v>7.9672715933646332E-3</c:v>
                </c:pt>
                <c:pt idx="1">
                  <c:v>1.9855222420212197E-2</c:v>
                </c:pt>
                <c:pt idx="2">
                  <c:v>1.2062745449657644E-2</c:v>
                </c:pt>
                <c:pt idx="3">
                  <c:v>-4.4025307012327125E-2</c:v>
                </c:pt>
                <c:pt idx="4">
                  <c:v>3.2554602860515466E-2</c:v>
                </c:pt>
                <c:pt idx="5">
                  <c:v>2.3335694828646496E-2</c:v>
                </c:pt>
                <c:pt idx="6">
                  <c:v>5.1695743066566067E-2</c:v>
                </c:pt>
                <c:pt idx="7">
                  <c:v>-1.4574886611404719E-2</c:v>
                </c:pt>
                <c:pt idx="8">
                  <c:v>-1.7687232432171606E-3</c:v>
                </c:pt>
                <c:pt idx="9">
                  <c:v>2.0374986806633147E-2</c:v>
                </c:pt>
                <c:pt idx="10">
                  <c:v>2.361474344072273E-2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C-451F-92B5-60EA37C36357}"/>
            </c:ext>
          </c:extLst>
        </c:ser>
        <c:ser>
          <c:idx val="3"/>
          <c:order val="3"/>
          <c:tx>
            <c:v>20% EQ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Simulation!$T$4:$T$14</c:f>
              <c:numCache>
                <c:formatCode>0.00%</c:formatCode>
                <c:ptCount val="11"/>
                <c:pt idx="0">
                  <c:v>5.8869086373458546E-3</c:v>
                </c:pt>
                <c:pt idx="1">
                  <c:v>1.0642088968084881E-2</c:v>
                </c:pt>
                <c:pt idx="2">
                  <c:v>7.5250981798630585E-3</c:v>
                </c:pt>
                <c:pt idx="3">
                  <c:v>-1.4910122804930851E-2</c:v>
                </c:pt>
                <c:pt idx="4">
                  <c:v>1.5721841144206189E-2</c:v>
                </c:pt>
                <c:pt idx="5">
                  <c:v>1.2034277931458601E-2</c:v>
                </c:pt>
                <c:pt idx="6">
                  <c:v>2.3378297226626425E-2</c:v>
                </c:pt>
                <c:pt idx="7">
                  <c:v>-3.1299546445618873E-3</c:v>
                </c:pt>
                <c:pt idx="8">
                  <c:v>1.9925107027131362E-3</c:v>
                </c:pt>
                <c:pt idx="9">
                  <c:v>1.084999472265326E-2</c:v>
                </c:pt>
                <c:pt idx="10">
                  <c:v>1.2145897376289093E-2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C-451F-92B5-60EA37C36357}"/>
            </c:ext>
          </c:extLst>
        </c:ser>
        <c:ser>
          <c:idx val="4"/>
          <c:order val="4"/>
          <c:tx>
            <c:v>0% EQ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Simulation!$U$4:$U$14</c:f>
              <c:numCache>
                <c:formatCode>0.00%</c:formatCode>
                <c:ptCount val="11"/>
                <c:pt idx="0">
                  <c:v>4.5000000000000005E-3</c:v>
                </c:pt>
                <c:pt idx="1">
                  <c:v>4.5000000000000005E-3</c:v>
                </c:pt>
                <c:pt idx="2">
                  <c:v>4.5000000000000005E-3</c:v>
                </c:pt>
                <c:pt idx="3">
                  <c:v>4.5000000000000005E-3</c:v>
                </c:pt>
                <c:pt idx="4">
                  <c:v>4.5000000000000005E-3</c:v>
                </c:pt>
                <c:pt idx="5">
                  <c:v>4.5000000000000005E-3</c:v>
                </c:pt>
                <c:pt idx="6">
                  <c:v>4.5000000000000005E-3</c:v>
                </c:pt>
                <c:pt idx="7">
                  <c:v>4.5000000000000005E-3</c:v>
                </c:pt>
                <c:pt idx="8">
                  <c:v>4.5000000000000005E-3</c:v>
                </c:pt>
                <c:pt idx="9">
                  <c:v>4.5000000000000005E-3</c:v>
                </c:pt>
                <c:pt idx="10">
                  <c:v>4.5000000000000005E-3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C-451F-92B5-60EA37C36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80800"/>
        <c:axId val="236885376"/>
      </c:lineChart>
      <c:catAx>
        <c:axId val="23688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6885376"/>
        <c:crosses val="autoZero"/>
        <c:auto val="1"/>
        <c:lblAlgn val="ctr"/>
        <c:lblOffset val="100"/>
        <c:noMultiLvlLbl val="0"/>
      </c:catAx>
      <c:valAx>
        <c:axId val="236885376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688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/>
              <a:t>Post-Pandemic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100% 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Simulation!$Q$17:$Q$29</c:f>
              <c:numCache>
                <c:formatCode>0.00%</c:formatCode>
                <c:ptCount val="13"/>
                <c:pt idx="0">
                  <c:v>-0.10664341002266563</c:v>
                </c:pt>
                <c:pt idx="1">
                  <c:v>5.8174952730843145E-2</c:v>
                </c:pt>
                <c:pt idx="2">
                  <c:v>1.6055912010533444E-2</c:v>
                </c:pt>
                <c:pt idx="3">
                  <c:v>4.6022139004899362E-2</c:v>
                </c:pt>
                <c:pt idx="4">
                  <c:v>8.1272749509829947E-2</c:v>
                </c:pt>
                <c:pt idx="5">
                  <c:v>-7.5121494144684726E-3</c:v>
                </c:pt>
                <c:pt idx="6">
                  <c:v>-1.7274883599616243E-2</c:v>
                </c:pt>
                <c:pt idx="7">
                  <c:v>5.1413074723618522E-2</c:v>
                </c:pt>
                <c:pt idx="8">
                  <c:v>5.6542907159099029E-2</c:v>
                </c:pt>
                <c:pt idx="9">
                  <c:v>0.10024040619894424</c:v>
                </c:pt>
                <c:pt idx="10">
                  <c:v>-4.3767184572458514E-3</c:v>
                </c:pt>
                <c:pt idx="11">
                  <c:v>-3.6971558756568115E-2</c:v>
                </c:pt>
                <c:pt idx="12">
                  <c:v>6.7309856628197232E-2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B-499F-92C8-F2E6CF384DF6}"/>
            </c:ext>
          </c:extLst>
        </c:ser>
        <c:ser>
          <c:idx val="1"/>
          <c:order val="1"/>
          <c:tx>
            <c:v>80% EQ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Simulation!$R$17:$R$29</c:f>
              <c:numCache>
                <c:formatCode>0.00%</c:formatCode>
                <c:ptCount val="13"/>
                <c:pt idx="0">
                  <c:v>-8.4414728018132504E-2</c:v>
                </c:pt>
                <c:pt idx="1">
                  <c:v>4.7439962184674514E-2</c:v>
                </c:pt>
                <c:pt idx="2">
                  <c:v>1.3744729608426756E-2</c:v>
                </c:pt>
                <c:pt idx="3">
                  <c:v>3.7717711203919486E-2</c:v>
                </c:pt>
                <c:pt idx="4">
                  <c:v>6.5918199607863964E-2</c:v>
                </c:pt>
                <c:pt idx="5">
                  <c:v>-5.1097195315747785E-3</c:v>
                </c:pt>
                <c:pt idx="6">
                  <c:v>-1.2919906879692996E-2</c:v>
                </c:pt>
                <c:pt idx="7">
                  <c:v>4.2030459778894816E-2</c:v>
                </c:pt>
                <c:pt idx="8">
                  <c:v>4.6134325727279227E-2</c:v>
                </c:pt>
                <c:pt idx="9">
                  <c:v>8.1092324959155401E-2</c:v>
                </c:pt>
                <c:pt idx="10">
                  <c:v>-2.6013747657966813E-3</c:v>
                </c:pt>
                <c:pt idx="11">
                  <c:v>-2.8677247005254491E-2</c:v>
                </c:pt>
                <c:pt idx="12">
                  <c:v>5.4747885302557787E-2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B-499F-92C8-F2E6CF384DF6}"/>
            </c:ext>
          </c:extLst>
        </c:ser>
        <c:ser>
          <c:idx val="2"/>
          <c:order val="2"/>
          <c:tx>
            <c:v>50% EQ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Simulation!$S$17:$S$29</c:f>
              <c:numCache>
                <c:formatCode>0.00%</c:formatCode>
                <c:ptCount val="13"/>
                <c:pt idx="0">
                  <c:v>-5.1071705011332812E-2</c:v>
                </c:pt>
                <c:pt idx="1">
                  <c:v>3.1337476365421571E-2</c:v>
                </c:pt>
                <c:pt idx="2">
                  <c:v>1.0277956005266722E-2</c:v>
                </c:pt>
                <c:pt idx="3">
                  <c:v>2.5261069502449683E-2</c:v>
                </c:pt>
                <c:pt idx="4">
                  <c:v>4.2886374754914976E-2</c:v>
                </c:pt>
                <c:pt idx="5">
                  <c:v>-1.5060747072342361E-3</c:v>
                </c:pt>
                <c:pt idx="6">
                  <c:v>-6.3874417998081214E-3</c:v>
                </c:pt>
                <c:pt idx="7">
                  <c:v>2.795653736180926E-2</c:v>
                </c:pt>
                <c:pt idx="8">
                  <c:v>3.0521453579549516E-2</c:v>
                </c:pt>
                <c:pt idx="9">
                  <c:v>5.2370203099472122E-2</c:v>
                </c:pt>
                <c:pt idx="10">
                  <c:v>6.1640771377074587E-5</c:v>
                </c:pt>
                <c:pt idx="11">
                  <c:v>-1.6235779378284056E-2</c:v>
                </c:pt>
                <c:pt idx="12">
                  <c:v>3.5904928314098618E-2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B-499F-92C8-F2E6CF384DF6}"/>
            </c:ext>
          </c:extLst>
        </c:ser>
        <c:ser>
          <c:idx val="3"/>
          <c:order val="3"/>
          <c:tx>
            <c:v>20% EQ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Simulation!$T$17:$T$29</c:f>
              <c:numCache>
                <c:formatCode>0.00%</c:formatCode>
                <c:ptCount val="13"/>
                <c:pt idx="0">
                  <c:v>-1.7728682004533126E-2</c:v>
                </c:pt>
                <c:pt idx="1">
                  <c:v>1.523499054616863E-2</c:v>
                </c:pt>
                <c:pt idx="2">
                  <c:v>6.8111824021066898E-3</c:v>
                </c:pt>
                <c:pt idx="3">
                  <c:v>1.2804427800979873E-2</c:v>
                </c:pt>
                <c:pt idx="4">
                  <c:v>1.9854549901965994E-2</c:v>
                </c:pt>
                <c:pt idx="5">
                  <c:v>2.0975701171063064E-3</c:v>
                </c:pt>
                <c:pt idx="6">
                  <c:v>1.4502328007675192E-4</c:v>
                </c:pt>
                <c:pt idx="7">
                  <c:v>1.3882614944723705E-2</c:v>
                </c:pt>
                <c:pt idx="8">
                  <c:v>1.4908581431819808E-2</c:v>
                </c:pt>
                <c:pt idx="9">
                  <c:v>2.364808123978885E-2</c:v>
                </c:pt>
                <c:pt idx="10">
                  <c:v>2.7246563085508305E-3</c:v>
                </c:pt>
                <c:pt idx="11">
                  <c:v>-3.7943117513136223E-3</c:v>
                </c:pt>
                <c:pt idx="12">
                  <c:v>1.7061971325639448E-2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B-499F-92C8-F2E6CF384DF6}"/>
            </c:ext>
          </c:extLst>
        </c:ser>
        <c:ser>
          <c:idx val="4"/>
          <c:order val="4"/>
          <c:tx>
            <c:v>0% EQ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Simulation!$U$17:$U$29</c:f>
              <c:numCache>
                <c:formatCode>0.00%</c:formatCode>
                <c:ptCount val="13"/>
                <c:pt idx="0">
                  <c:v>4.5000000000000005E-3</c:v>
                </c:pt>
                <c:pt idx="1">
                  <c:v>4.5000000000000005E-3</c:v>
                </c:pt>
                <c:pt idx="2">
                  <c:v>4.5000000000000005E-3</c:v>
                </c:pt>
                <c:pt idx="3">
                  <c:v>4.5000000000000005E-3</c:v>
                </c:pt>
                <c:pt idx="4">
                  <c:v>4.5000000000000005E-3</c:v>
                </c:pt>
                <c:pt idx="5">
                  <c:v>4.5000000000000005E-3</c:v>
                </c:pt>
                <c:pt idx="6">
                  <c:v>4.5000000000000005E-3</c:v>
                </c:pt>
                <c:pt idx="7">
                  <c:v>4.5000000000000005E-3</c:v>
                </c:pt>
                <c:pt idx="8">
                  <c:v>4.5000000000000005E-3</c:v>
                </c:pt>
                <c:pt idx="9">
                  <c:v>4.5000000000000005E-3</c:v>
                </c:pt>
                <c:pt idx="10">
                  <c:v>4.5000000000000005E-3</c:v>
                </c:pt>
                <c:pt idx="11">
                  <c:v>4.5000000000000005E-3</c:v>
                </c:pt>
                <c:pt idx="12">
                  <c:v>4.5000000000000005E-3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B-499F-92C8-F2E6CF384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06128"/>
        <c:axId val="2046255712"/>
      </c:lineChart>
      <c:catAx>
        <c:axId val="5470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6255712"/>
        <c:crosses val="autoZero"/>
        <c:auto val="1"/>
        <c:lblAlgn val="ctr"/>
        <c:lblOffset val="100"/>
        <c:noMultiLvlLbl val="0"/>
      </c:catAx>
      <c:valAx>
        <c:axId val="2046255712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0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Equity Vs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Simulation!$Z$2</c:f>
              <c:strCache>
                <c:ptCount val="1"/>
                <c:pt idx="0">
                  <c:v>NIFTY 50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Simulation!$Z$3:$Z$26</c:f>
              <c:numCache>
                <c:formatCode>0.00%</c:formatCode>
                <c:ptCount val="24"/>
                <c:pt idx="0">
                  <c:v>1.0699999999999999E-2</c:v>
                </c:pt>
                <c:pt idx="1">
                  <c:v>1.49E-2</c:v>
                </c:pt>
                <c:pt idx="2">
                  <c:v>-1.12E-2</c:v>
                </c:pt>
                <c:pt idx="3">
                  <c:v>-5.6899999999999999E-2</c:v>
                </c:pt>
                <c:pt idx="4">
                  <c:v>-8.5000000000000006E-3</c:v>
                </c:pt>
                <c:pt idx="5">
                  <c:v>4.0899999999999999E-2</c:v>
                </c:pt>
                <c:pt idx="6">
                  <c:v>3.5099999999999999E-2</c:v>
                </c:pt>
                <c:pt idx="7">
                  <c:v>1.4999999999999999E-2</c:v>
                </c:pt>
                <c:pt idx="8">
                  <c:v>9.2999999999999992E-3</c:v>
                </c:pt>
                <c:pt idx="9">
                  <c:v>-1.7000000000000001E-2</c:v>
                </c:pt>
                <c:pt idx="10">
                  <c:v>-6.3600000000000004E-2</c:v>
                </c:pt>
                <c:pt idx="11">
                  <c:v>-0.23250000000000001</c:v>
                </c:pt>
                <c:pt idx="12">
                  <c:v>0.14680000000000001</c:v>
                </c:pt>
                <c:pt idx="13">
                  <c:v>-2.8400000000000002E-2</c:v>
                </c:pt>
                <c:pt idx="14">
                  <c:v>7.5300000000000006E-2</c:v>
                </c:pt>
                <c:pt idx="15">
                  <c:v>7.4899999999999994E-2</c:v>
                </c:pt>
                <c:pt idx="16">
                  <c:v>2.8400000000000002E-2</c:v>
                </c:pt>
                <c:pt idx="17">
                  <c:v>-1.23E-2</c:v>
                </c:pt>
                <c:pt idx="18">
                  <c:v>3.5099999999999999E-2</c:v>
                </c:pt>
                <c:pt idx="19">
                  <c:v>0.1139</c:v>
                </c:pt>
                <c:pt idx="20">
                  <c:v>7.8100000000000003E-2</c:v>
                </c:pt>
                <c:pt idx="21">
                  <c:v>-2.4799999999999999E-2</c:v>
                </c:pt>
                <c:pt idx="22">
                  <c:v>6.5600000000000006E-2</c:v>
                </c:pt>
                <c:pt idx="23">
                  <c:v>2.2100000000000002E-2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A-4837-BD9B-A7A5A500D6BA}"/>
            </c:ext>
          </c:extLst>
        </c:ser>
        <c:ser>
          <c:idx val="1"/>
          <c:order val="1"/>
          <c:tx>
            <c:strRef>
              <c:f>Simulation!$AA$2</c:f>
              <c:strCache>
                <c:ptCount val="1"/>
                <c:pt idx="0">
                  <c:v>Equity 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Simulation!$AA$3:$AA$26</c:f>
              <c:numCache>
                <c:formatCode>0.00%</c:formatCode>
                <c:ptCount val="24"/>
                <c:pt idx="0">
                  <c:v>1.1366912792702761E-2</c:v>
                </c:pt>
                <c:pt idx="1">
                  <c:v>3.5431799078813622E-2</c:v>
                </c:pt>
                <c:pt idx="2">
                  <c:v>2.0328096003425038E-2</c:v>
                </c:pt>
                <c:pt idx="3">
                  <c:v>-9.2964913427449739E-2</c:v>
                </c:pt>
                <c:pt idx="4">
                  <c:v>6.0442221605270394E-2</c:v>
                </c:pt>
                <c:pt idx="5">
                  <c:v>4.2596263939293007E-2</c:v>
                </c:pt>
                <c:pt idx="6">
                  <c:v>9.8928387232080903E-2</c:v>
                </c:pt>
                <c:pt idx="7">
                  <c:v>-3.288749996699171E-2</c:v>
                </c:pt>
                <c:pt idx="8">
                  <c:v>-7.4056247258596315E-3</c:v>
                </c:pt>
                <c:pt idx="9">
                  <c:v>3.5753856670567657E-2</c:v>
                </c:pt>
                <c:pt idx="10">
                  <c:v>4.3504595521389015E-2</c:v>
                </c:pt>
                <c:pt idx="11">
                  <c:v>-0.10765882095359987</c:v>
                </c:pt>
                <c:pt idx="12">
                  <c:v>5.9345254501964873E-2</c:v>
                </c:pt>
                <c:pt idx="13">
                  <c:v>1.6455166156417508E-2</c:v>
                </c:pt>
                <c:pt idx="14">
                  <c:v>4.5467767625217127E-2</c:v>
                </c:pt>
                <c:pt idx="15">
                  <c:v>8.1566617989759491E-2</c:v>
                </c:pt>
                <c:pt idx="16">
                  <c:v>-6.9099689404584037E-3</c:v>
                </c:pt>
                <c:pt idx="17">
                  <c:v>-1.7061950983024137E-2</c:v>
                </c:pt>
                <c:pt idx="18">
                  <c:v>5.1331624513312676E-2</c:v>
                </c:pt>
                <c:pt idx="19">
                  <c:v>5.6538690255071501E-2</c:v>
                </c:pt>
                <c:pt idx="20">
                  <c:v>9.9817992002866493E-2</c:v>
                </c:pt>
                <c:pt idx="21">
                  <c:v>-4.2917321048364654E-3</c:v>
                </c:pt>
                <c:pt idx="22">
                  <c:v>-3.66731882098826E-2</c:v>
                </c:pt>
                <c:pt idx="23">
                  <c:v>6.7374375099707839E-2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A-4837-BD9B-A7A5A500D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318480"/>
        <c:axId val="1472331376"/>
      </c:lineChart>
      <c:catAx>
        <c:axId val="1472318480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331376"/>
        <c:crosses val="autoZero"/>
        <c:auto val="1"/>
        <c:lblAlgn val="ctr"/>
        <c:lblOffset val="100"/>
        <c:noMultiLvlLbl val="0"/>
      </c:catAx>
      <c:valAx>
        <c:axId val="147233137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3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itchFamily="2" charset="0"/>
                <a:ea typeface="+mn-ea"/>
                <a:cs typeface="+mn-cs"/>
              </a:defRPr>
            </a:pPr>
            <a:r>
              <a:rPr lang="en-US"/>
              <a:t>Pre-Pandemic Portfolio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aleway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Simulation!$O$3</c:f>
              <c:strCache>
                <c:ptCount val="1"/>
                <c:pt idx="0">
                  <c:v>Portfolio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Simulation!$O$4:$O$14</c:f>
              <c:numCache>
                <c:formatCode>0.00%</c:formatCode>
                <c:ptCount val="11"/>
                <c:pt idx="0">
                  <c:v>1.0733194966333647E-2</c:v>
                </c:pt>
                <c:pt idx="1">
                  <c:v>3.2321804453603699E-2</c:v>
                </c:pt>
                <c:pt idx="2">
                  <c:v>1.8772272424672602E-2</c:v>
                </c:pt>
                <c:pt idx="3">
                  <c:v>-8.2862886335765162E-2</c:v>
                </c:pt>
                <c:pt idx="4">
                  <c:v>5.4758654502088069E-2</c:v>
                </c:pt>
                <c:pt idx="5">
                  <c:v>3.8749045879939756E-2</c:v>
                </c:pt>
                <c:pt idx="6">
                  <c:v>8.9284593685899777E-2</c:v>
                </c:pt>
                <c:pt idx="7">
                  <c:v>-2.8967438720388265E-2</c:v>
                </c:pt>
                <c:pt idx="8">
                  <c:v>-6.1076484415686751E-3</c:v>
                </c:pt>
                <c:pt idx="9">
                  <c:v>3.2610722319166244E-2</c:v>
                </c:pt>
                <c:pt idx="10">
                  <c:v>3.9563910142238083E-2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7-408E-9297-96520DF16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96128"/>
        <c:axId val="138796544"/>
      </c:lineChart>
      <c:catAx>
        <c:axId val="13879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itchFamily="2" charset="0"/>
                <a:ea typeface="+mn-ea"/>
                <a:cs typeface="+mn-cs"/>
              </a:defRPr>
            </a:pPr>
            <a:endParaRPr lang="en-US"/>
          </a:p>
        </c:txPr>
        <c:crossAx val="138796544"/>
        <c:crosses val="autoZero"/>
        <c:auto val="1"/>
        <c:lblAlgn val="ctr"/>
        <c:lblOffset val="100"/>
        <c:noMultiLvlLbl val="0"/>
      </c:catAx>
      <c:valAx>
        <c:axId val="1387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itchFamily="2" charset="0"/>
                <a:ea typeface="+mn-ea"/>
                <a:cs typeface="+mn-cs"/>
              </a:defRPr>
            </a:pPr>
            <a:endParaRPr lang="en-US"/>
          </a:p>
        </c:txPr>
        <c:crossAx val="13879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aleway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itchFamily="2" charset="0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Post-Pandemic Portfolio Returns</a:t>
            </a:r>
            <a:endParaRPr lang="en-I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aleway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Simulation!$O$17:$O$29</c:f>
              <c:numCache>
                <c:formatCode>0.00%</c:formatCode>
                <c:ptCount val="13"/>
                <c:pt idx="0">
                  <c:v>-9.6044790777474437E-2</c:v>
                </c:pt>
                <c:pt idx="1">
                  <c:v>5.3774565313712684E-2</c:v>
                </c:pt>
                <c:pt idx="2">
                  <c:v>1.5297867058922146E-2</c:v>
                </c:pt>
                <c:pt idx="3">
                  <c:v>4.1325071836582287E-2</c:v>
                </c:pt>
                <c:pt idx="4">
                  <c:v>7.3709350498613241E-2</c:v>
                </c:pt>
                <c:pt idx="5">
                  <c:v>-5.662995636485234E-3</c:v>
                </c:pt>
                <c:pt idx="6">
                  <c:v>-1.4770338726870953E-2</c:v>
                </c:pt>
                <c:pt idx="7">
                  <c:v>4.6585537850892804E-2</c:v>
                </c:pt>
                <c:pt idx="8">
                  <c:v>5.1256796527824645E-2</c:v>
                </c:pt>
                <c:pt idx="9">
                  <c:v>9.0082658125771528E-2</c:v>
                </c:pt>
                <c:pt idx="10">
                  <c:v>-3.3141753712487934E-3</c:v>
                </c:pt>
                <c:pt idx="11">
                  <c:v>-3.2363579643085678E-2</c:v>
                </c:pt>
                <c:pt idx="12">
                  <c:v>6.0977489401947901E-2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4-4370-B40F-7908CB064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596736"/>
        <c:axId val="2065621696"/>
      </c:lineChart>
      <c:catAx>
        <c:axId val="206559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itchFamily="2" charset="0"/>
                <a:ea typeface="+mn-ea"/>
                <a:cs typeface="+mn-cs"/>
              </a:defRPr>
            </a:pPr>
            <a:endParaRPr lang="en-US"/>
          </a:p>
        </c:txPr>
        <c:crossAx val="2065621696"/>
        <c:crosses val="autoZero"/>
        <c:auto val="1"/>
        <c:lblAlgn val="ctr"/>
        <c:lblOffset val="100"/>
        <c:noMultiLvlLbl val="0"/>
      </c:catAx>
      <c:valAx>
        <c:axId val="20656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itchFamily="2" charset="0"/>
                <a:ea typeface="+mn-ea"/>
                <a:cs typeface="+mn-cs"/>
              </a:defRPr>
            </a:pPr>
            <a:endParaRPr lang="en-US"/>
          </a:p>
        </c:txPr>
        <c:crossAx val="206559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aleway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Raleway SemiBold" pitchFamily="2" charset="0"/>
              </a:rPr>
              <a:t>Pre-Pandemic Portfolio Returns</a:t>
            </a:r>
          </a:p>
        </c:rich>
      </c:tx>
      <c:layout>
        <c:manualLayout>
          <c:xMode val="edge"/>
          <c:yMode val="edge"/>
          <c:x val="0.18165500011687527"/>
          <c:y val="3.9666757591342861E-2"/>
        </c:manualLayout>
      </c:layout>
      <c:overlay val="0"/>
      <c:spPr>
        <a:noFill/>
        <a:ln w="31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Simulation!$O$3</c:f>
              <c:strCache>
                <c:ptCount val="1"/>
                <c:pt idx="0">
                  <c:v>Portfolio Return</c:v>
                </c:pt>
              </c:strCache>
            </c:strRef>
          </c:tx>
          <c:spPr>
            <a:ln w="22225" cap="rnd">
              <a:solidFill>
                <a:schemeClr val="accent1">
                  <a:lumMod val="40000"/>
                  <a:lumOff val="6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Simulation!$O$4:$O$14</c:f>
              <c:numCache>
                <c:formatCode>0.00%</c:formatCode>
                <c:ptCount val="11"/>
                <c:pt idx="0">
                  <c:v>1.0733194966333647E-2</c:v>
                </c:pt>
                <c:pt idx="1">
                  <c:v>3.2321804453603699E-2</c:v>
                </c:pt>
                <c:pt idx="2">
                  <c:v>1.8772272424672602E-2</c:v>
                </c:pt>
                <c:pt idx="3">
                  <c:v>-8.2862886335765162E-2</c:v>
                </c:pt>
                <c:pt idx="4">
                  <c:v>5.4758654502088069E-2</c:v>
                </c:pt>
                <c:pt idx="5">
                  <c:v>3.8749045879939756E-2</c:v>
                </c:pt>
                <c:pt idx="6">
                  <c:v>8.9284593685899777E-2</c:v>
                </c:pt>
                <c:pt idx="7">
                  <c:v>-2.8967438720388265E-2</c:v>
                </c:pt>
                <c:pt idx="8">
                  <c:v>-6.1076484415686751E-3</c:v>
                </c:pt>
                <c:pt idx="9">
                  <c:v>3.2610722319166244E-2</c:v>
                </c:pt>
                <c:pt idx="10">
                  <c:v>3.9563910142238083E-2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A-4714-8CE7-72676FEB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96128"/>
        <c:axId val="138796544"/>
      </c:lineChart>
      <c:catAx>
        <c:axId val="138796128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solidFill>
            <a:schemeClr val="bg1"/>
          </a:solidFill>
          <a:ln w="222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6544"/>
        <c:crosses val="autoZero"/>
        <c:auto val="1"/>
        <c:lblAlgn val="ctr"/>
        <c:lblOffset val="100"/>
        <c:noMultiLvlLbl val="0"/>
      </c:catAx>
      <c:valAx>
        <c:axId val="138796544"/>
        <c:scaling>
          <c:orientation val="minMax"/>
          <c:max val="0.1"/>
          <c:min val="-0.1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6128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Raleway SemiBold" pitchFamily="2" charset="0"/>
              </a:rPr>
              <a:t>Post-Pandemic Portfolio Returns</a:t>
            </a:r>
            <a:endParaRPr lang="en-IN" sz="1300">
              <a:latin typeface="Raleway SemiBold" pitchFamily="2" charset="0"/>
            </a:endParaRPr>
          </a:p>
        </c:rich>
      </c:tx>
      <c:layout>
        <c:manualLayout>
          <c:xMode val="edge"/>
          <c:yMode val="edge"/>
          <c:x val="0.20415814508829702"/>
          <c:y val="4.6399014780887038E-2"/>
        </c:manualLayout>
      </c:layout>
      <c:overlay val="0"/>
      <c:spPr>
        <a:noFill/>
        <a:ln w="31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>
                  <a:lumMod val="40000"/>
                  <a:lumOff val="6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Simulation!$O$17:$O$29</c:f>
              <c:numCache>
                <c:formatCode>0.00%</c:formatCode>
                <c:ptCount val="13"/>
                <c:pt idx="0">
                  <c:v>-9.6044790777474437E-2</c:v>
                </c:pt>
                <c:pt idx="1">
                  <c:v>5.3774565313712684E-2</c:v>
                </c:pt>
                <c:pt idx="2">
                  <c:v>1.5297867058922146E-2</c:v>
                </c:pt>
                <c:pt idx="3">
                  <c:v>4.1325071836582287E-2</c:v>
                </c:pt>
                <c:pt idx="4">
                  <c:v>7.3709350498613241E-2</c:v>
                </c:pt>
                <c:pt idx="5">
                  <c:v>-5.662995636485234E-3</c:v>
                </c:pt>
                <c:pt idx="6">
                  <c:v>-1.4770338726870953E-2</c:v>
                </c:pt>
                <c:pt idx="7">
                  <c:v>4.6585537850892804E-2</c:v>
                </c:pt>
                <c:pt idx="8">
                  <c:v>5.1256796527824645E-2</c:v>
                </c:pt>
                <c:pt idx="9">
                  <c:v>9.0082658125771528E-2</c:v>
                </c:pt>
                <c:pt idx="10">
                  <c:v>-3.3141753712487934E-3</c:v>
                </c:pt>
                <c:pt idx="11">
                  <c:v>-3.2363579643085678E-2</c:v>
                </c:pt>
                <c:pt idx="12">
                  <c:v>6.0977489401947901E-2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B-4E5B-A342-43B31F33B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596736"/>
        <c:axId val="2065621696"/>
      </c:lineChart>
      <c:catAx>
        <c:axId val="2065596736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22225"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621696"/>
        <c:crosses val="autoZero"/>
        <c:auto val="1"/>
        <c:lblAlgn val="ctr"/>
        <c:lblOffset val="100"/>
        <c:noMultiLvlLbl val="0"/>
      </c:catAx>
      <c:valAx>
        <c:axId val="2065621696"/>
        <c:scaling>
          <c:orientation val="minMax"/>
          <c:max val="0.1"/>
          <c:min val="-0.1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596736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'Advisory Tool'!$B$51</c:f>
          <c:strCache>
            <c:ptCount val="1"/>
            <c:pt idx="0">
              <c:v>Equity Allocation-89.71%</c:v>
            </c:pt>
          </c:strCache>
        </c:strRef>
      </c:tx>
      <c:layout>
        <c:manualLayout>
          <c:xMode val="edge"/>
          <c:yMode val="edge"/>
          <c:x val="0.32596911690870589"/>
          <c:y val="0.62551727849994831"/>
        </c:manualLayout>
      </c:layout>
      <c:overlay val="0"/>
      <c:spPr>
        <a:noFill/>
        <a:ln w="31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Raleway SemiBold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9E-49A8-BE90-F41CE562325C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9E-49A8-BE90-F41CE562325C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69E-49A8-BE90-F41CE562325C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69E-49A8-BE90-F41CE562325C}"/>
              </c:ext>
            </c:extLst>
          </c:dPt>
          <c:val>
            <c:numRef>
              <c:f>'Advisory Tool'!$E$49:$E$52</c:f>
              <c:numCache>
                <c:formatCode>0%</c:formatCode>
                <c:ptCount val="4"/>
                <c:pt idx="0">
                  <c:v>0.3</c:v>
                </c:pt>
                <c:pt idx="1">
                  <c:v>0.4</c:v>
                </c:pt>
                <c:pt idx="2">
                  <c:v>0.3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9E-49A8-BE90-F41CE562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actual</c:v>
          </c:tx>
          <c:spPr>
            <a:solidFill>
              <a:schemeClr val="accent5">
                <a:lumMod val="75000"/>
              </a:schemeClr>
            </a:solidFill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58-48B8-B9E8-AECAC10A3464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69E-49A8-BE90-F41CE562325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B58-48B8-B9E8-AECAC10A3464}"/>
              </c:ext>
            </c:extLst>
          </c:dPt>
          <c:val>
            <c:numRef>
              <c:f>'Advisory Tool'!$C$50:$C$52</c:f>
              <c:numCache>
                <c:formatCode>0%</c:formatCode>
                <c:ptCount val="3"/>
                <c:pt idx="0" formatCode="0.00%">
                  <c:v>0.89710000000000001</c:v>
                </c:pt>
                <c:pt idx="1">
                  <c:v>1.4999999999999999E-2</c:v>
                </c:pt>
                <c:pt idx="2" formatCode="0.00%">
                  <c:v>1.0878999999999999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69E-49A8-BE90-F41CE562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cap="none" baseline="0">
                <a:solidFill>
                  <a:schemeClr val="bg1"/>
                </a:solidFill>
                <a:latin typeface="Raleway SemiBold" pitchFamily="2" charset="0"/>
                <a:ea typeface="+mn-ea"/>
                <a:cs typeface="+mn-cs"/>
              </a:defRPr>
            </a:pPr>
            <a:r>
              <a:rPr lang="en-IN" sz="1300" b="1"/>
              <a:t>Portfolio Allocation</a:t>
            </a:r>
          </a:p>
        </c:rich>
      </c:tx>
      <c:layout>
        <c:manualLayout>
          <c:xMode val="edge"/>
          <c:yMode val="edge"/>
          <c:x val="0.47374071687205999"/>
          <c:y val="6.5081586013156112E-2"/>
        </c:manualLayout>
      </c:layout>
      <c:overlay val="0"/>
      <c:spPr>
        <a:noFill/>
        <a:ln w="31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cap="none" baseline="0">
              <a:solidFill>
                <a:schemeClr val="bg1"/>
              </a:solidFill>
              <a:latin typeface="Raleway SemiBold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E3F3">
                <a:alpha val="12941"/>
              </a:srgbClr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'Advisory Tool'!$N$41:$N$46</c:f>
              <c:strCache>
                <c:ptCount val="6"/>
                <c:pt idx="0">
                  <c:v>SBI FD</c:v>
                </c:pt>
                <c:pt idx="1">
                  <c:v>L&amp;T Infotech</c:v>
                </c:pt>
                <c:pt idx="2">
                  <c:v>Hindustan Unilever Limited</c:v>
                </c:pt>
                <c:pt idx="3">
                  <c:v>Abbott India</c:v>
                </c:pt>
                <c:pt idx="4">
                  <c:v>IOC</c:v>
                </c:pt>
                <c:pt idx="5">
                  <c:v>Petronet LNG</c:v>
                </c:pt>
              </c:strCache>
            </c:strRef>
          </c:cat>
          <c:val>
            <c:numRef>
              <c:f>'Advisory Tool'!$O$41:$O$46</c:f>
              <c:numCache>
                <c:formatCode>0.00%</c:formatCode>
                <c:ptCount val="6"/>
                <c:pt idx="0">
                  <c:v>0.10289999999999999</c:v>
                </c:pt>
                <c:pt idx="1">
                  <c:v>0.29646194684083554</c:v>
                </c:pt>
                <c:pt idx="2">
                  <c:v>0.29983175867219403</c:v>
                </c:pt>
                <c:pt idx="3">
                  <c:v>0.13101455668094752</c:v>
                </c:pt>
                <c:pt idx="4">
                  <c:v>0.11479732698821694</c:v>
                </c:pt>
                <c:pt idx="5">
                  <c:v>5.4994460206863931E-2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A-4508-B73C-CB6DB67EC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overlap val="-50"/>
        <c:axId val="143186352"/>
        <c:axId val="143197168"/>
      </c:barChart>
      <c:catAx>
        <c:axId val="143186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Raleway SemiBold" pitchFamily="2" charset="0"/>
                <a:ea typeface="+mn-ea"/>
                <a:cs typeface="+mn-cs"/>
              </a:defRPr>
            </a:pPr>
            <a:endParaRPr lang="en-US"/>
          </a:p>
        </c:txPr>
        <c:crossAx val="143197168"/>
        <c:crosses val="autoZero"/>
        <c:auto val="1"/>
        <c:lblAlgn val="ctr"/>
        <c:lblOffset val="100"/>
        <c:noMultiLvlLbl val="0"/>
      </c:catAx>
      <c:valAx>
        <c:axId val="143197168"/>
        <c:scaling>
          <c:orientation val="minMax"/>
          <c:max val="1"/>
          <c:min val="0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86352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Raleway SemiBold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603063</xdr:colOff>
      <xdr:row>4</xdr:row>
      <xdr:rowOff>4855</xdr:rowOff>
    </xdr:from>
    <xdr:to>
      <xdr:col>33</xdr:col>
      <xdr:colOff>298263</xdr:colOff>
      <xdr:row>19</xdr:row>
      <xdr:rowOff>54534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128239-AA8B-48B7-ADD6-E219B124D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255473</xdr:colOff>
      <xdr:row>6</xdr:row>
      <xdr:rowOff>87084</xdr:rowOff>
    </xdr:from>
    <xdr:ext cx="1397882" cy="5018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21A024C-DB3A-49B9-9152-ABD3156C1868}"/>
                </a:ext>
              </a:extLst>
            </xdr:cNvPr>
            <xdr:cNvSpPr txBox="1"/>
          </xdr:nvSpPr>
          <xdr:spPr>
            <a:xfrm>
              <a:off x="255473" y="1149737"/>
              <a:ext cx="1397882" cy="50180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5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5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d>
                          <m:dPr>
                            <m:ctrlP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5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IN" sz="15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5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  <m:r>
                          <a:rPr lang="en-US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  <m:sup>
                            <m:r>
                              <a:rPr lang="en-US" sz="15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IN" sz="15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21A024C-DB3A-49B9-9152-ABD3156C1868}"/>
                </a:ext>
              </a:extLst>
            </xdr:cNvPr>
            <xdr:cNvSpPr txBox="1"/>
          </xdr:nvSpPr>
          <xdr:spPr>
            <a:xfrm>
              <a:off x="255473" y="1149737"/>
              <a:ext cx="1397882" cy="50180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n-US" sz="15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𝐴=(𝐸(</a:t>
              </a:r>
              <a:r>
                <a:rPr lang="en-IN" sz="15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 sz="15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_𝑚 )−</a:t>
              </a:r>
              <a:r>
                <a:rPr lang="en-IN" sz="15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 sz="15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_𝑓)/(𝜎_𝑚^2 )</a:t>
              </a:r>
              <a:endParaRPr lang="en-IN" sz="15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11817</xdr:colOff>
      <xdr:row>41</xdr:row>
      <xdr:rowOff>162563</xdr:rowOff>
    </xdr:from>
    <xdr:ext cx="4399346" cy="2405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2D0293-FF29-45DA-839F-251BBB0FA061}"/>
                </a:ext>
              </a:extLst>
            </xdr:cNvPr>
            <xdr:cNvSpPr txBox="1"/>
          </xdr:nvSpPr>
          <xdr:spPr>
            <a:xfrm>
              <a:off x="11817" y="7836992"/>
              <a:ext cx="4399346" cy="24057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𝐼𝑚𝑝𝑙𝑖𝑒𝑑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𝐸𝑞𝑢𝑖𝑙𝑖𝑏𝑟𝑖𝑢𝑚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𝐸𝑥𝑐𝑒𝑠𝑠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𝑅𝑒𝑡𝑢𝑟𝑛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𝜋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𝐴𝑆𝑤</m:t>
                    </m:r>
                  </m:oMath>
                </m:oMathPara>
              </a14:m>
              <a:endParaRPr lang="en-IN" sz="16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2D0293-FF29-45DA-839F-251BBB0FA061}"/>
                </a:ext>
              </a:extLst>
            </xdr:cNvPr>
            <xdr:cNvSpPr txBox="1"/>
          </xdr:nvSpPr>
          <xdr:spPr>
            <a:xfrm>
              <a:off x="11817" y="7836992"/>
              <a:ext cx="4399346" cy="24057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n-U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𝐼𝑚𝑝𝑙𝑖𝑒𝑑 𝐸𝑞𝑢𝑖𝑙𝑖𝑏𝑟𝑖𝑢𝑚 𝐸𝑥𝑐𝑒𝑠𝑠 𝑅𝑒𝑡𝑢𝑟𝑛= 𝜋=𝐴𝑆𝑤</a:t>
              </a:r>
              <a:endParaRPr lang="en-IN" sz="16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142580</xdr:colOff>
      <xdr:row>190</xdr:row>
      <xdr:rowOff>216755</xdr:rowOff>
    </xdr:from>
    <xdr:ext cx="4862293" cy="277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52C305-14EB-4D60-A57A-0FAEE0EF6D6C}"/>
                </a:ext>
              </a:extLst>
            </xdr:cNvPr>
            <xdr:cNvSpPr txBox="1"/>
          </xdr:nvSpPr>
          <xdr:spPr>
            <a:xfrm>
              <a:off x="142580" y="37518469"/>
              <a:ext cx="4862293" cy="27719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𝜏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Ω</m:t>
                            </m:r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]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[</m:t>
                    </m:r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𝜏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</m:d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𝜋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Ω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n-IN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52C305-14EB-4D60-A57A-0FAEE0EF6D6C}"/>
                </a:ext>
              </a:extLst>
            </xdr:cNvPr>
            <xdr:cNvSpPr txBox="1"/>
          </xdr:nvSpPr>
          <xdr:spPr>
            <a:xfrm>
              <a:off x="142580" y="37518469"/>
              <a:ext cx="4862293" cy="27719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𝐸(𝑅)−𝑟_𝑓=〖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[(𝜏𝑆)^(−1)+𝑃^𝑇 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Ω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 𝑃]〗^(</a:t>
              </a:r>
              <a:r>
                <a:rPr lang="en-US" sz="1600" b="0" i="0">
                  <a:latin typeface="Cambria Math" panose="02040503050406030204" pitchFamily="18" charset="0"/>
                </a:rPr>
                <a:t>−1)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[(𝜏𝑆)^(−1)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𝜋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+𝑃^𝑇 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Ω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 𝑄]</a:t>
              </a:r>
              <a:endParaRPr lang="en-IN" sz="1600"/>
            </a:p>
          </xdr:txBody>
        </xdr:sp>
      </mc:Fallback>
    </mc:AlternateContent>
    <xdr:clientData/>
  </xdr:oneCellAnchor>
  <xdr:oneCellAnchor>
    <xdr:from>
      <xdr:col>0</xdr:col>
      <xdr:colOff>518823</xdr:colOff>
      <xdr:row>130</xdr:row>
      <xdr:rowOff>221312</xdr:rowOff>
    </xdr:from>
    <xdr:ext cx="1024255" cy="2551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539486-AD2E-440E-8F91-8751318C433B}"/>
                </a:ext>
              </a:extLst>
            </xdr:cNvPr>
            <xdr:cNvSpPr txBox="1"/>
          </xdr:nvSpPr>
          <xdr:spPr>
            <a:xfrm>
              <a:off x="518823" y="24360383"/>
              <a:ext cx="1024255" cy="25513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Ω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𝜏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𝑃𝑆</m:t>
                    </m:r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IN" sz="16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539486-AD2E-440E-8F91-8751318C433B}"/>
                </a:ext>
              </a:extLst>
            </xdr:cNvPr>
            <xdr:cNvSpPr txBox="1"/>
          </xdr:nvSpPr>
          <xdr:spPr>
            <a:xfrm>
              <a:off x="518823" y="24360383"/>
              <a:ext cx="1024255" cy="25513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l-GR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Ω</a:t>
              </a:r>
              <a:r>
                <a:rPr lang="en-U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=𝜏𝑃𝑆𝑃^𝑇</a:t>
              </a:r>
              <a:endParaRPr lang="en-IN" sz="16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</xdr:colOff>
      <xdr:row>33</xdr:row>
      <xdr:rowOff>5643</xdr:rowOff>
    </xdr:from>
    <xdr:to>
      <xdr:col>6</xdr:col>
      <xdr:colOff>1650999</xdr:colOff>
      <xdr:row>46</xdr:row>
      <xdr:rowOff>7471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126CEC-DA32-489A-A62B-F91750EFD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956236</xdr:colOff>
      <xdr:row>3</xdr:row>
      <xdr:rowOff>2988</xdr:rowOff>
    </xdr:from>
    <xdr:to>
      <xdr:col>9</xdr:col>
      <xdr:colOff>276412</xdr:colOff>
      <xdr:row>15</xdr:row>
      <xdr:rowOff>7470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26815-51BF-4C15-86E5-82F563F1E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230093</xdr:colOff>
      <xdr:row>35</xdr:row>
      <xdr:rowOff>170329</xdr:rowOff>
    </xdr:from>
    <xdr:ext cx="293798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378535-DA89-4E14-919A-B76DC682CB44}"/>
                </a:ext>
              </a:extLst>
            </xdr:cNvPr>
            <xdr:cNvSpPr txBox="1"/>
          </xdr:nvSpPr>
          <xdr:spPr>
            <a:xfrm>
              <a:off x="230093" y="6497917"/>
              <a:ext cx="29379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378535-DA89-4E14-919A-B76DC682CB44}"/>
                </a:ext>
              </a:extLst>
            </xdr:cNvPr>
            <xdr:cNvSpPr txBox="1"/>
          </xdr:nvSpPr>
          <xdr:spPr>
            <a:xfrm>
              <a:off x="230093" y="6497917"/>
              <a:ext cx="29379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_𝑝)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0</xdr:col>
      <xdr:colOff>43329</xdr:colOff>
      <xdr:row>34</xdr:row>
      <xdr:rowOff>155389</xdr:rowOff>
    </xdr:from>
    <xdr:ext cx="567271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D4B7EA-B946-4ABF-B2FE-EAEBFB252D8D}"/>
                </a:ext>
              </a:extLst>
            </xdr:cNvPr>
            <xdr:cNvSpPr txBox="1"/>
          </xdr:nvSpPr>
          <xdr:spPr>
            <a:xfrm>
              <a:off x="43329" y="6303683"/>
              <a:ext cx="56727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D4B7EA-B946-4ABF-B2FE-EAEBFB252D8D}"/>
                </a:ext>
              </a:extLst>
            </xdr:cNvPr>
            <xdr:cNvSpPr txBox="1"/>
          </xdr:nvSpPr>
          <xdr:spPr>
            <a:xfrm>
              <a:off x="43329" y="6303683"/>
              <a:ext cx="56727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〖(𝑅〗_𝑝−𝑅_𝑓)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0</xdr:col>
      <xdr:colOff>155389</xdr:colOff>
      <xdr:row>40</xdr:row>
      <xdr:rowOff>95623</xdr:rowOff>
    </xdr:from>
    <xdr:ext cx="1968231" cy="194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6FBAC14-CCFA-4935-9FEE-270BE936177A}"/>
                </a:ext>
              </a:extLst>
            </xdr:cNvPr>
            <xdr:cNvSpPr txBox="1"/>
          </xdr:nvSpPr>
          <xdr:spPr>
            <a:xfrm>
              <a:off x="155389" y="7484035"/>
              <a:ext cx="1968231" cy="194925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𝐽𝐴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6FBAC14-CCFA-4935-9FEE-270BE936177A}"/>
                </a:ext>
              </a:extLst>
            </xdr:cNvPr>
            <xdr:cNvSpPr txBox="1"/>
          </xdr:nvSpPr>
          <xdr:spPr>
            <a:xfrm>
              <a:off x="155389" y="7484035"/>
              <a:ext cx="1968231" cy="194925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𝐽𝐴=𝑅_𝑝−(𝑅_𝑓+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𝛽_𝑝 (𝑅_𝑚−𝑅_𝑓 ))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0</xdr:col>
      <xdr:colOff>1839258</xdr:colOff>
      <xdr:row>33</xdr:row>
      <xdr:rowOff>1494</xdr:rowOff>
    </xdr:from>
    <xdr:ext cx="308354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CB0490-2F7A-4D1F-B3A4-125CE333B94F}"/>
                </a:ext>
              </a:extLst>
            </xdr:cNvPr>
            <xdr:cNvSpPr txBox="1"/>
          </xdr:nvSpPr>
          <xdr:spPr>
            <a:xfrm>
              <a:off x="1839258" y="5970494"/>
              <a:ext cx="308354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CB0490-2F7A-4D1F-B3A4-125CE333B94F}"/>
                </a:ext>
              </a:extLst>
            </xdr:cNvPr>
            <xdr:cNvSpPr txBox="1"/>
          </xdr:nvSpPr>
          <xdr:spPr>
            <a:xfrm>
              <a:off x="1839258" y="5970494"/>
              <a:ext cx="308354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〖(𝑅〗_𝑝)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0</xdr:col>
      <xdr:colOff>836707</xdr:colOff>
      <xdr:row>38</xdr:row>
      <xdr:rowOff>0</xdr:rowOff>
    </xdr:from>
    <xdr:ext cx="297389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D2DDB57-5ADC-4E90-8571-4019225D80AA}"/>
                </a:ext>
              </a:extLst>
            </xdr:cNvPr>
            <xdr:cNvSpPr txBox="1"/>
          </xdr:nvSpPr>
          <xdr:spPr>
            <a:xfrm>
              <a:off x="836707" y="7029824"/>
              <a:ext cx="297389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D2DDB57-5ADC-4E90-8571-4019225D80AA}"/>
                </a:ext>
              </a:extLst>
            </xdr:cNvPr>
            <xdr:cNvSpPr txBox="1"/>
          </xdr:nvSpPr>
          <xdr:spPr>
            <a:xfrm>
              <a:off x="836707" y="7029824"/>
              <a:ext cx="297389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𝛽〗_</a:t>
              </a:r>
              <a:r>
                <a:rPr lang="en-US" sz="1100" b="0" i="0">
                  <a:latin typeface="Cambria Math" panose="02040503050406030204" pitchFamily="18" charset="0"/>
                </a:rPr>
                <a:t>𝑝)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10</xdr:col>
      <xdr:colOff>127000</xdr:colOff>
      <xdr:row>3</xdr:row>
      <xdr:rowOff>22412</xdr:rowOff>
    </xdr:from>
    <xdr:ext cx="1217385" cy="509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0943F9F-0D3E-4315-BD14-4A32F2181132}"/>
                </a:ext>
              </a:extLst>
            </xdr:cNvPr>
            <xdr:cNvSpPr txBox="1"/>
          </xdr:nvSpPr>
          <xdr:spPr>
            <a:xfrm>
              <a:off x="12102353" y="582706"/>
              <a:ext cx="1217385" cy="50949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400" b="0" i="1">
                        <a:latin typeface="Cambria Math" panose="02040503050406030204" pitchFamily="18" charset="0"/>
                      </a:rPr>
                      <m:t>S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4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0943F9F-0D3E-4315-BD14-4A32F2181132}"/>
                </a:ext>
              </a:extLst>
            </xdr:cNvPr>
            <xdr:cNvSpPr txBox="1"/>
          </xdr:nvSpPr>
          <xdr:spPr>
            <a:xfrm>
              <a:off x="12102353" y="582706"/>
              <a:ext cx="1217385" cy="50949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S=𝐸[𝑅_𝑝−𝑅_𝑓 ]/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𝜎_𝑝 </a:t>
              </a:r>
              <a:endParaRPr lang="en-US" sz="14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599722</xdr:colOff>
      <xdr:row>33</xdr:row>
      <xdr:rowOff>7761</xdr:rowOff>
    </xdr:from>
    <xdr:to>
      <xdr:col>27</xdr:col>
      <xdr:colOff>317499</xdr:colOff>
      <xdr:row>49</xdr:row>
      <xdr:rowOff>105128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13FEA-7482-4658-95F1-C47B6682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7471</xdr:colOff>
      <xdr:row>38</xdr:row>
      <xdr:rowOff>10460</xdr:rowOff>
    </xdr:from>
    <xdr:to>
      <xdr:col>31</xdr:col>
      <xdr:colOff>291353</xdr:colOff>
      <xdr:row>53</xdr:row>
      <xdr:rowOff>64249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913CD4-2D45-4407-B10E-4869BC176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7470</xdr:colOff>
      <xdr:row>41</xdr:row>
      <xdr:rowOff>25401</xdr:rowOff>
    </xdr:from>
    <xdr:to>
      <xdr:col>39</xdr:col>
      <xdr:colOff>291352</xdr:colOff>
      <xdr:row>56</xdr:row>
      <xdr:rowOff>79189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147092-2962-4782-918A-F4A62AD26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610094</xdr:colOff>
      <xdr:row>2</xdr:row>
      <xdr:rowOff>157</xdr:rowOff>
    </xdr:from>
    <xdr:to>
      <xdr:col>23</xdr:col>
      <xdr:colOff>305550</xdr:colOff>
      <xdr:row>16</xdr:row>
      <xdr:rowOff>145986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04AAB-2376-4DE3-8A12-7DA75576B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3730</xdr:colOff>
      <xdr:row>18</xdr:row>
      <xdr:rowOff>1486</xdr:rowOff>
    </xdr:from>
    <xdr:to>
      <xdr:col>23</xdr:col>
      <xdr:colOff>310697</xdr:colOff>
      <xdr:row>32</xdr:row>
      <xdr:rowOff>158685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1E2848-E271-4EC4-A3EF-8F58413CA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10067</xdr:colOff>
      <xdr:row>0</xdr:row>
      <xdr:rowOff>173309</xdr:rowOff>
    </xdr:from>
    <xdr:to>
      <xdr:col>35</xdr:col>
      <xdr:colOff>299689</xdr:colOff>
      <xdr:row>16</xdr:row>
      <xdr:rowOff>28033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47C3E3-FAED-455B-A3C6-67325AC03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606347</xdr:colOff>
      <xdr:row>2</xdr:row>
      <xdr:rowOff>2943</xdr:rowOff>
    </xdr:from>
    <xdr:to>
      <xdr:col>39</xdr:col>
      <xdr:colOff>222249</xdr:colOff>
      <xdr:row>17</xdr:row>
      <xdr:rowOff>51265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9CCDC8-7536-465F-BC0B-4B15BB9C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2324</xdr:colOff>
      <xdr:row>18</xdr:row>
      <xdr:rowOff>2943</xdr:rowOff>
    </xdr:from>
    <xdr:to>
      <xdr:col>39</xdr:col>
      <xdr:colOff>229995</xdr:colOff>
      <xdr:row>33</xdr:row>
      <xdr:rowOff>66753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02844F-20DD-467E-9567-96C37B7DF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235857</xdr:colOff>
      <xdr:row>0</xdr:row>
      <xdr:rowOff>15120</xdr:rowOff>
    </xdr:from>
    <xdr:to>
      <xdr:col>25</xdr:col>
      <xdr:colOff>348746</xdr:colOff>
      <xdr:row>1</xdr:row>
      <xdr:rowOff>235858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688EFC-C990-4D75-B72A-CAA5FFE16199}"/>
            </a:ext>
          </a:extLst>
        </xdr:cNvPr>
        <xdr:cNvSpPr/>
      </xdr:nvSpPr>
      <xdr:spPr>
        <a:xfrm>
          <a:off x="4172857" y="15120"/>
          <a:ext cx="6190746" cy="4838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u="sng">
              <a:solidFill>
                <a:schemeClr val="bg1"/>
              </a:solidFill>
              <a:latin typeface="Raleway SemiBold" pitchFamily="2" charset="0"/>
            </a:rPr>
            <a:t>D A S H B O A R D</a:t>
          </a:r>
          <a:endParaRPr lang="en-IN" sz="1100" u="sng">
            <a:solidFill>
              <a:schemeClr val="bg1"/>
            </a:solidFill>
            <a:latin typeface="Raleway SemiBold" pitchFamily="2" charset="0"/>
          </a:endParaRPr>
        </a:p>
      </xdr:txBody>
    </xdr:sp>
    <xdr:clientData/>
  </xdr:twoCellAnchor>
  <xdr:twoCellAnchor>
    <xdr:from>
      <xdr:col>13</xdr:col>
      <xdr:colOff>381001</xdr:colOff>
      <xdr:row>2</xdr:row>
      <xdr:rowOff>237763</xdr:rowOff>
    </xdr:from>
    <xdr:to>
      <xdr:col>20</xdr:col>
      <xdr:colOff>1</xdr:colOff>
      <xdr:row>9</xdr:row>
      <xdr:rowOff>244231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E19C0F-890B-429F-BE7C-388BCCAC4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503466</xdr:colOff>
      <xdr:row>2</xdr:row>
      <xdr:rowOff>219196</xdr:rowOff>
    </xdr:from>
    <xdr:to>
      <xdr:col>28</xdr:col>
      <xdr:colOff>121028</xdr:colOff>
      <xdr:row>9</xdr:row>
      <xdr:rowOff>226289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CD85BB-016F-47D0-A7EE-05F83195B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599988</xdr:colOff>
      <xdr:row>10</xdr:row>
      <xdr:rowOff>2266</xdr:rowOff>
    </xdr:from>
    <xdr:to>
      <xdr:col>30</xdr:col>
      <xdr:colOff>449786</xdr:colOff>
      <xdr:row>20</xdr:row>
      <xdr:rowOff>259894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743E5F-005C-49BF-AE3C-D69BF8C7B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537424</xdr:colOff>
      <xdr:row>10</xdr:row>
      <xdr:rowOff>118186</xdr:rowOff>
    </xdr:from>
    <xdr:to>
      <xdr:col>23</xdr:col>
      <xdr:colOff>518147</xdr:colOff>
      <xdr:row>19</xdr:row>
      <xdr:rowOff>100043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35E867C-9BB0-4805-988B-9E2BF116C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594295</xdr:colOff>
      <xdr:row>12</xdr:row>
      <xdr:rowOff>90711</xdr:rowOff>
    </xdr:from>
    <xdr:to>
      <xdr:col>15</xdr:col>
      <xdr:colOff>381141</xdr:colOff>
      <xdr:row>13</xdr:row>
      <xdr:rowOff>43640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33FB5D-99B9-4EFA-B9F9-A0B15BAFFACC}"/>
            </a:ext>
          </a:extLst>
        </xdr:cNvPr>
        <xdr:cNvSpPr txBox="1"/>
      </xdr:nvSpPr>
      <xdr:spPr>
        <a:xfrm>
          <a:off x="7606509" y="3220354"/>
          <a:ext cx="1002418" cy="216000"/>
        </a:xfrm>
        <a:prstGeom prst="rect">
          <a:avLst/>
        </a:prstGeom>
        <a:noFill/>
        <a:ln w="317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300">
              <a:solidFill>
                <a:schemeClr val="bg1"/>
              </a:solidFill>
              <a:latin typeface="Raleway SemiBold" pitchFamily="2" charset="0"/>
            </a:rPr>
            <a:t>Returns</a:t>
          </a:r>
        </a:p>
        <a:p>
          <a:endParaRPr lang="en-IN" sz="1300">
            <a:solidFill>
              <a:schemeClr val="bg1"/>
            </a:solidFill>
            <a:latin typeface="Raleway SemiBold" pitchFamily="2" charset="0"/>
          </a:endParaRPr>
        </a:p>
      </xdr:txBody>
    </xdr:sp>
    <xdr:clientData/>
  </xdr:twoCellAnchor>
  <xdr:twoCellAnchor>
    <xdr:from>
      <xdr:col>13</xdr:col>
      <xdr:colOff>464038</xdr:colOff>
      <xdr:row>13</xdr:row>
      <xdr:rowOff>204684</xdr:rowOff>
    </xdr:from>
    <xdr:to>
      <xdr:col>16</xdr:col>
      <xdr:colOff>32563</xdr:colOff>
      <xdr:row>15</xdr:row>
      <xdr:rowOff>7672</xdr:rowOff>
    </xdr:to>
    <xdr:sp macro="" textlink="'Advisory Tool'!C56">
      <xdr:nvSpPr>
        <xdr:cNvPr id="6" name="TextBox 5">
          <a:extLst>
            <a:ext uri="{FF2B5EF4-FFF2-40B4-BE49-F238E27FC236}">
              <a16:creationId xmlns:a16="http://schemas.microsoft.com/office/drawing/2014/main" id="{75BF920F-65DF-422C-93F6-9446C2D690B2}"/>
            </a:ext>
          </a:extLst>
        </xdr:cNvPr>
        <xdr:cNvSpPr txBox="1"/>
      </xdr:nvSpPr>
      <xdr:spPr>
        <a:xfrm>
          <a:off x="7476252" y="3597398"/>
          <a:ext cx="1391882" cy="32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9557B6F-1398-455C-A473-05907F70A042}" type="TxLink">
            <a:rPr lang="en-US" sz="1200" b="0" i="0" u="none" strike="noStrike">
              <a:solidFill>
                <a:schemeClr val="bg1"/>
              </a:solidFill>
              <a:latin typeface="Raleway SemiBold" pitchFamily="2" charset="0"/>
              <a:cs typeface="Times New Roman"/>
            </a:rPr>
            <a:pPr/>
            <a:t>Expected: 2.57%</a:t>
          </a:fld>
          <a:endParaRPr lang="en-IN" sz="1200">
            <a:solidFill>
              <a:schemeClr val="bg1"/>
            </a:solidFill>
            <a:latin typeface="Raleway SemiBold" pitchFamily="2" charset="0"/>
          </a:endParaRPr>
        </a:p>
      </xdr:txBody>
    </xdr:sp>
    <xdr:clientData/>
  </xdr:twoCellAnchor>
  <xdr:twoCellAnchor>
    <xdr:from>
      <xdr:col>13</xdr:col>
      <xdr:colOff>447756</xdr:colOff>
      <xdr:row>15</xdr:row>
      <xdr:rowOff>32095</xdr:rowOff>
    </xdr:from>
    <xdr:to>
      <xdr:col>16</xdr:col>
      <xdr:colOff>366345</xdr:colOff>
      <xdr:row>17</xdr:row>
      <xdr:rowOff>39305</xdr:rowOff>
    </xdr:to>
    <xdr:sp macro="" textlink="'Advisory Tool'!C54">
      <xdr:nvSpPr>
        <xdr:cNvPr id="8" name="TextBox 7">
          <a:extLst>
            <a:ext uri="{FF2B5EF4-FFF2-40B4-BE49-F238E27FC236}">
              <a16:creationId xmlns:a16="http://schemas.microsoft.com/office/drawing/2014/main" id="{EAFAA44E-2CEA-4539-8F95-45B5E21BB965}"/>
            </a:ext>
          </a:extLst>
        </xdr:cNvPr>
        <xdr:cNvSpPr txBox="1"/>
      </xdr:nvSpPr>
      <xdr:spPr>
        <a:xfrm>
          <a:off x="7459970" y="3941881"/>
          <a:ext cx="1741946" cy="533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29A050-59C4-4DE5-B32E-C545B7565804}" type="TxLink">
            <a:rPr lang="en-US" sz="1200" b="0" i="0" u="none" strike="noStrike">
              <a:solidFill>
                <a:schemeClr val="bg1"/>
              </a:solidFill>
              <a:latin typeface="Raleway SemiBold" pitchFamily="2" charset="0"/>
              <a:cs typeface="Times New Roman"/>
            </a:rPr>
            <a:pPr/>
            <a:t>Pre-Pandemic: 1.81%</a:t>
          </a:fld>
          <a:endParaRPr lang="en-IN" sz="1200">
            <a:solidFill>
              <a:schemeClr val="bg1"/>
            </a:solidFill>
            <a:latin typeface="Raleway SemiBold" pitchFamily="2" charset="0"/>
          </a:endParaRPr>
        </a:p>
      </xdr:txBody>
    </xdr:sp>
    <xdr:clientData/>
  </xdr:twoCellAnchor>
  <xdr:twoCellAnchor>
    <xdr:from>
      <xdr:col>13</xdr:col>
      <xdr:colOff>447756</xdr:colOff>
      <xdr:row>16</xdr:row>
      <xdr:rowOff>123273</xdr:rowOff>
    </xdr:from>
    <xdr:to>
      <xdr:col>16</xdr:col>
      <xdr:colOff>431474</xdr:colOff>
      <xdr:row>17</xdr:row>
      <xdr:rowOff>204684</xdr:rowOff>
    </xdr:to>
    <xdr:sp macro="" textlink="'Advisory Tool'!C55">
      <xdr:nvSpPr>
        <xdr:cNvPr id="10" name="TextBox 9">
          <a:extLst>
            <a:ext uri="{FF2B5EF4-FFF2-40B4-BE49-F238E27FC236}">
              <a16:creationId xmlns:a16="http://schemas.microsoft.com/office/drawing/2014/main" id="{B06CF2C2-6EB0-451C-89AB-FC9307C9E016}"/>
            </a:ext>
          </a:extLst>
        </xdr:cNvPr>
        <xdr:cNvSpPr txBox="1"/>
      </xdr:nvSpPr>
      <xdr:spPr>
        <a:xfrm>
          <a:off x="7507462" y="4276920"/>
          <a:ext cx="1821483" cy="342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9311658-C643-43EF-99C6-219A320F1D98}" type="TxLink">
            <a:rPr lang="en-US" sz="1200" b="0" i="0" u="none" strike="noStrike">
              <a:solidFill>
                <a:schemeClr val="bg1"/>
              </a:solidFill>
              <a:latin typeface="Raleway SemiBold" pitchFamily="2" charset="0"/>
              <a:cs typeface="Times New Roman"/>
            </a:rPr>
            <a:pPr/>
            <a:t>Post-Pandemic: 2.16%</a:t>
          </a:fld>
          <a:endParaRPr lang="en-IN" sz="1200">
            <a:solidFill>
              <a:schemeClr val="bg1"/>
            </a:solidFill>
            <a:latin typeface="Raleway SemiBold" pitchFamily="2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Models%20te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ruv/Desktop/College/Sem%20VI/Project/Risk/Project%20Models%20Lates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s"/>
      <sheetName val="Black Litterman"/>
      <sheetName val="Sharpe Optimization"/>
      <sheetName val="Sheet4"/>
    </sheetNames>
    <sheetDataSet>
      <sheetData sheetId="0">
        <row r="1">
          <cell r="O1">
            <v>4.5000000000000005E-3</v>
          </cell>
        </row>
      </sheetData>
      <sheetData sheetId="1"/>
      <sheetData sheetId="2" refreshError="1"/>
      <sheetData sheetId="3">
        <row r="3">
          <cell r="C3">
            <v>-5.4237778420595892E-2</v>
          </cell>
          <cell r="D3">
            <v>-3.235940936223692E-2</v>
          </cell>
          <cell r="E3">
            <v>2.6481611136279472E-2</v>
          </cell>
          <cell r="F3">
            <v>2.6218546542319358E-2</v>
          </cell>
          <cell r="G3">
            <v>-5.2631578947368671E-3</v>
          </cell>
          <cell r="H3">
            <v>0.10465116279069764</v>
          </cell>
          <cell r="I3">
            <v>4.3806776596203483E-3</v>
          </cell>
          <cell r="J3">
            <v>2.162162162162171E-2</v>
          </cell>
          <cell r="K3">
            <v>3.545786370382259E-2</v>
          </cell>
          <cell r="L3">
            <v>5.9532572690467474E-2</v>
          </cell>
          <cell r="M3">
            <v>0.17981867024848894</v>
          </cell>
        </row>
        <row r="4">
          <cell r="C4">
            <v>-5.4519039608502795E-2</v>
          </cell>
          <cell r="D4">
            <v>1.4285714285714212E-2</v>
          </cell>
          <cell r="E4">
            <v>6.985235114748832E-2</v>
          </cell>
          <cell r="F4">
            <v>-5.6241426611797096E-2</v>
          </cell>
          <cell r="G4">
            <v>-5.3291878034146103E-2</v>
          </cell>
          <cell r="H4">
            <v>-2.6825127334465161E-2</v>
          </cell>
          <cell r="I4">
            <v>1.2302416546107192E-2</v>
          </cell>
          <cell r="J4">
            <v>-3.4013605442178158E-3</v>
          </cell>
          <cell r="K4">
            <v>-1.4758861127251563E-2</v>
          </cell>
          <cell r="L4">
            <v>1.2158054711246201E-2</v>
          </cell>
          <cell r="M4">
            <v>-1.8215454674825767E-2</v>
          </cell>
        </row>
        <row r="5">
          <cell r="C5">
            <v>4.5450869389405617E-2</v>
          </cell>
          <cell r="D5">
            <v>1.6005121638924457E-3</v>
          </cell>
          <cell r="E5">
            <v>5.8128633039564975E-2</v>
          </cell>
          <cell r="F5">
            <v>1.1809593023255814E-2</v>
          </cell>
          <cell r="G5">
            <v>-3.1746946300990959E-2</v>
          </cell>
          <cell r="H5">
            <v>4.2645576490653217E-4</v>
          </cell>
          <cell r="I5">
            <v>6.0976255253379637E-2</v>
          </cell>
          <cell r="J5">
            <v>0.13841486537732273</v>
          </cell>
          <cell r="K5">
            <v>-1.4154281670205236E-2</v>
          </cell>
          <cell r="L5">
            <v>-0.44478764478764476</v>
          </cell>
          <cell r="M5">
            <v>0.12175677634439774</v>
          </cell>
        </row>
        <row r="6">
          <cell r="C6">
            <v>-2.0886516593177423E-3</v>
          </cell>
          <cell r="D6">
            <v>3.1959092361784195E-4</v>
          </cell>
          <cell r="E6">
            <v>1.9422293106503698E-2</v>
          </cell>
          <cell r="F6">
            <v>-9.3912731190518864E-2</v>
          </cell>
          <cell r="G6">
            <v>4.8199940493900088E-3</v>
          </cell>
          <cell r="H6">
            <v>-9.1067622553768643E-2</v>
          </cell>
          <cell r="I6">
            <v>-2.2968779621444071E-2</v>
          </cell>
          <cell r="J6">
            <v>-9.9933377748167893E-2</v>
          </cell>
          <cell r="K6">
            <v>-4.3152269282922658E-2</v>
          </cell>
          <cell r="L6">
            <v>-5.4860145263483234E-2</v>
          </cell>
          <cell r="M6">
            <v>4.1349011500194412E-3</v>
          </cell>
        </row>
        <row r="7">
          <cell r="C7">
            <v>5.3488372093023255E-2</v>
          </cell>
          <cell r="D7">
            <v>0.23322683706070288</v>
          </cell>
          <cell r="E7">
            <v>6.9533776031707392E-4</v>
          </cell>
          <cell r="F7">
            <v>3.1510107015457742E-2</v>
          </cell>
          <cell r="G7">
            <v>-2.131943621935331E-2</v>
          </cell>
          <cell r="H7">
            <v>-0.33225325090599017</v>
          </cell>
          <cell r="I7">
            <v>-3.9970997028216583E-2</v>
          </cell>
          <cell r="J7">
            <v>-4.5151739452257547E-2</v>
          </cell>
          <cell r="K7">
            <v>3.8346115371791739E-3</v>
          </cell>
          <cell r="L7">
            <v>6.4911706998037819E-2</v>
          </cell>
          <cell r="M7">
            <v>-5.3661047484236321E-2</v>
          </cell>
        </row>
        <row r="8">
          <cell r="C8">
            <v>-1.9499632082413541E-2</v>
          </cell>
          <cell r="D8">
            <v>-8.2901554404144779E-3</v>
          </cell>
          <cell r="E8">
            <v>0.13448910815411871</v>
          </cell>
          <cell r="F8">
            <v>-1.1527377521613832E-2</v>
          </cell>
          <cell r="G8">
            <v>3.4914679898342037E-2</v>
          </cell>
          <cell r="H8">
            <v>-0.10649980845358188</v>
          </cell>
          <cell r="I8">
            <v>-6.9643749933515658E-2</v>
          </cell>
          <cell r="J8">
            <v>0.15620155038759695</v>
          </cell>
          <cell r="K8">
            <v>6.8717820959973419E-2</v>
          </cell>
          <cell r="L8">
            <v>0.12405957316136969</v>
          </cell>
          <cell r="M8">
            <v>1.6997552352461247E-2</v>
          </cell>
        </row>
        <row r="9">
          <cell r="C9">
            <v>6.844277673545969E-2</v>
          </cell>
          <cell r="D9">
            <v>-2.0898641588297058E-3</v>
          </cell>
          <cell r="E9">
            <v>-8.4400073497886904E-2</v>
          </cell>
          <cell r="F9">
            <v>9.0379008746355682E-2</v>
          </cell>
          <cell r="G9">
            <v>1.1401508507279424E-2</v>
          </cell>
          <cell r="H9">
            <v>8.5465199371158998E-2</v>
          </cell>
          <cell r="I9">
            <v>2.5005716899153981E-2</v>
          </cell>
          <cell r="J9">
            <v>-2.9835735836406415E-2</v>
          </cell>
          <cell r="K9">
            <v>7.945141613893314E-2</v>
          </cell>
          <cell r="L9">
            <v>5.1632290670673341E-2</v>
          </cell>
          <cell r="M9">
            <v>8.5974060703302671E-2</v>
          </cell>
        </row>
        <row r="10">
          <cell r="C10">
            <v>-9.1311371777758976E-4</v>
          </cell>
          <cell r="D10">
            <v>-0.11753926701570674</v>
          </cell>
          <cell r="E10">
            <v>-3.0503712622918011E-2</v>
          </cell>
          <cell r="F10">
            <v>4.9376114081996519E-2</v>
          </cell>
          <cell r="G10">
            <v>5.1855705861949389E-2</v>
          </cell>
          <cell r="H10">
            <v>-0.17820934825543122</v>
          </cell>
          <cell r="I10">
            <v>3.4914721072651617E-2</v>
          </cell>
          <cell r="J10">
            <v>4.526606772633042E-2</v>
          </cell>
          <cell r="K10">
            <v>3.8223437949899158E-2</v>
          </cell>
          <cell r="L10">
            <v>4.6759319392129144E-3</v>
          </cell>
          <cell r="M10">
            <v>-7.8798325535583483E-3</v>
          </cell>
        </row>
        <row r="11">
          <cell r="C11">
            <v>-5.3430821147357538E-3</v>
          </cell>
          <cell r="D11">
            <v>-8.899436369030298E-4</v>
          </cell>
          <cell r="E11">
            <v>2.8945007934865138E-2</v>
          </cell>
          <cell r="F11">
            <v>6.9814846271445394E-2</v>
          </cell>
          <cell r="G11">
            <v>2.7425116790327064E-2</v>
          </cell>
          <cell r="H11">
            <v>6.0882800608829104E-3</v>
          </cell>
          <cell r="I11">
            <v>-4.7393211679618949E-2</v>
          </cell>
          <cell r="J11">
            <v>8.6942148760330615E-2</v>
          </cell>
          <cell r="K11">
            <v>6.9229702558413736E-2</v>
          </cell>
          <cell r="L11">
            <v>0.1372979961215256</v>
          </cell>
          <cell r="M11">
            <v>5.0260610573343266E-2</v>
          </cell>
        </row>
        <row r="12">
          <cell r="C12">
            <v>0.1278625954198474</v>
          </cell>
          <cell r="D12">
            <v>-0.11728028503562946</v>
          </cell>
          <cell r="E12">
            <v>-0.12234702430846608</v>
          </cell>
          <cell r="F12">
            <v>-3.1756113051762467E-3</v>
          </cell>
          <cell r="G12">
            <v>0.14132876858885193</v>
          </cell>
          <cell r="H12">
            <v>-7.0945138944183556E-2</v>
          </cell>
          <cell r="I12">
            <v>-5.8248472505091568E-2</v>
          </cell>
          <cell r="J12">
            <v>4.1970802919708061E-2</v>
          </cell>
          <cell r="K12">
            <v>5.9138216126835792E-2</v>
          </cell>
          <cell r="L12">
            <v>-1.8188018642719107E-2</v>
          </cell>
          <cell r="M12">
            <v>3.9347749025168466E-2</v>
          </cell>
        </row>
        <row r="13">
          <cell r="C13">
            <v>-9.5256000501347648E-3</v>
          </cell>
          <cell r="D13">
            <v>2.8590649175916583E-2</v>
          </cell>
          <cell r="E13">
            <v>1.0276589242053824E-2</v>
          </cell>
          <cell r="F13">
            <v>1.5928639694173742E-4</v>
          </cell>
          <cell r="G13">
            <v>1.3873265841769736E-2</v>
          </cell>
          <cell r="H13">
            <v>0.10875899897154619</v>
          </cell>
          <cell r="I13">
            <v>1.1558054594386642E-2</v>
          </cell>
          <cell r="J13">
            <v>3.4734384121424336E-2</v>
          </cell>
          <cell r="K13">
            <v>1.1571310496831721E-2</v>
          </cell>
          <cell r="L13">
            <v>-0.10871830496700254</v>
          </cell>
          <cell r="M13">
            <v>-1.8758526603001365E-2</v>
          </cell>
        </row>
        <row r="14">
          <cell r="C14">
            <v>-3.35336918696615E-2</v>
          </cell>
          <cell r="D14">
            <v>9.123610202746886E-2</v>
          </cell>
          <cell r="E14">
            <v>7.6309321232747279E-2</v>
          </cell>
          <cell r="F14">
            <v>6.2430323299888589E-2</v>
          </cell>
          <cell r="G14">
            <v>6.633690828402368E-2</v>
          </cell>
          <cell r="H14">
            <v>3.8726134343356193E-2</v>
          </cell>
          <cell r="I14">
            <v>4.925529135092771E-2</v>
          </cell>
          <cell r="J14">
            <v>-1.9746121297601936E-3</v>
          </cell>
          <cell r="K14">
            <v>7.9346345891965445E-2</v>
          </cell>
          <cell r="L14">
            <v>-4.5596258768511186E-2</v>
          </cell>
          <cell r="M14">
            <v>-0.52705364384196507</v>
          </cell>
        </row>
        <row r="15">
          <cell r="C15">
            <v>-1.4991816693944414E-2</v>
          </cell>
          <cell r="D15">
            <v>-5.1543302367395835E-2</v>
          </cell>
          <cell r="E15">
            <v>-1.3842532410497871E-2</v>
          </cell>
          <cell r="F15">
            <v>-5.7112876630190407E-2</v>
          </cell>
          <cell r="G15">
            <v>5.5490527593531888E-2</v>
          </cell>
          <cell r="H15">
            <v>3.7059086173537696E-2</v>
          </cell>
          <cell r="I15">
            <v>-5.621398897454187E-2</v>
          </cell>
          <cell r="J15">
            <v>-0.10005652911249303</v>
          </cell>
          <cell r="K15">
            <v>-4.6821992317828296E-3</v>
          </cell>
          <cell r="L15">
            <v>0.23574247992377831</v>
          </cell>
          <cell r="M15">
            <v>0.1041156295933366</v>
          </cell>
        </row>
        <row r="16">
          <cell r="C16">
            <v>5.9816562541539282E-2</v>
          </cell>
          <cell r="D16">
            <v>-7.0774091627172131E-2</v>
          </cell>
          <cell r="E16">
            <v>2.6648615910791165E-2</v>
          </cell>
          <cell r="F16">
            <v>-1.192368839427663E-2</v>
          </cell>
          <cell r="G16">
            <v>-3.4665461863884521E-2</v>
          </cell>
          <cell r="H16">
            <v>0.22710964408725604</v>
          </cell>
          <cell r="I16">
            <v>1.078260869565213E-2</v>
          </cell>
          <cell r="J16">
            <v>1.79020100502514E-2</v>
          </cell>
          <cell r="K16">
            <v>1.5802816901408424E-2</v>
          </cell>
          <cell r="L16">
            <v>-0.11873554356206625</v>
          </cell>
          <cell r="M16">
            <v>2.6847126691812787E-2</v>
          </cell>
        </row>
        <row r="17">
          <cell r="C17">
            <v>3.9320205694218013E-2</v>
          </cell>
          <cell r="D17">
            <v>0.22985379122747351</v>
          </cell>
          <cell r="E17">
            <v>-2.904535517229407E-2</v>
          </cell>
          <cell r="F17">
            <v>1.4320193081254991E-2</v>
          </cell>
          <cell r="G17">
            <v>5.2503935667786931E-2</v>
          </cell>
          <cell r="H17">
            <v>3.0641482954213258E-2</v>
          </cell>
          <cell r="I17">
            <v>5.9330279801599549E-5</v>
          </cell>
          <cell r="J17">
            <v>-5.8623881518051037E-3</v>
          </cell>
          <cell r="K17">
            <v>3.1890407919913481E-3</v>
          </cell>
          <cell r="L17">
            <v>3.5620547431571052E-2</v>
          </cell>
          <cell r="M17">
            <v>0.12294727744165954</v>
          </cell>
        </row>
        <row r="18">
          <cell r="C18">
            <v>0.21818620648042006</v>
          </cell>
          <cell r="D18">
            <v>0.33757257395631746</v>
          </cell>
          <cell r="E18">
            <v>-2.0371694067190849E-2</v>
          </cell>
          <cell r="F18">
            <v>-3.0139593908629442E-2</v>
          </cell>
          <cell r="G18">
            <v>2.9833852124348217E-2</v>
          </cell>
          <cell r="H18">
            <v>0.18371631205673769</v>
          </cell>
          <cell r="I18">
            <v>0.24981312070622572</v>
          </cell>
          <cell r="J18">
            <v>3.8795779019242707E-2</v>
          </cell>
          <cell r="K18">
            <v>2.3910880141530297E-2</v>
          </cell>
          <cell r="L18">
            <v>-5.0205165339126265E-2</v>
          </cell>
          <cell r="M18">
            <v>-3.4058110448335663E-2</v>
          </cell>
        </row>
        <row r="19">
          <cell r="C19">
            <v>0.10609737976125604</v>
          </cell>
          <cell r="D19">
            <v>0.15192228193468363</v>
          </cell>
          <cell r="E19">
            <v>4.3889091572418888E-2</v>
          </cell>
          <cell r="F19">
            <v>5.3810925744193619E-2</v>
          </cell>
          <cell r="G19">
            <v>7.4072620215897861E-2</v>
          </cell>
          <cell r="H19">
            <v>5.277285145952159E-2</v>
          </cell>
          <cell r="I19">
            <v>4.6053943208681079E-2</v>
          </cell>
          <cell r="J19">
            <v>7.4992530624439863E-2</v>
          </cell>
          <cell r="K19">
            <v>1.1608757862908669E-2</v>
          </cell>
          <cell r="L19">
            <v>-1.2960609911054695E-2</v>
          </cell>
          <cell r="M19">
            <v>1.4143426294820762E-2</v>
          </cell>
        </row>
        <row r="20">
          <cell r="C20">
            <v>0.14186556804442263</v>
          </cell>
          <cell r="D20">
            <v>8.0028709851067692E-2</v>
          </cell>
          <cell r="E20">
            <v>8.981931289973025E-3</v>
          </cell>
          <cell r="F20">
            <v>-3.8957007605152742E-2</v>
          </cell>
          <cell r="G20">
            <v>1.1329581170968364E-3</v>
          </cell>
          <cell r="H20">
            <v>-5.6228373702422146E-2</v>
          </cell>
          <cell r="I20">
            <v>1.880490815363399E-2</v>
          </cell>
          <cell r="J20">
            <v>-0.1128404669260701</v>
          </cell>
          <cell r="K20">
            <v>7.0881481679165192E-2</v>
          </cell>
          <cell r="L20">
            <v>7.556642636457267E-2</v>
          </cell>
          <cell r="M20">
            <v>5.8927519151434789E-4</v>
          </cell>
        </row>
        <row r="21">
          <cell r="C21">
            <v>0.12878936428879567</v>
          </cell>
          <cell r="D21">
            <v>6.7453065293238121E-2</v>
          </cell>
          <cell r="E21">
            <v>-5.4797367509525394E-2</v>
          </cell>
          <cell r="F21">
            <v>-2.7454780361757837E-3</v>
          </cell>
          <cell r="G21">
            <v>-3.8915051290475802E-2</v>
          </cell>
          <cell r="H21">
            <v>-1.2687539196295132E-2</v>
          </cell>
          <cell r="I21">
            <v>2.1415336374002246E-2</v>
          </cell>
          <cell r="J21">
            <v>8.8972431077694342E-2</v>
          </cell>
          <cell r="K21">
            <v>-6.1081067610337159E-2</v>
          </cell>
          <cell r="L21">
            <v>-9.2160383004189106E-2</v>
          </cell>
          <cell r="M21">
            <v>-3.0624263839811476E-2</v>
          </cell>
        </row>
        <row r="22">
          <cell r="C22">
            <v>-6.809575096411076E-2</v>
          </cell>
          <cell r="D22">
            <v>-2.6147859922178919E-2</v>
          </cell>
          <cell r="E22">
            <v>-1.2936089123424281E-2</v>
          </cell>
          <cell r="F22">
            <v>5.6194331983805738E-2</v>
          </cell>
          <cell r="G22">
            <v>1.4851673187222383E-2</v>
          </cell>
          <cell r="H22">
            <v>6.4692660998729654E-2</v>
          </cell>
          <cell r="I22">
            <v>-4.9520320948892312E-2</v>
          </cell>
          <cell r="J22">
            <v>-6.9044879171462426E-3</v>
          </cell>
          <cell r="K22">
            <v>4.0609406518739202E-3</v>
          </cell>
          <cell r="L22">
            <v>-0.53513513513513511</v>
          </cell>
          <cell r="M22">
            <v>-6.3183475091129981E-2</v>
          </cell>
        </row>
        <row r="23">
          <cell r="C23">
            <v>0.16970510382880355</v>
          </cell>
          <cell r="D23">
            <v>0.14256033242768087</v>
          </cell>
          <cell r="E23">
            <v>-8.167811397809541E-3</v>
          </cell>
          <cell r="F23">
            <v>2.0699172033118673E-2</v>
          </cell>
          <cell r="G23">
            <v>0.12961299498465442</v>
          </cell>
          <cell r="H23">
            <v>9.8439651216154195E-2</v>
          </cell>
          <cell r="I23">
            <v>0.12715861334899334</v>
          </cell>
          <cell r="J23">
            <v>6.5758980301274597E-2</v>
          </cell>
          <cell r="K23">
            <v>2.8100134817203661E-2</v>
          </cell>
          <cell r="L23">
            <v>-7.9410096426545659E-2</v>
          </cell>
          <cell r="M23">
            <v>-1.9887591872027766E-2</v>
          </cell>
        </row>
        <row r="24">
          <cell r="C24">
            <v>0.10741035856573705</v>
          </cell>
          <cell r="D24">
            <v>4.671982095397955E-2</v>
          </cell>
          <cell r="E24">
            <v>-0.11821074302826134</v>
          </cell>
          <cell r="F24">
            <v>-3.2146612588253104E-2</v>
          </cell>
          <cell r="G24">
            <v>6.9315132036711927E-2</v>
          </cell>
          <cell r="H24">
            <v>-0.12141215792772088</v>
          </cell>
          <cell r="I24">
            <v>8.4532725496580891E-2</v>
          </cell>
          <cell r="J24">
            <v>6.3604240282685603E-2</v>
          </cell>
          <cell r="K24">
            <v>9.8503548287565662E-2</v>
          </cell>
          <cell r="L24">
            <v>7.2396796056685142E-2</v>
          </cell>
          <cell r="M24">
            <v>-2.5805028672254055E-2</v>
          </cell>
        </row>
        <row r="25">
          <cell r="C25">
            <v>-3.8250107929198474E-2</v>
          </cell>
          <cell r="D25">
            <v>-0.16423894160096217</v>
          </cell>
          <cell r="E25">
            <v>-9.1692490554824094E-3</v>
          </cell>
          <cell r="F25">
            <v>2.9644575508303624E-2</v>
          </cell>
          <cell r="G25">
            <v>1.7475908654292948E-2</v>
          </cell>
          <cell r="H25">
            <v>-1.2458985210899363E-2</v>
          </cell>
          <cell r="I25">
            <v>8.7191497027562626E-2</v>
          </cell>
          <cell r="J25">
            <v>-5.8011755686174261E-2</v>
          </cell>
          <cell r="K25">
            <v>-1.3154506940055665E-2</v>
          </cell>
          <cell r="L25">
            <v>-0.10399310542947442</v>
          </cell>
          <cell r="M25">
            <v>-7.6975322617160455E-3</v>
          </cell>
        </row>
        <row r="26">
          <cell r="C26">
            <v>0.11886521426861392</v>
          </cell>
          <cell r="D26">
            <v>0.10409338023664859</v>
          </cell>
          <cell r="E26">
            <v>-8.3372606143695613E-2</v>
          </cell>
          <cell r="F26">
            <v>9.6321977690684318E-2</v>
          </cell>
          <cell r="G26">
            <v>5.4663946158297047E-2</v>
          </cell>
          <cell r="H26">
            <v>0.10381855828959426</v>
          </cell>
          <cell r="I26">
            <v>5.2009113504556705E-2</v>
          </cell>
          <cell r="J26">
            <v>-7.1893651654910462E-2</v>
          </cell>
          <cell r="K26">
            <v>3.4629159649913421E-2</v>
          </cell>
          <cell r="L26">
            <v>5.4504648925937801E-2</v>
          </cell>
          <cell r="M26">
            <v>4.5630846452201689E-2</v>
          </cell>
        </row>
        <row r="27">
          <cell r="C27">
            <v>-3.9183695303305871E-2</v>
          </cell>
          <cell r="D27">
            <v>2.5778421433743599E-2</v>
          </cell>
          <cell r="E27">
            <v>-7.0109838747370881E-2</v>
          </cell>
          <cell r="F27">
            <v>1.5674412209542268E-2</v>
          </cell>
          <cell r="G27">
            <v>2.8297528297528299E-2</v>
          </cell>
          <cell r="H27">
            <v>0.13872529773589842</v>
          </cell>
          <cell r="I27">
            <v>9.5712494995832689E-2</v>
          </cell>
          <cell r="J27">
            <v>0.18444899152294639</v>
          </cell>
          <cell r="K27">
            <v>-5.4469177689644974E-2</v>
          </cell>
          <cell r="L27">
            <v>-5.3511705685618631E-2</v>
          </cell>
          <cell r="M27">
            <v>7.9860353480253027E-2</v>
          </cell>
        </row>
        <row r="28">
          <cell r="C28">
            <v>6.4610416724661057E-2</v>
          </cell>
          <cell r="D28">
            <v>4.3625582380347444E-2</v>
          </cell>
          <cell r="E28">
            <v>-1.9854234732344812E-2</v>
          </cell>
          <cell r="F28">
            <v>-9.8686882360904407E-2</v>
          </cell>
          <cell r="G28">
            <v>-9.7130180837919702E-2</v>
          </cell>
          <cell r="H28">
            <v>3.3329502356050328E-3</v>
          </cell>
          <cell r="I28">
            <v>-6.7724024748887474E-2</v>
          </cell>
          <cell r="J28">
            <v>-0.12142152023692002</v>
          </cell>
          <cell r="K28">
            <v>-2.7445751000121182E-2</v>
          </cell>
          <cell r="L28">
            <v>-1.5740443302280867E-2</v>
          </cell>
          <cell r="M28">
            <v>-9.1937765205091948E-2</v>
          </cell>
        </row>
        <row r="29">
          <cell r="C29">
            <v>-7.8312937977199029E-2</v>
          </cell>
          <cell r="D29">
            <v>-0.1661255411255412</v>
          </cell>
          <cell r="E29">
            <v>-2.4358974358974359E-2</v>
          </cell>
          <cell r="F29">
            <v>-3.9501351757284406E-2</v>
          </cell>
          <cell r="G29">
            <v>6.3446645725125607E-3</v>
          </cell>
          <cell r="H29">
            <v>0.13386788850706374</v>
          </cell>
          <cell r="I29">
            <v>-3.0979762287182827E-2</v>
          </cell>
          <cell r="J29">
            <v>-4.7471910112359489E-2</v>
          </cell>
          <cell r="K29">
            <v>-4.6767880736918295E-2</v>
          </cell>
          <cell r="L29">
            <v>-9.8890339425587323E-2</v>
          </cell>
          <cell r="M29">
            <v>3.5603026257232371E-3</v>
          </cell>
        </row>
        <row r="30">
          <cell r="C30">
            <v>-0.10942154387358514</v>
          </cell>
          <cell r="D30">
            <v>-5.1914341336793185E-3</v>
          </cell>
          <cell r="E30">
            <v>2.1708278580814692E-2</v>
          </cell>
          <cell r="F30">
            <v>0.11336982017200939</v>
          </cell>
          <cell r="G30">
            <v>8.3907655221435867E-2</v>
          </cell>
          <cell r="H30">
            <v>-3.2058189655172355E-2</v>
          </cell>
          <cell r="I30">
            <v>-1.3836953350836644E-2</v>
          </cell>
          <cell r="J30">
            <v>2.6540843409023886E-2</v>
          </cell>
          <cell r="K30">
            <v>0.1073829013782463</v>
          </cell>
          <cell r="L30">
            <v>-3.2234697573343116E-2</v>
          </cell>
          <cell r="M30">
            <v>-5.7871396895787193E-2</v>
          </cell>
        </row>
        <row r="31">
          <cell r="C31">
            <v>9.9229102956167187E-2</v>
          </cell>
          <cell r="D31">
            <v>-9.1324200913242368E-3</v>
          </cell>
          <cell r="E31">
            <v>-3.3954110505196006E-2</v>
          </cell>
          <cell r="F31">
            <v>5.1825842696629182E-2</v>
          </cell>
          <cell r="G31">
            <v>3.6752965328467183E-2</v>
          </cell>
          <cell r="H31">
            <v>3.1310882271082661E-2</v>
          </cell>
          <cell r="I31">
            <v>1.1052769579335868E-2</v>
          </cell>
          <cell r="J31">
            <v>0.11806952025280082</v>
          </cell>
          <cell r="K31">
            <v>2.5033653732610948E-3</v>
          </cell>
          <cell r="L31">
            <v>2.6197604790419163E-2</v>
          </cell>
          <cell r="M31">
            <v>5.2012238173687983E-2</v>
          </cell>
        </row>
        <row r="32">
          <cell r="C32">
            <v>1.8546961486075288E-2</v>
          </cell>
          <cell r="D32">
            <v>5.776826859776172E-2</v>
          </cell>
          <cell r="E32">
            <v>1.0650761529449356E-2</v>
          </cell>
          <cell r="F32">
            <v>-2.0830551475497429E-2</v>
          </cell>
          <cell r="G32">
            <v>-3.0692225186325986E-2</v>
          </cell>
          <cell r="H32">
            <v>1.5517474025097826E-2</v>
          </cell>
          <cell r="I32">
            <v>7.0871429996342675E-2</v>
          </cell>
          <cell r="J32">
            <v>-1.5159301130524093E-2</v>
          </cell>
          <cell r="K32">
            <v>-1.9458644491036174E-2</v>
          </cell>
          <cell r="L32">
            <v>3.6469730124005377E-4</v>
          </cell>
          <cell r="M32">
            <v>1.9463087248322124E-2</v>
          </cell>
        </row>
        <row r="33">
          <cell r="C33">
            <v>-1.9745639741656371E-2</v>
          </cell>
          <cell r="D33">
            <v>5.1345884549556554E-2</v>
          </cell>
          <cell r="E33">
            <v>-3.0350932658868117E-2</v>
          </cell>
          <cell r="F33">
            <v>-7.377608073094219E-2</v>
          </cell>
          <cell r="G33">
            <v>-1.7534402042843008E-2</v>
          </cell>
          <cell r="H33">
            <v>9.7229604039330259E-2</v>
          </cell>
          <cell r="I33">
            <v>-7.2179480014654449E-2</v>
          </cell>
          <cell r="J33">
            <v>-3.9655622228019799E-2</v>
          </cell>
          <cell r="K33">
            <v>4.8050356773899044E-4</v>
          </cell>
          <cell r="L33">
            <v>5.5778344877870985E-2</v>
          </cell>
          <cell r="M33">
            <v>-1.9749835418038184E-2</v>
          </cell>
        </row>
        <row r="34">
          <cell r="C34">
            <v>-2.2320262386439523E-2</v>
          </cell>
          <cell r="D34">
            <v>1.0359627053425067E-3</v>
          </cell>
          <cell r="E34">
            <v>-3.9669601130311672E-3</v>
          </cell>
          <cell r="F34">
            <v>1.6637220259128317E-2</v>
          </cell>
          <cell r="G34">
            <v>-1.3602102405637194E-2</v>
          </cell>
          <cell r="H34">
            <v>3.1273652023856437E-2</v>
          </cell>
          <cell r="I34">
            <v>-2.3303595928228601E-2</v>
          </cell>
          <cell r="J34">
            <v>0.10948111926107024</v>
          </cell>
          <cell r="K34">
            <v>0.11255192949595365</v>
          </cell>
          <cell r="L34">
            <v>0.12361878453038658</v>
          </cell>
          <cell r="M34">
            <v>0.1215580926796508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s"/>
      <sheetName val="Sharpe Optimization"/>
      <sheetName val="Portfolio Test"/>
      <sheetName val="Simulation"/>
      <sheetName val="Robo Advisory"/>
    </sheetNames>
    <sheetDataSet>
      <sheetData sheetId="0">
        <row r="37">
          <cell r="Q37">
            <v>5.7118215673189563E-3</v>
          </cell>
          <cell r="R37">
            <v>1.0994510348076953E-2</v>
          </cell>
          <cell r="S37">
            <v>2.5126030792944169E-3</v>
          </cell>
          <cell r="T37">
            <v>2.3937041390940548E-3</v>
          </cell>
          <cell r="U37">
            <v>2.1484712535333825E-3</v>
          </cell>
          <cell r="V37">
            <v>1.1057926701442162E-2</v>
          </cell>
          <cell r="W37">
            <v>4.0183809256273467E-3</v>
          </cell>
          <cell r="X37">
            <v>5.5810437224283046E-3</v>
          </cell>
          <cell r="Y37">
            <v>1.8300338470722153E-3</v>
          </cell>
          <cell r="Z37">
            <v>2.0489943605252622E-2</v>
          </cell>
          <cell r="AA37">
            <v>1.2290327349807549E-2</v>
          </cell>
        </row>
      </sheetData>
      <sheetData sheetId="1"/>
      <sheetData sheetId="2"/>
      <sheetData sheetId="3">
        <row r="3">
          <cell r="Q3">
            <v>1.1434543186729266E-2</v>
          </cell>
        </row>
      </sheetData>
      <sheetData sheetId="4">
        <row r="28">
          <cell r="V28" t="str">
            <v>y</v>
          </cell>
        </row>
        <row r="29">
          <cell r="U29">
            <v>5</v>
          </cell>
          <cell r="V29">
            <v>1</v>
          </cell>
        </row>
        <row r="30">
          <cell r="U30">
            <v>10.5</v>
          </cell>
          <cell r="V30">
            <v>0.8</v>
          </cell>
        </row>
        <row r="31">
          <cell r="U31">
            <v>14.5</v>
          </cell>
          <cell r="V31">
            <v>0.2</v>
          </cell>
        </row>
        <row r="32">
          <cell r="U32">
            <v>20</v>
          </cell>
          <cell r="V3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E03D-D26D-4B05-A1FA-AF684CCB2105}">
  <dimension ref="A1:L57"/>
  <sheetViews>
    <sheetView workbookViewId="0"/>
  </sheetViews>
  <sheetFormatPr defaultRowHeight="14" x14ac:dyDescent="0.3"/>
  <cols>
    <col min="1" max="1" width="30" style="2" bestFit="1" customWidth="1"/>
    <col min="2" max="2" width="8.7265625" style="2"/>
    <col min="3" max="3" width="30.6328125" style="2" bestFit="1" customWidth="1"/>
    <col min="4" max="4" width="8.7265625" style="2"/>
    <col min="5" max="5" width="26.1796875" style="2" bestFit="1" customWidth="1"/>
    <col min="6" max="6" width="8.7265625" style="2"/>
    <col min="7" max="7" width="24.453125" style="2" bestFit="1" customWidth="1"/>
    <col min="8" max="8" width="8.7265625" style="2"/>
    <col min="9" max="9" width="39.81640625" style="2" bestFit="1" customWidth="1"/>
    <col min="10" max="10" width="8.7265625" style="2"/>
    <col min="11" max="11" width="54.1796875" style="2" bestFit="1" customWidth="1"/>
    <col min="12" max="16384" width="8.7265625" style="2"/>
  </cols>
  <sheetData>
    <row r="1" spans="1:12" ht="14.5" thickBot="1" x14ac:dyDescent="0.35">
      <c r="A1" s="16" t="s">
        <v>0</v>
      </c>
      <c r="C1" s="17" t="s">
        <v>57</v>
      </c>
      <c r="E1" s="16" t="s">
        <v>85</v>
      </c>
      <c r="G1" s="16" t="s">
        <v>142</v>
      </c>
      <c r="I1" s="17" t="s">
        <v>199</v>
      </c>
      <c r="K1" s="248" t="s">
        <v>81</v>
      </c>
      <c r="L1" s="248"/>
    </row>
    <row r="2" spans="1:12" x14ac:dyDescent="0.3">
      <c r="A2" s="12" t="s">
        <v>1</v>
      </c>
      <c r="C2" s="9" t="s">
        <v>58</v>
      </c>
      <c r="E2" s="9" t="s">
        <v>86</v>
      </c>
      <c r="G2" s="12" t="s">
        <v>124</v>
      </c>
      <c r="I2" s="13" t="s">
        <v>200</v>
      </c>
      <c r="K2" s="14" t="s">
        <v>143</v>
      </c>
      <c r="L2" s="15">
        <v>0.14000000000000001</v>
      </c>
    </row>
    <row r="3" spans="1:12" x14ac:dyDescent="0.3">
      <c r="A3" s="3" t="s">
        <v>2</v>
      </c>
      <c r="C3" s="1" t="s">
        <v>59</v>
      </c>
      <c r="E3" s="1" t="s">
        <v>87</v>
      </c>
      <c r="G3" s="3" t="s">
        <v>125</v>
      </c>
      <c r="I3" s="4" t="s">
        <v>201</v>
      </c>
      <c r="K3" s="10" t="s">
        <v>144</v>
      </c>
      <c r="L3" s="11">
        <v>9.5600000000000004E-2</v>
      </c>
    </row>
    <row r="4" spans="1:12" x14ac:dyDescent="0.3">
      <c r="A4" s="3" t="s">
        <v>3</v>
      </c>
      <c r="C4" s="1" t="s">
        <v>60</v>
      </c>
      <c r="E4" s="1" t="s">
        <v>88</v>
      </c>
      <c r="G4" s="3" t="s">
        <v>126</v>
      </c>
      <c r="I4" s="4" t="s">
        <v>202</v>
      </c>
      <c r="K4" s="10" t="s">
        <v>145</v>
      </c>
      <c r="L4" s="11">
        <v>7.5600000000000001E-2</v>
      </c>
    </row>
    <row r="5" spans="1:12" x14ac:dyDescent="0.3">
      <c r="A5" s="3" t="s">
        <v>4</v>
      </c>
      <c r="C5" s="1" t="s">
        <v>61</v>
      </c>
      <c r="E5" s="1" t="s">
        <v>89</v>
      </c>
      <c r="G5" s="3" t="s">
        <v>127</v>
      </c>
      <c r="I5" s="5" t="s">
        <v>203</v>
      </c>
      <c r="K5" s="10" t="s">
        <v>146</v>
      </c>
      <c r="L5" s="11">
        <v>6.59E-2</v>
      </c>
    </row>
    <row r="6" spans="1:12" x14ac:dyDescent="0.3">
      <c r="A6" s="3" t="s">
        <v>5</v>
      </c>
      <c r="C6" s="1" t="s">
        <v>62</v>
      </c>
      <c r="E6" s="1" t="s">
        <v>90</v>
      </c>
      <c r="G6" s="3" t="s">
        <v>128</v>
      </c>
      <c r="I6" s="3" t="s">
        <v>193</v>
      </c>
      <c r="K6" s="10" t="s">
        <v>147</v>
      </c>
      <c r="L6" s="11">
        <v>5.1200000000000002E-2</v>
      </c>
    </row>
    <row r="7" spans="1:12" x14ac:dyDescent="0.3">
      <c r="A7" s="3" t="s">
        <v>6</v>
      </c>
      <c r="C7" s="1" t="s">
        <v>63</v>
      </c>
      <c r="E7" s="1" t="s">
        <v>91</v>
      </c>
      <c r="G7" s="3" t="s">
        <v>129</v>
      </c>
      <c r="I7" s="3" t="s">
        <v>194</v>
      </c>
      <c r="K7" s="10" t="s">
        <v>148</v>
      </c>
      <c r="L7" s="11">
        <v>4.8000000000000001E-2</v>
      </c>
    </row>
    <row r="8" spans="1:12" x14ac:dyDescent="0.3">
      <c r="A8" s="3" t="s">
        <v>7</v>
      </c>
      <c r="C8" s="1" t="s">
        <v>64</v>
      </c>
      <c r="E8" s="1" t="s">
        <v>92</v>
      </c>
      <c r="G8" s="3" t="s">
        <v>130</v>
      </c>
      <c r="I8" s="3" t="s">
        <v>195</v>
      </c>
      <c r="K8" s="10" t="s">
        <v>149</v>
      </c>
      <c r="L8" s="11">
        <v>4.2700000000000002E-2</v>
      </c>
    </row>
    <row r="9" spans="1:12" x14ac:dyDescent="0.3">
      <c r="A9" s="3" t="s">
        <v>8</v>
      </c>
      <c r="C9" s="1" t="s">
        <v>65</v>
      </c>
      <c r="E9" s="1" t="s">
        <v>93</v>
      </c>
      <c r="G9" s="3" t="s">
        <v>131</v>
      </c>
      <c r="I9" s="5" t="s">
        <v>204</v>
      </c>
      <c r="K9" s="10" t="s">
        <v>150</v>
      </c>
      <c r="L9" s="11">
        <v>4.2200000000000001E-2</v>
      </c>
    </row>
    <row r="10" spans="1:12" x14ac:dyDescent="0.3">
      <c r="A10" s="3" t="s">
        <v>9</v>
      </c>
      <c r="C10" s="1" t="s">
        <v>66</v>
      </c>
      <c r="E10" s="1" t="s">
        <v>94</v>
      </c>
      <c r="G10" s="3" t="s">
        <v>132</v>
      </c>
      <c r="I10" s="5" t="s">
        <v>205</v>
      </c>
      <c r="K10" s="10" t="s">
        <v>151</v>
      </c>
      <c r="L10" s="11">
        <v>3.6200000000000003E-2</v>
      </c>
    </row>
    <row r="11" spans="1:12" x14ac:dyDescent="0.3">
      <c r="A11" s="3" t="s">
        <v>10</v>
      </c>
      <c r="C11" s="1" t="s">
        <v>67</v>
      </c>
      <c r="E11" s="1" t="s">
        <v>95</v>
      </c>
      <c r="G11" s="3" t="s">
        <v>133</v>
      </c>
      <c r="I11" s="3" t="s">
        <v>196</v>
      </c>
      <c r="K11" s="10" t="s">
        <v>152</v>
      </c>
      <c r="L11" s="11">
        <v>2.8500000000000001E-2</v>
      </c>
    </row>
    <row r="12" spans="1:12" x14ac:dyDescent="0.3">
      <c r="A12" s="3" t="s">
        <v>11</v>
      </c>
      <c r="C12" s="1" t="s">
        <v>68</v>
      </c>
      <c r="E12" s="1" t="s">
        <v>96</v>
      </c>
      <c r="G12" s="3" t="s">
        <v>134</v>
      </c>
      <c r="I12" s="3" t="s">
        <v>197</v>
      </c>
      <c r="K12" s="10" t="s">
        <v>153</v>
      </c>
      <c r="L12" s="11">
        <v>2.3800000000000002E-2</v>
      </c>
    </row>
    <row r="13" spans="1:12" x14ac:dyDescent="0.3">
      <c r="A13" s="3" t="s">
        <v>12</v>
      </c>
      <c r="C13" s="1" t="s">
        <v>69</v>
      </c>
      <c r="E13" s="1" t="s">
        <v>97</v>
      </c>
      <c r="G13" s="3" t="s">
        <v>135</v>
      </c>
      <c r="I13" s="5" t="s">
        <v>206</v>
      </c>
      <c r="K13" s="10" t="s">
        <v>154</v>
      </c>
      <c r="L13" s="11">
        <v>2.0799999999999999E-2</v>
      </c>
    </row>
    <row r="14" spans="1:12" x14ac:dyDescent="0.3">
      <c r="A14" s="3" t="s">
        <v>13</v>
      </c>
      <c r="C14" s="1" t="s">
        <v>70</v>
      </c>
      <c r="E14" s="1" t="s">
        <v>98</v>
      </c>
      <c r="G14" s="3" t="s">
        <v>136</v>
      </c>
      <c r="I14" s="4" t="s">
        <v>207</v>
      </c>
      <c r="K14" s="10" t="s">
        <v>155</v>
      </c>
      <c r="L14" s="11">
        <v>1.84E-2</v>
      </c>
    </row>
    <row r="15" spans="1:12" x14ac:dyDescent="0.3">
      <c r="A15" s="3" t="s">
        <v>14</v>
      </c>
      <c r="C15" s="1" t="s">
        <v>71</v>
      </c>
      <c r="E15" s="1" t="s">
        <v>99</v>
      </c>
      <c r="G15" s="3" t="s">
        <v>137</v>
      </c>
      <c r="I15" s="4" t="s">
        <v>208</v>
      </c>
      <c r="K15" s="10" t="s">
        <v>156</v>
      </c>
      <c r="L15" s="11">
        <v>1.78E-2</v>
      </c>
    </row>
    <row r="16" spans="1:12" x14ac:dyDescent="0.3">
      <c r="A16" s="3" t="s">
        <v>15</v>
      </c>
      <c r="C16" s="1" t="s">
        <v>72</v>
      </c>
      <c r="E16" s="1" t="s">
        <v>100</v>
      </c>
      <c r="G16" s="3" t="s">
        <v>138</v>
      </c>
      <c r="I16" s="4" t="s">
        <v>209</v>
      </c>
      <c r="K16" s="10" t="s">
        <v>157</v>
      </c>
      <c r="L16" s="11">
        <v>1.6500000000000001E-2</v>
      </c>
    </row>
    <row r="17" spans="1:12" x14ac:dyDescent="0.3">
      <c r="A17" s="3" t="s">
        <v>16</v>
      </c>
      <c r="C17" s="1" t="s">
        <v>73</v>
      </c>
      <c r="E17" s="1" t="s">
        <v>101</v>
      </c>
      <c r="G17" s="3" t="s">
        <v>139</v>
      </c>
      <c r="I17" s="5" t="s">
        <v>210</v>
      </c>
      <c r="K17" s="10" t="s">
        <v>158</v>
      </c>
      <c r="L17" s="11">
        <v>1.6400000000000001E-2</v>
      </c>
    </row>
    <row r="18" spans="1:12" x14ac:dyDescent="0.3">
      <c r="A18" s="3" t="s">
        <v>17</v>
      </c>
      <c r="C18" s="1" t="s">
        <v>74</v>
      </c>
      <c r="E18" s="1" t="s">
        <v>102</v>
      </c>
      <c r="G18" s="3" t="s">
        <v>140</v>
      </c>
      <c r="I18" s="6" t="s">
        <v>211</v>
      </c>
      <c r="K18" s="10" t="s">
        <v>159</v>
      </c>
      <c r="L18" s="11">
        <v>1.5699999999999999E-2</v>
      </c>
    </row>
    <row r="19" spans="1:12" x14ac:dyDescent="0.3">
      <c r="A19" s="3" t="s">
        <v>18</v>
      </c>
      <c r="C19" s="1" t="s">
        <v>75</v>
      </c>
      <c r="E19" s="1" t="s">
        <v>103</v>
      </c>
      <c r="G19" s="3" t="s">
        <v>141</v>
      </c>
      <c r="I19" s="5" t="s">
        <v>212</v>
      </c>
      <c r="K19" s="10" t="s">
        <v>160</v>
      </c>
      <c r="L19" s="11">
        <v>1.26E-2</v>
      </c>
    </row>
    <row r="20" spans="1:12" x14ac:dyDescent="0.3">
      <c r="A20" s="3" t="s">
        <v>19</v>
      </c>
      <c r="C20" s="1" t="s">
        <v>76</v>
      </c>
      <c r="E20" s="1" t="s">
        <v>104</v>
      </c>
      <c r="I20" s="4" t="s">
        <v>213</v>
      </c>
      <c r="K20" s="10" t="s">
        <v>161</v>
      </c>
      <c r="L20" s="11">
        <v>1.24E-2</v>
      </c>
    </row>
    <row r="21" spans="1:12" x14ac:dyDescent="0.3">
      <c r="A21" s="3" t="s">
        <v>20</v>
      </c>
      <c r="C21" s="1" t="s">
        <v>77</v>
      </c>
      <c r="E21" s="1" t="s">
        <v>105</v>
      </c>
      <c r="I21" s="5" t="s">
        <v>214</v>
      </c>
      <c r="K21" s="10" t="s">
        <v>162</v>
      </c>
      <c r="L21" s="11">
        <v>1.23E-2</v>
      </c>
    </row>
    <row r="22" spans="1:12" x14ac:dyDescent="0.3">
      <c r="A22" s="3" t="s">
        <v>21</v>
      </c>
      <c r="C22" s="1" t="s">
        <v>78</v>
      </c>
      <c r="E22" s="1" t="s">
        <v>106</v>
      </c>
      <c r="I22" s="5" t="s">
        <v>215</v>
      </c>
      <c r="K22" s="10" t="s">
        <v>163</v>
      </c>
      <c r="L22" s="11">
        <v>1.17E-2</v>
      </c>
    </row>
    <row r="23" spans="1:12" x14ac:dyDescent="0.3">
      <c r="A23" s="3" t="s">
        <v>22</v>
      </c>
      <c r="C23" s="1" t="s">
        <v>79</v>
      </c>
      <c r="E23" s="1" t="s">
        <v>107</v>
      </c>
      <c r="I23" s="5" t="s">
        <v>216</v>
      </c>
      <c r="K23" s="10" t="s">
        <v>164</v>
      </c>
      <c r="L23" s="11">
        <v>1.0200000000000001E-2</v>
      </c>
    </row>
    <row r="24" spans="1:12" x14ac:dyDescent="0.3">
      <c r="A24" s="3" t="s">
        <v>23</v>
      </c>
      <c r="C24" s="1" t="s">
        <v>80</v>
      </c>
      <c r="E24" s="1" t="s">
        <v>108</v>
      </c>
      <c r="I24" s="5" t="s">
        <v>217</v>
      </c>
      <c r="K24" s="10" t="s">
        <v>165</v>
      </c>
      <c r="L24" s="11">
        <v>9.7999999999999997E-3</v>
      </c>
    </row>
    <row r="25" spans="1:12" x14ac:dyDescent="0.3">
      <c r="A25" s="3" t="s">
        <v>24</v>
      </c>
      <c r="C25" s="1" t="s">
        <v>82</v>
      </c>
      <c r="E25" s="1" t="s">
        <v>109</v>
      </c>
      <c r="I25" s="5" t="s">
        <v>218</v>
      </c>
      <c r="K25" s="10" t="s">
        <v>166</v>
      </c>
      <c r="L25" s="11">
        <v>9.7000000000000003E-3</v>
      </c>
    </row>
    <row r="26" spans="1:12" x14ac:dyDescent="0.3">
      <c r="A26" s="3" t="s">
        <v>25</v>
      </c>
      <c r="C26" s="1" t="s">
        <v>83</v>
      </c>
      <c r="E26" s="1" t="s">
        <v>110</v>
      </c>
      <c r="I26" s="3" t="s">
        <v>198</v>
      </c>
      <c r="K26" s="10" t="s">
        <v>167</v>
      </c>
      <c r="L26" s="11">
        <v>9.5999999999999992E-3</v>
      </c>
    </row>
    <row r="27" spans="1:12" x14ac:dyDescent="0.3">
      <c r="A27" s="3" t="s">
        <v>26</v>
      </c>
      <c r="C27" s="1" t="s">
        <v>84</v>
      </c>
      <c r="E27" s="1" t="s">
        <v>111</v>
      </c>
      <c r="I27" s="2" t="s">
        <v>219</v>
      </c>
      <c r="K27" s="10" t="s">
        <v>168</v>
      </c>
      <c r="L27" s="11">
        <v>9.2999999999999992E-3</v>
      </c>
    </row>
    <row r="28" spans="1:12" x14ac:dyDescent="0.3">
      <c r="A28" s="3" t="s">
        <v>27</v>
      </c>
      <c r="E28" s="1" t="s">
        <v>112</v>
      </c>
      <c r="I28" s="18">
        <f>56+26+38+18+25</f>
        <v>163</v>
      </c>
      <c r="K28" s="10" t="s">
        <v>169</v>
      </c>
      <c r="L28" s="11">
        <v>8.9999999999999993E-3</v>
      </c>
    </row>
    <row r="29" spans="1:12" x14ac:dyDescent="0.3">
      <c r="A29" s="3" t="s">
        <v>28</v>
      </c>
      <c r="E29" s="1" t="s">
        <v>113</v>
      </c>
      <c r="I29" s="2" t="s">
        <v>219</v>
      </c>
      <c r="K29" s="10" t="s">
        <v>170</v>
      </c>
      <c r="L29" s="11">
        <v>8.9999999999999993E-3</v>
      </c>
    </row>
    <row r="30" spans="1:12" x14ac:dyDescent="0.3">
      <c r="A30" s="3" t="s">
        <v>29</v>
      </c>
      <c r="E30" s="1" t="s">
        <v>114</v>
      </c>
      <c r="I30" s="2" t="s">
        <v>219</v>
      </c>
      <c r="K30" s="10" t="s">
        <v>171</v>
      </c>
      <c r="L30" s="11">
        <v>8.8999999999999999E-3</v>
      </c>
    </row>
    <row r="31" spans="1:12" x14ac:dyDescent="0.3">
      <c r="A31" s="3" t="s">
        <v>30</v>
      </c>
      <c r="E31" s="1" t="s">
        <v>115</v>
      </c>
      <c r="I31" s="2" t="s">
        <v>219</v>
      </c>
      <c r="K31" s="10" t="s">
        <v>172</v>
      </c>
      <c r="L31" s="11">
        <v>8.3999999999999995E-3</v>
      </c>
    </row>
    <row r="32" spans="1:12" x14ac:dyDescent="0.3">
      <c r="A32" s="3" t="s">
        <v>31</v>
      </c>
      <c r="E32" s="1" t="s">
        <v>116</v>
      </c>
      <c r="I32" s="2" t="s">
        <v>219</v>
      </c>
      <c r="K32" s="10" t="s">
        <v>173</v>
      </c>
      <c r="L32" s="11">
        <v>8.0000000000000002E-3</v>
      </c>
    </row>
    <row r="33" spans="1:12" x14ac:dyDescent="0.3">
      <c r="A33" s="3" t="s">
        <v>32</v>
      </c>
      <c r="E33" s="1" t="s">
        <v>117</v>
      </c>
      <c r="I33" s="2" t="s">
        <v>219</v>
      </c>
      <c r="K33" s="10" t="s">
        <v>174</v>
      </c>
      <c r="L33" s="11">
        <v>7.7999999999999996E-3</v>
      </c>
    </row>
    <row r="34" spans="1:12" x14ac:dyDescent="0.3">
      <c r="A34" s="3" t="s">
        <v>33</v>
      </c>
      <c r="E34" s="1" t="s">
        <v>118</v>
      </c>
      <c r="I34" s="2" t="s">
        <v>219</v>
      </c>
      <c r="K34" s="10" t="s">
        <v>175</v>
      </c>
      <c r="L34" s="11">
        <v>7.4000000000000003E-3</v>
      </c>
    </row>
    <row r="35" spans="1:12" x14ac:dyDescent="0.3">
      <c r="A35" s="3" t="s">
        <v>34</v>
      </c>
      <c r="E35" s="1" t="s">
        <v>119</v>
      </c>
      <c r="I35" s="2" t="s">
        <v>219</v>
      </c>
      <c r="K35" s="10" t="s">
        <v>176</v>
      </c>
      <c r="L35" s="11">
        <v>7.1000000000000004E-3</v>
      </c>
    </row>
    <row r="36" spans="1:12" x14ac:dyDescent="0.3">
      <c r="A36" s="3" t="s">
        <v>35</v>
      </c>
      <c r="E36" s="1" t="s">
        <v>120</v>
      </c>
      <c r="I36" s="2" t="s">
        <v>219</v>
      </c>
      <c r="K36" s="10" t="s">
        <v>177</v>
      </c>
      <c r="L36" s="11">
        <v>6.7999999999999996E-3</v>
      </c>
    </row>
    <row r="37" spans="1:12" x14ac:dyDescent="0.3">
      <c r="A37" s="3" t="s">
        <v>36</v>
      </c>
      <c r="E37" s="1" t="s">
        <v>121</v>
      </c>
      <c r="I37" s="2" t="s">
        <v>219</v>
      </c>
      <c r="K37" s="10" t="s">
        <v>178</v>
      </c>
      <c r="L37" s="11">
        <v>6.1999999999999998E-3</v>
      </c>
    </row>
    <row r="38" spans="1:12" x14ac:dyDescent="0.3">
      <c r="A38" s="3" t="s">
        <v>37</v>
      </c>
      <c r="E38" s="1" t="s">
        <v>122</v>
      </c>
      <c r="I38" s="2" t="s">
        <v>219</v>
      </c>
      <c r="K38" s="10" t="s">
        <v>179</v>
      </c>
      <c r="L38" s="11">
        <v>6.1000000000000004E-3</v>
      </c>
    </row>
    <row r="39" spans="1:12" x14ac:dyDescent="0.3">
      <c r="A39" s="3" t="s">
        <v>38</v>
      </c>
      <c r="E39" s="1" t="s">
        <v>123</v>
      </c>
      <c r="I39" s="2" t="s">
        <v>219</v>
      </c>
      <c r="K39" s="10" t="s">
        <v>180</v>
      </c>
      <c r="L39" s="11">
        <v>6.1000000000000004E-3</v>
      </c>
    </row>
    <row r="40" spans="1:12" x14ac:dyDescent="0.3">
      <c r="A40" s="3" t="s">
        <v>39</v>
      </c>
      <c r="I40" s="2" t="s">
        <v>219</v>
      </c>
      <c r="K40" s="10" t="s">
        <v>181</v>
      </c>
      <c r="L40" s="11">
        <v>5.7999999999999996E-3</v>
      </c>
    </row>
    <row r="41" spans="1:12" x14ac:dyDescent="0.3">
      <c r="A41" s="3" t="s">
        <v>40</v>
      </c>
      <c r="I41" s="2" t="s">
        <v>219</v>
      </c>
      <c r="K41" s="10" t="s">
        <v>182</v>
      </c>
      <c r="L41" s="11">
        <v>5.7999999999999996E-3</v>
      </c>
    </row>
    <row r="42" spans="1:12" x14ac:dyDescent="0.3">
      <c r="A42" s="3" t="s">
        <v>41</v>
      </c>
      <c r="I42" s="2" t="s">
        <v>219</v>
      </c>
      <c r="K42" s="10" t="s">
        <v>183</v>
      </c>
      <c r="L42" s="11">
        <v>5.5999999999999999E-3</v>
      </c>
    </row>
    <row r="43" spans="1:12" x14ac:dyDescent="0.3">
      <c r="A43" s="3" t="s">
        <v>42</v>
      </c>
      <c r="I43" s="2" t="s">
        <v>219</v>
      </c>
      <c r="K43" s="10" t="s">
        <v>184</v>
      </c>
      <c r="L43" s="11">
        <v>5.3E-3</v>
      </c>
    </row>
    <row r="44" spans="1:12" x14ac:dyDescent="0.3">
      <c r="A44" s="3" t="s">
        <v>43</v>
      </c>
      <c r="I44" s="2" t="s">
        <v>219</v>
      </c>
      <c r="K44" s="10" t="s">
        <v>185</v>
      </c>
      <c r="L44" s="11">
        <v>5.1000000000000004E-3</v>
      </c>
    </row>
    <row r="45" spans="1:12" x14ac:dyDescent="0.3">
      <c r="A45" s="3" t="s">
        <v>44</v>
      </c>
      <c r="I45" s="2" t="s">
        <v>219</v>
      </c>
      <c r="K45" s="10" t="s">
        <v>186</v>
      </c>
      <c r="L45" s="11">
        <v>5.1000000000000004E-3</v>
      </c>
    </row>
    <row r="46" spans="1:12" x14ac:dyDescent="0.3">
      <c r="A46" s="3" t="s">
        <v>45</v>
      </c>
      <c r="I46" s="2" t="s">
        <v>219</v>
      </c>
      <c r="K46" s="10" t="s">
        <v>187</v>
      </c>
      <c r="L46" s="11">
        <v>4.7999999999999996E-3</v>
      </c>
    </row>
    <row r="47" spans="1:12" x14ac:dyDescent="0.3">
      <c r="A47" s="3" t="s">
        <v>46</v>
      </c>
      <c r="I47" s="2" t="s">
        <v>219</v>
      </c>
      <c r="K47" s="10" t="s">
        <v>188</v>
      </c>
      <c r="L47" s="11">
        <v>4.7999999999999996E-3</v>
      </c>
    </row>
    <row r="48" spans="1:12" x14ac:dyDescent="0.3">
      <c r="A48" s="3" t="s">
        <v>47</v>
      </c>
      <c r="I48" s="2" t="s">
        <v>219</v>
      </c>
      <c r="K48" s="10" t="s">
        <v>189</v>
      </c>
      <c r="L48" s="11">
        <v>4.0000000000000001E-3</v>
      </c>
    </row>
    <row r="49" spans="1:12" x14ac:dyDescent="0.3">
      <c r="A49" s="3" t="s">
        <v>48</v>
      </c>
      <c r="I49" s="2" t="s">
        <v>219</v>
      </c>
      <c r="K49" s="10" t="s">
        <v>190</v>
      </c>
      <c r="L49" s="11">
        <v>3.8E-3</v>
      </c>
    </row>
    <row r="50" spans="1:12" x14ac:dyDescent="0.3">
      <c r="A50" s="3" t="s">
        <v>49</v>
      </c>
      <c r="I50" s="2" t="s">
        <v>219</v>
      </c>
      <c r="K50" s="10" t="s">
        <v>191</v>
      </c>
      <c r="L50" s="11">
        <v>3.5000000000000001E-3</v>
      </c>
    </row>
    <row r="51" spans="1:12" x14ac:dyDescent="0.3">
      <c r="A51" s="3" t="s">
        <v>50</v>
      </c>
      <c r="I51" s="2" t="s">
        <v>219</v>
      </c>
      <c r="K51" s="10" t="s">
        <v>192</v>
      </c>
      <c r="L51" s="11">
        <v>2.7000000000000001E-3</v>
      </c>
    </row>
    <row r="52" spans="1:12" x14ac:dyDescent="0.3">
      <c r="A52" s="3" t="s">
        <v>51</v>
      </c>
    </row>
    <row r="53" spans="1:12" x14ac:dyDescent="0.3">
      <c r="A53" s="3" t="s">
        <v>52</v>
      </c>
    </row>
    <row r="54" spans="1:12" x14ac:dyDescent="0.3">
      <c r="A54" s="3" t="s">
        <v>53</v>
      </c>
    </row>
    <row r="55" spans="1:12" x14ac:dyDescent="0.3">
      <c r="A55" s="3" t="s">
        <v>54</v>
      </c>
    </row>
    <row r="56" spans="1:12" x14ac:dyDescent="0.3">
      <c r="A56" s="3" t="s">
        <v>55</v>
      </c>
    </row>
    <row r="57" spans="1:12" x14ac:dyDescent="0.3">
      <c r="A57" s="3" t="s">
        <v>56</v>
      </c>
    </row>
  </sheetData>
  <mergeCells count="1"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6749-E99E-48CF-A416-E2E6886E1492}">
  <dimension ref="A1:AE38"/>
  <sheetViews>
    <sheetView zoomScale="85" zoomScaleNormal="85" workbookViewId="0">
      <selection activeCell="AK17" sqref="AK17"/>
    </sheetView>
  </sheetViews>
  <sheetFormatPr defaultRowHeight="14" x14ac:dyDescent="0.3"/>
  <cols>
    <col min="1" max="1" width="24.54296875" style="7" bestFit="1" customWidth="1"/>
    <col min="2" max="2" width="10.81640625" style="7" bestFit="1" customWidth="1"/>
    <col min="3" max="3" width="18.08984375" style="7" bestFit="1" customWidth="1"/>
    <col min="4" max="4" width="22.26953125" style="7" bestFit="1" customWidth="1"/>
    <col min="5" max="5" width="10.81640625" style="7" bestFit="1" customWidth="1"/>
    <col min="6" max="6" width="18.08984375" style="7" bestFit="1" customWidth="1"/>
    <col min="7" max="7" width="18.7265625" style="7" bestFit="1" customWidth="1"/>
    <col min="8" max="8" width="10.81640625" style="7" bestFit="1" customWidth="1"/>
    <col min="9" max="9" width="18.08984375" style="7" bestFit="1" customWidth="1"/>
    <col min="10" max="10" width="16" style="7" bestFit="1" customWidth="1"/>
    <col min="11" max="11" width="10.81640625" style="7" bestFit="1" customWidth="1"/>
    <col min="12" max="12" width="18.08984375" style="7" bestFit="1" customWidth="1"/>
    <col min="13" max="13" width="31.7265625" style="7" bestFit="1" customWidth="1"/>
    <col min="14" max="14" width="10.81640625" style="7" bestFit="1" customWidth="1"/>
    <col min="15" max="15" width="18.08984375" style="7" bestFit="1" customWidth="1"/>
    <col min="16" max="16" width="18.08984375" style="7" customWidth="1"/>
    <col min="17" max="17" width="14.6328125" style="7" bestFit="1" customWidth="1"/>
    <col min="18" max="18" width="9.1796875" style="7" bestFit="1" customWidth="1"/>
    <col min="19" max="19" width="9.453125" style="7" bestFit="1" customWidth="1"/>
    <col min="20" max="20" width="9.26953125" style="7" bestFit="1" customWidth="1"/>
    <col min="21" max="21" width="8.7265625" style="7"/>
    <col min="22" max="22" width="14.6328125" style="7" hidden="1" customWidth="1"/>
    <col min="23" max="23" width="9.1796875" style="7" hidden="1" customWidth="1"/>
    <col min="24" max="24" width="8.81640625" style="7" hidden="1" customWidth="1"/>
    <col min="25" max="25" width="9.26953125" style="7" hidden="1" customWidth="1"/>
    <col min="26" max="27" width="0" style="7" hidden="1" customWidth="1"/>
    <col min="28" max="28" width="7.54296875" style="7" hidden="1" customWidth="1"/>
    <col min="29" max="29" width="9.1796875" style="7" hidden="1" customWidth="1"/>
    <col min="30" max="30" width="8.81640625" style="7" hidden="1" customWidth="1"/>
    <col min="31" max="31" width="9.26953125" style="7" hidden="1" customWidth="1"/>
    <col min="32" max="34" width="0" style="7" hidden="1" customWidth="1"/>
    <col min="35" max="16384" width="8.7265625" style="7"/>
  </cols>
  <sheetData>
    <row r="1" spans="1:31" x14ac:dyDescent="0.3">
      <c r="A1" s="32"/>
      <c r="B1" s="249" t="s">
        <v>223</v>
      </c>
      <c r="C1" s="249"/>
      <c r="D1" s="35">
        <v>2</v>
      </c>
    </row>
    <row r="2" spans="1:31" x14ac:dyDescent="0.3">
      <c r="A2" s="33" t="s">
        <v>222</v>
      </c>
      <c r="B2" s="249" t="s">
        <v>224</v>
      </c>
      <c r="C2" s="249"/>
      <c r="D2" s="35">
        <v>1</v>
      </c>
    </row>
    <row r="3" spans="1:31" x14ac:dyDescent="0.3">
      <c r="A3" s="34"/>
      <c r="B3" s="249" t="s">
        <v>225</v>
      </c>
      <c r="C3" s="249"/>
      <c r="D3" s="35">
        <v>8</v>
      </c>
    </row>
    <row r="5" spans="1:31" ht="14.5" thickBot="1" x14ac:dyDescent="0.35">
      <c r="A5" s="19" t="s">
        <v>0</v>
      </c>
      <c r="B5" s="42" t="s">
        <v>265</v>
      </c>
      <c r="C5" s="42" t="s">
        <v>264</v>
      </c>
      <c r="D5" s="19" t="s">
        <v>57</v>
      </c>
      <c r="E5" s="42" t="s">
        <v>265</v>
      </c>
      <c r="F5" s="42" t="s">
        <v>264</v>
      </c>
      <c r="G5" s="19" t="s">
        <v>220</v>
      </c>
      <c r="H5" s="42" t="s">
        <v>265</v>
      </c>
      <c r="I5" s="42" t="s">
        <v>264</v>
      </c>
      <c r="J5" s="19" t="s">
        <v>221</v>
      </c>
      <c r="K5" s="42" t="s">
        <v>265</v>
      </c>
      <c r="L5" s="42" t="s">
        <v>264</v>
      </c>
      <c r="M5" s="19" t="s">
        <v>199</v>
      </c>
      <c r="N5" s="42" t="s">
        <v>265</v>
      </c>
      <c r="O5" s="42" t="s">
        <v>264</v>
      </c>
      <c r="R5" s="248" t="s">
        <v>233</v>
      </c>
      <c r="S5" s="248"/>
      <c r="T5" s="248"/>
      <c r="W5" s="248" t="s">
        <v>233</v>
      </c>
      <c r="X5" s="248"/>
      <c r="Y5" s="248"/>
    </row>
    <row r="6" spans="1:31" x14ac:dyDescent="0.3">
      <c r="A6" s="23" t="s">
        <v>16</v>
      </c>
      <c r="B6" s="46">
        <v>21.9</v>
      </c>
      <c r="C6" s="44">
        <v>7.2009707122039118E-4</v>
      </c>
      <c r="D6" s="40" t="s">
        <v>61</v>
      </c>
      <c r="E6" s="47">
        <v>13.07</v>
      </c>
      <c r="F6" s="44">
        <v>9.7387766501772454E-4</v>
      </c>
      <c r="G6" s="25" t="s">
        <v>87</v>
      </c>
      <c r="H6" s="48">
        <v>17.34</v>
      </c>
      <c r="I6" s="44">
        <v>5.2573614813689474E-4</v>
      </c>
      <c r="J6" s="28" t="s">
        <v>132</v>
      </c>
      <c r="K6" s="47">
        <v>17.62</v>
      </c>
      <c r="L6" s="44">
        <v>1.1037517424537318E-3</v>
      </c>
      <c r="M6" s="29" t="s">
        <v>203</v>
      </c>
      <c r="N6" s="47">
        <v>16.29</v>
      </c>
      <c r="O6" s="44">
        <v>1.0612111894722199E-3</v>
      </c>
      <c r="R6" s="37" t="s">
        <v>230</v>
      </c>
      <c r="S6" s="37" t="s">
        <v>231</v>
      </c>
      <c r="T6" s="37" t="s">
        <v>232</v>
      </c>
      <c r="W6" s="37" t="s">
        <v>230</v>
      </c>
      <c r="X6" s="37" t="s">
        <v>231</v>
      </c>
      <c r="Y6" s="37" t="s">
        <v>232</v>
      </c>
    </row>
    <row r="7" spans="1:31" x14ac:dyDescent="0.3">
      <c r="A7" s="20" t="s">
        <v>28</v>
      </c>
      <c r="B7" s="46">
        <v>17.03</v>
      </c>
      <c r="C7" s="44">
        <v>5.0946381768697047E-4</v>
      </c>
      <c r="D7" s="41" t="s">
        <v>68</v>
      </c>
      <c r="E7" s="47">
        <v>11.68</v>
      </c>
      <c r="F7" s="44">
        <v>5.0485731486918752E-4</v>
      </c>
      <c r="G7" s="26" t="s">
        <v>91</v>
      </c>
      <c r="H7" s="48">
        <v>13.02</v>
      </c>
      <c r="I7" s="44">
        <v>3.2796097997177742E-4</v>
      </c>
      <c r="J7" s="20" t="s">
        <v>134</v>
      </c>
      <c r="K7" s="47">
        <v>13.22</v>
      </c>
      <c r="L7" s="44">
        <v>1.0061142797041878E-3</v>
      </c>
      <c r="M7" s="30" t="s">
        <v>213</v>
      </c>
      <c r="N7" s="47">
        <v>9</v>
      </c>
      <c r="O7" s="44">
        <v>7.1360375014050054E-4</v>
      </c>
      <c r="Q7" s="36" t="s">
        <v>226</v>
      </c>
      <c r="R7" s="36" t="s">
        <v>234</v>
      </c>
      <c r="S7" s="36" t="s">
        <v>238</v>
      </c>
      <c r="T7" s="36" t="s">
        <v>239</v>
      </c>
      <c r="V7" s="36" t="s">
        <v>226</v>
      </c>
      <c r="W7" s="36">
        <v>19.083300000000001</v>
      </c>
      <c r="X7" s="36">
        <v>14.717779999999999</v>
      </c>
      <c r="Y7" s="36">
        <v>20.99</v>
      </c>
    </row>
    <row r="8" spans="1:31" x14ac:dyDescent="0.3">
      <c r="A8" s="24" t="s">
        <v>45</v>
      </c>
      <c r="B8" s="46">
        <v>16.98</v>
      </c>
      <c r="C8" s="44">
        <v>8.249311159091114E-4</v>
      </c>
      <c r="D8" s="2"/>
      <c r="E8" s="2"/>
      <c r="F8" s="2"/>
      <c r="G8" s="27" t="s">
        <v>94</v>
      </c>
      <c r="H8" s="48">
        <v>28.62</v>
      </c>
      <c r="I8" s="44">
        <v>5.1228379294625389E-4</v>
      </c>
      <c r="J8" s="20" t="s">
        <v>139</v>
      </c>
      <c r="K8" s="47">
        <v>13.58</v>
      </c>
      <c r="L8" s="44">
        <v>8.0067901235902504E-4</v>
      </c>
      <c r="M8" s="31" t="s">
        <v>211</v>
      </c>
      <c r="N8" s="47">
        <v>10.75</v>
      </c>
      <c r="O8" s="44">
        <v>3.4729990797286597E-4</v>
      </c>
      <c r="Q8" s="36" t="s">
        <v>227</v>
      </c>
      <c r="R8" s="36" t="s">
        <v>235</v>
      </c>
      <c r="S8" s="36" t="s">
        <v>235</v>
      </c>
      <c r="T8" s="36" t="s">
        <v>235</v>
      </c>
      <c r="V8" s="36" t="s">
        <v>227</v>
      </c>
      <c r="W8" s="36">
        <v>1</v>
      </c>
      <c r="X8" s="36">
        <v>1</v>
      </c>
      <c r="Y8" s="36">
        <v>1</v>
      </c>
    </row>
    <row r="9" spans="1:31" x14ac:dyDescent="0.3">
      <c r="A9" s="24" t="s">
        <v>4</v>
      </c>
      <c r="B9" s="46">
        <v>11.08</v>
      </c>
      <c r="C9" s="44">
        <v>4.6741766436416543E-4</v>
      </c>
      <c r="D9" s="2"/>
      <c r="E9" s="2"/>
      <c r="F9" s="2"/>
      <c r="G9" s="2"/>
      <c r="H9" s="2"/>
      <c r="I9" s="2"/>
      <c r="J9" s="2"/>
      <c r="M9" s="2"/>
      <c r="N9" s="2"/>
      <c r="O9" s="2"/>
      <c r="Q9" s="36" t="s">
        <v>228</v>
      </c>
      <c r="R9" s="36" t="s">
        <v>236</v>
      </c>
      <c r="S9" s="36" t="s">
        <v>236</v>
      </c>
      <c r="T9" s="36" t="s">
        <v>236</v>
      </c>
      <c r="V9" s="36" t="s">
        <v>228</v>
      </c>
      <c r="W9" s="36">
        <v>1</v>
      </c>
      <c r="X9" s="36">
        <v>1</v>
      </c>
      <c r="Y9" s="36">
        <v>1</v>
      </c>
    </row>
    <row r="10" spans="1:31" x14ac:dyDescent="0.3">
      <c r="A10" s="24" t="s">
        <v>10</v>
      </c>
      <c r="B10" s="46">
        <v>29.34</v>
      </c>
      <c r="C10" s="44">
        <v>7.2768093404341344E-4</v>
      </c>
      <c r="D10" s="2"/>
      <c r="E10" s="2"/>
      <c r="F10" s="2"/>
      <c r="G10" s="2"/>
      <c r="H10" s="2"/>
      <c r="I10" s="2"/>
      <c r="J10" s="2"/>
      <c r="N10" s="2"/>
      <c r="O10" s="2"/>
      <c r="Q10" s="36" t="s">
        <v>229</v>
      </c>
      <c r="R10" s="36" t="s">
        <v>237</v>
      </c>
      <c r="S10" s="36" t="s">
        <v>237</v>
      </c>
      <c r="T10" s="36" t="s">
        <v>237</v>
      </c>
      <c r="V10" s="36" t="s">
        <v>229</v>
      </c>
      <c r="W10" s="36">
        <v>20</v>
      </c>
      <c r="X10" s="36">
        <v>20</v>
      </c>
      <c r="Y10" s="36">
        <v>20</v>
      </c>
      <c r="AB10" s="7" t="s">
        <v>263</v>
      </c>
      <c r="AC10" s="37" t="s">
        <v>230</v>
      </c>
      <c r="AD10" s="37" t="s">
        <v>231</v>
      </c>
      <c r="AE10" s="37" t="s">
        <v>232</v>
      </c>
    </row>
    <row r="11" spans="1:31" x14ac:dyDescent="0.3">
      <c r="A11" s="8"/>
      <c r="M11" s="18">
        <v>16</v>
      </c>
      <c r="AB11" s="38" t="s">
        <v>259</v>
      </c>
      <c r="AC11" s="36">
        <v>19.083300000000001</v>
      </c>
      <c r="AD11" s="36">
        <v>14.717779999999999</v>
      </c>
      <c r="AE11" s="36">
        <v>20.99</v>
      </c>
    </row>
    <row r="12" spans="1:31" ht="14.5" thickBot="1" x14ac:dyDescent="0.35">
      <c r="R12" s="248" t="s">
        <v>57</v>
      </c>
      <c r="S12" s="248"/>
      <c r="T12" s="248"/>
      <c r="W12" s="248" t="s">
        <v>57</v>
      </c>
      <c r="X12" s="248"/>
      <c r="Y12" s="248"/>
      <c r="AB12" s="7" t="s">
        <v>258</v>
      </c>
      <c r="AC12" s="36">
        <v>10.97</v>
      </c>
      <c r="AD12" s="36">
        <v>15.63</v>
      </c>
      <c r="AE12" s="36">
        <v>43.3</v>
      </c>
    </row>
    <row r="13" spans="1:31" x14ac:dyDescent="0.3">
      <c r="N13" s="35"/>
      <c r="O13" s="35"/>
      <c r="R13" s="37" t="s">
        <v>230</v>
      </c>
      <c r="S13" s="37" t="s">
        <v>231</v>
      </c>
      <c r="T13" s="37" t="s">
        <v>232</v>
      </c>
      <c r="W13" s="37" t="s">
        <v>230</v>
      </c>
      <c r="X13" s="37" t="s">
        <v>231</v>
      </c>
      <c r="Y13" s="37" t="s">
        <v>232</v>
      </c>
      <c r="AB13" s="7" t="s">
        <v>260</v>
      </c>
      <c r="AC13" s="36">
        <v>10.148</v>
      </c>
      <c r="AD13" s="36">
        <v>22.8</v>
      </c>
      <c r="AE13" s="36">
        <v>13.91</v>
      </c>
    </row>
    <row r="14" spans="1:31" x14ac:dyDescent="0.3">
      <c r="N14" s="35"/>
      <c r="O14" s="35"/>
      <c r="P14" s="35"/>
      <c r="Q14" s="36" t="s">
        <v>226</v>
      </c>
      <c r="R14" s="36" t="s">
        <v>240</v>
      </c>
      <c r="S14" s="36" t="s">
        <v>242</v>
      </c>
      <c r="T14" s="36" t="s">
        <v>257</v>
      </c>
      <c r="V14" s="36" t="s">
        <v>226</v>
      </c>
      <c r="W14" s="36">
        <v>10.97</v>
      </c>
      <c r="X14" s="36">
        <v>15.63</v>
      </c>
      <c r="Y14" s="36">
        <v>43.3</v>
      </c>
      <c r="AB14" s="7" t="s">
        <v>261</v>
      </c>
      <c r="AC14" s="36">
        <v>17.18</v>
      </c>
      <c r="AD14" s="36">
        <v>18.657499999999999</v>
      </c>
      <c r="AE14" s="36">
        <v>20.22</v>
      </c>
    </row>
    <row r="15" spans="1:31" x14ac:dyDescent="0.3">
      <c r="N15" s="35"/>
      <c r="O15" s="35"/>
      <c r="P15" s="35"/>
      <c r="Q15" s="36" t="s">
        <v>227</v>
      </c>
      <c r="R15" s="36" t="s">
        <v>235</v>
      </c>
      <c r="S15" s="36" t="s">
        <v>235</v>
      </c>
      <c r="T15" s="36" t="s">
        <v>235</v>
      </c>
      <c r="V15" s="36" t="s">
        <v>227</v>
      </c>
      <c r="W15" s="36">
        <v>1</v>
      </c>
      <c r="X15" s="36">
        <v>1</v>
      </c>
      <c r="Y15" s="36">
        <v>1</v>
      </c>
      <c r="AB15" s="7" t="s">
        <v>262</v>
      </c>
      <c r="AC15" s="36">
        <v>43.14</v>
      </c>
      <c r="AD15" s="36">
        <v>40</v>
      </c>
      <c r="AE15" s="36">
        <v>61.03</v>
      </c>
    </row>
    <row r="16" spans="1:31" x14ac:dyDescent="0.3">
      <c r="A16" s="8"/>
      <c r="Q16" s="36" t="s">
        <v>228</v>
      </c>
      <c r="R16" s="36" t="s">
        <v>236</v>
      </c>
      <c r="S16" s="36" t="s">
        <v>236</v>
      </c>
      <c r="T16" s="36" t="s">
        <v>236</v>
      </c>
      <c r="V16" s="36" t="s">
        <v>228</v>
      </c>
      <c r="W16" s="36">
        <v>1</v>
      </c>
      <c r="X16" s="36">
        <v>1</v>
      </c>
      <c r="Y16" s="36">
        <v>1</v>
      </c>
    </row>
    <row r="17" spans="1:25" ht="14.5" thickBot="1" x14ac:dyDescent="0.35">
      <c r="A17" s="19" t="s">
        <v>0</v>
      </c>
      <c r="D17" s="19" t="s">
        <v>57</v>
      </c>
      <c r="E17" s="2"/>
      <c r="F17" s="2"/>
      <c r="G17" s="19" t="s">
        <v>220</v>
      </c>
      <c r="H17" s="2"/>
      <c r="I17" s="2"/>
      <c r="J17" s="19" t="s">
        <v>221</v>
      </c>
      <c r="M17" s="19" t="s">
        <v>199</v>
      </c>
      <c r="Q17" s="36" t="s">
        <v>229</v>
      </c>
      <c r="R17" s="36" t="s">
        <v>241</v>
      </c>
      <c r="S17" s="36" t="s">
        <v>241</v>
      </c>
      <c r="T17" s="36" t="s">
        <v>241</v>
      </c>
      <c r="V17" s="36" t="s">
        <v>229</v>
      </c>
      <c r="W17" s="36">
        <v>15</v>
      </c>
      <c r="X17" s="36">
        <v>15</v>
      </c>
      <c r="Y17" s="36">
        <v>15</v>
      </c>
    </row>
    <row r="18" spans="1:25" x14ac:dyDescent="0.3">
      <c r="A18" s="20" t="s">
        <v>28</v>
      </c>
      <c r="D18" s="21" t="s">
        <v>61</v>
      </c>
      <c r="E18" s="2"/>
      <c r="F18" s="2"/>
      <c r="G18" s="25" t="s">
        <v>87</v>
      </c>
      <c r="H18" s="2"/>
      <c r="I18" s="2"/>
      <c r="J18" s="20" t="s">
        <v>134</v>
      </c>
      <c r="M18" s="30" t="s">
        <v>213</v>
      </c>
    </row>
    <row r="19" spans="1:25" ht="14.5" thickBot="1" x14ac:dyDescent="0.35">
      <c r="A19" s="24" t="s">
        <v>45</v>
      </c>
      <c r="D19" s="22" t="s">
        <v>68</v>
      </c>
      <c r="E19" s="2"/>
      <c r="F19" s="2"/>
      <c r="G19" s="26" t="s">
        <v>91</v>
      </c>
      <c r="H19" s="2"/>
      <c r="I19" s="2"/>
      <c r="J19" s="20" t="s">
        <v>139</v>
      </c>
      <c r="M19" s="31" t="s">
        <v>211</v>
      </c>
      <c r="R19" s="248" t="s">
        <v>220</v>
      </c>
      <c r="S19" s="248"/>
      <c r="T19" s="248"/>
      <c r="W19" s="248" t="s">
        <v>220</v>
      </c>
      <c r="X19" s="248"/>
      <c r="Y19" s="248"/>
    </row>
    <row r="20" spans="1:25" x14ac:dyDescent="0.3">
      <c r="A20" s="24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R20" s="37" t="s">
        <v>230</v>
      </c>
      <c r="S20" s="37" t="s">
        <v>231</v>
      </c>
      <c r="T20" s="37" t="s">
        <v>232</v>
      </c>
      <c r="W20" s="37" t="s">
        <v>230</v>
      </c>
      <c r="X20" s="37" t="s">
        <v>231</v>
      </c>
      <c r="Y20" s="37" t="s">
        <v>232</v>
      </c>
    </row>
    <row r="21" spans="1:25" x14ac:dyDescent="0.3">
      <c r="A21" s="8"/>
      <c r="D21" s="2"/>
      <c r="E21" s="2"/>
      <c r="F21" s="2"/>
      <c r="G21" s="2"/>
      <c r="H21" s="2"/>
      <c r="I21" s="2"/>
      <c r="J21" s="2"/>
      <c r="K21" s="2"/>
      <c r="L21" s="2"/>
      <c r="M21" s="18">
        <v>11</v>
      </c>
      <c r="Q21" s="36" t="s">
        <v>226</v>
      </c>
      <c r="R21" s="36" t="s">
        <v>243</v>
      </c>
      <c r="S21" s="36" t="s">
        <v>248</v>
      </c>
      <c r="T21" s="36" t="s">
        <v>249</v>
      </c>
      <c r="V21" s="36" t="s">
        <v>226</v>
      </c>
      <c r="W21" s="36">
        <v>10.148</v>
      </c>
      <c r="X21" s="36">
        <v>22.8</v>
      </c>
      <c r="Y21" s="36">
        <v>13.91</v>
      </c>
    </row>
    <row r="22" spans="1:25" x14ac:dyDescent="0.3">
      <c r="D22" s="2"/>
      <c r="E22" s="2"/>
      <c r="F22" s="2"/>
      <c r="H22" s="2"/>
      <c r="I22" s="2"/>
      <c r="Q22" s="36" t="s">
        <v>244</v>
      </c>
      <c r="R22" s="36" t="s">
        <v>245</v>
      </c>
      <c r="S22" s="36" t="s">
        <v>245</v>
      </c>
      <c r="T22" s="36" t="s">
        <v>245</v>
      </c>
      <c r="V22" s="36" t="s">
        <v>244</v>
      </c>
      <c r="W22" s="36">
        <v>12</v>
      </c>
      <c r="X22" s="36">
        <v>12</v>
      </c>
      <c r="Y22" s="36">
        <v>12</v>
      </c>
    </row>
    <row r="23" spans="1:25" x14ac:dyDescent="0.3">
      <c r="A23" s="8"/>
      <c r="Q23" s="36" t="s">
        <v>246</v>
      </c>
      <c r="R23" s="36" t="s">
        <v>245</v>
      </c>
      <c r="S23" s="36" t="s">
        <v>245</v>
      </c>
      <c r="T23" s="36" t="s">
        <v>245</v>
      </c>
      <c r="V23" s="36" t="s">
        <v>246</v>
      </c>
      <c r="W23" s="36">
        <v>12</v>
      </c>
      <c r="X23" s="36">
        <v>12</v>
      </c>
      <c r="Y23" s="36">
        <v>12</v>
      </c>
    </row>
    <row r="24" spans="1:25" x14ac:dyDescent="0.3">
      <c r="Q24" s="36" t="s">
        <v>229</v>
      </c>
      <c r="R24" s="36"/>
      <c r="S24" s="36"/>
      <c r="T24" s="36"/>
      <c r="V24" s="36" t="s">
        <v>229</v>
      </c>
      <c r="W24" s="36"/>
      <c r="X24" s="36"/>
      <c r="Y24" s="36"/>
    </row>
    <row r="26" spans="1:25" ht="14.5" thickBot="1" x14ac:dyDescent="0.35">
      <c r="R26" s="248" t="s">
        <v>221</v>
      </c>
      <c r="S26" s="248"/>
      <c r="T26" s="248"/>
      <c r="W26" s="248" t="s">
        <v>221</v>
      </c>
      <c r="X26" s="248"/>
      <c r="Y26" s="248"/>
    </row>
    <row r="27" spans="1:25" x14ac:dyDescent="0.3">
      <c r="R27" s="37" t="s">
        <v>230</v>
      </c>
      <c r="S27" s="37" t="s">
        <v>231</v>
      </c>
      <c r="T27" s="37" t="s">
        <v>232</v>
      </c>
      <c r="W27" s="37" t="s">
        <v>230</v>
      </c>
      <c r="X27" s="37" t="s">
        <v>231</v>
      </c>
      <c r="Y27" s="37" t="s">
        <v>232</v>
      </c>
    </row>
    <row r="28" spans="1:25" x14ac:dyDescent="0.3">
      <c r="Q28" s="36" t="s">
        <v>226</v>
      </c>
      <c r="R28" s="36" t="s">
        <v>250</v>
      </c>
      <c r="S28" s="36" t="s">
        <v>252</v>
      </c>
      <c r="T28" s="36" t="s">
        <v>253</v>
      </c>
      <c r="V28" s="36" t="s">
        <v>226</v>
      </c>
      <c r="W28" s="36">
        <v>17.18</v>
      </c>
      <c r="X28" s="36">
        <v>18.657499999999999</v>
      </c>
      <c r="Y28" s="36">
        <v>20.22</v>
      </c>
    </row>
    <row r="29" spans="1:25" x14ac:dyDescent="0.3">
      <c r="Q29" s="36" t="s">
        <v>227</v>
      </c>
      <c r="R29" s="36" t="s">
        <v>235</v>
      </c>
      <c r="S29" s="36" t="s">
        <v>235</v>
      </c>
      <c r="T29" s="36" t="s">
        <v>235</v>
      </c>
      <c r="V29" s="36" t="s">
        <v>227</v>
      </c>
      <c r="W29" s="36">
        <v>1</v>
      </c>
      <c r="X29" s="36">
        <v>1</v>
      </c>
      <c r="Y29" s="36">
        <v>1</v>
      </c>
    </row>
    <row r="30" spans="1:25" x14ac:dyDescent="0.3">
      <c r="Q30" s="36" t="s">
        <v>228</v>
      </c>
      <c r="R30" s="36" t="s">
        <v>251</v>
      </c>
      <c r="S30" s="36" t="s">
        <v>236</v>
      </c>
      <c r="T30" s="36" t="s">
        <v>236</v>
      </c>
      <c r="V30" s="36" t="s">
        <v>228</v>
      </c>
      <c r="W30" s="36">
        <v>0</v>
      </c>
      <c r="X30" s="36">
        <v>1</v>
      </c>
      <c r="Y30" s="36">
        <v>1</v>
      </c>
    </row>
    <row r="31" spans="1:25" x14ac:dyDescent="0.3">
      <c r="Q31" s="36" t="s">
        <v>229</v>
      </c>
      <c r="R31" s="36" t="s">
        <v>241</v>
      </c>
      <c r="S31" s="36" t="s">
        <v>241</v>
      </c>
      <c r="T31" s="36" t="s">
        <v>241</v>
      </c>
      <c r="V31" s="36" t="s">
        <v>229</v>
      </c>
      <c r="W31" s="36">
        <v>15</v>
      </c>
      <c r="X31" s="36">
        <v>15</v>
      </c>
      <c r="Y31" s="36">
        <v>15</v>
      </c>
    </row>
    <row r="33" spans="17:25" ht="14.5" thickBot="1" x14ac:dyDescent="0.35">
      <c r="R33" s="248" t="s">
        <v>247</v>
      </c>
      <c r="S33" s="248"/>
      <c r="T33" s="248"/>
      <c r="W33" s="248" t="s">
        <v>247</v>
      </c>
      <c r="X33" s="248"/>
      <c r="Y33" s="248"/>
    </row>
    <row r="34" spans="17:25" x14ac:dyDescent="0.3">
      <c r="R34" s="37" t="s">
        <v>230</v>
      </c>
      <c r="S34" s="37" t="s">
        <v>231</v>
      </c>
      <c r="T34" s="37" t="s">
        <v>232</v>
      </c>
      <c r="W34" s="37" t="s">
        <v>230</v>
      </c>
      <c r="X34" s="37" t="s">
        <v>231</v>
      </c>
      <c r="Y34" s="37" t="s">
        <v>232</v>
      </c>
    </row>
    <row r="35" spans="17:25" x14ac:dyDescent="0.3">
      <c r="Q35" s="36" t="s">
        <v>226</v>
      </c>
      <c r="R35" s="36" t="s">
        <v>254</v>
      </c>
      <c r="S35" s="36" t="s">
        <v>255</v>
      </c>
      <c r="T35" s="36" t="s">
        <v>256</v>
      </c>
      <c r="V35" s="36" t="s">
        <v>226</v>
      </c>
      <c r="W35" s="36">
        <v>43.14</v>
      </c>
      <c r="X35" s="36">
        <v>40</v>
      </c>
      <c r="Y35" s="36">
        <v>61.03</v>
      </c>
    </row>
    <row r="36" spans="17:25" x14ac:dyDescent="0.3">
      <c r="Q36" s="36" t="s">
        <v>227</v>
      </c>
      <c r="R36" s="36" t="s">
        <v>235</v>
      </c>
      <c r="S36" s="36" t="s">
        <v>235</v>
      </c>
      <c r="T36" s="36" t="s">
        <v>235</v>
      </c>
      <c r="V36" s="36" t="s">
        <v>227</v>
      </c>
      <c r="W36" s="36">
        <v>1</v>
      </c>
      <c r="X36" s="36">
        <v>1</v>
      </c>
      <c r="Y36" s="36">
        <v>1</v>
      </c>
    </row>
    <row r="37" spans="17:25" x14ac:dyDescent="0.3">
      <c r="Q37" s="36" t="s">
        <v>228</v>
      </c>
      <c r="R37" s="36" t="s">
        <v>236</v>
      </c>
      <c r="S37" s="36" t="s">
        <v>236</v>
      </c>
      <c r="T37" s="36" t="s">
        <v>236</v>
      </c>
      <c r="V37" s="36" t="s">
        <v>228</v>
      </c>
      <c r="W37" s="36">
        <v>1</v>
      </c>
      <c r="X37" s="36">
        <v>1</v>
      </c>
      <c r="Y37" s="36">
        <v>1</v>
      </c>
    </row>
    <row r="38" spans="17:25" x14ac:dyDescent="0.3">
      <c r="Q38" s="36" t="s">
        <v>229</v>
      </c>
      <c r="R38" s="36" t="s">
        <v>241</v>
      </c>
      <c r="S38" s="36" t="s">
        <v>241</v>
      </c>
      <c r="T38" s="36" t="s">
        <v>241</v>
      </c>
      <c r="V38" s="36" t="s">
        <v>229</v>
      </c>
      <c r="W38" s="36">
        <v>15</v>
      </c>
      <c r="X38" s="36">
        <v>15</v>
      </c>
      <c r="Y38" s="36">
        <v>15</v>
      </c>
    </row>
  </sheetData>
  <mergeCells count="13">
    <mergeCell ref="B1:C1"/>
    <mergeCell ref="B2:C2"/>
    <mergeCell ref="B3:C3"/>
    <mergeCell ref="R5:T5"/>
    <mergeCell ref="R12:T12"/>
    <mergeCell ref="R19:T19"/>
    <mergeCell ref="R26:T26"/>
    <mergeCell ref="R33:T33"/>
    <mergeCell ref="W5:Y5"/>
    <mergeCell ref="W12:Y12"/>
    <mergeCell ref="W19:Y19"/>
    <mergeCell ref="W26:Y26"/>
    <mergeCell ref="W33:Y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8A60-C50F-46F6-AF57-222F5629D245}">
  <dimension ref="A1:XFC61"/>
  <sheetViews>
    <sheetView zoomScale="85" zoomScaleNormal="85" workbookViewId="0">
      <selection activeCell="C26" sqref="C26"/>
    </sheetView>
  </sheetViews>
  <sheetFormatPr defaultRowHeight="14" x14ac:dyDescent="0.3"/>
  <cols>
    <col min="1" max="1" width="9.453125" style="7" bestFit="1" customWidth="1"/>
    <col min="2" max="2" width="16.90625" style="7" bestFit="1" customWidth="1"/>
    <col min="3" max="3" width="21.453125" style="7" bestFit="1" customWidth="1"/>
    <col min="4" max="4" width="16.90625" style="7" bestFit="1" customWidth="1"/>
    <col min="5" max="5" width="19.453125" style="7" bestFit="1" customWidth="1"/>
    <col min="6" max="6" width="33.54296875" style="7" bestFit="1" customWidth="1"/>
    <col min="7" max="7" width="23.7265625" style="7" bestFit="1" customWidth="1"/>
    <col min="8" max="8" width="16.26953125" style="7" bestFit="1" customWidth="1"/>
    <col min="9" max="9" width="20.81640625" style="7" bestFit="1" customWidth="1"/>
    <col min="10" max="10" width="15.81640625" style="7" bestFit="1" customWidth="1"/>
    <col min="11" max="11" width="8.26953125" style="7" bestFit="1" customWidth="1"/>
    <col min="12" max="12" width="18.08984375" style="7" bestFit="1" customWidth="1"/>
    <col min="13" max="13" width="8.7265625" style="7"/>
    <col min="14" max="14" width="9.453125" style="7" bestFit="1" customWidth="1"/>
    <col min="15" max="15" width="9.1796875" style="7" bestFit="1" customWidth="1"/>
    <col min="16" max="16" width="16.90625" style="7" bestFit="1" customWidth="1"/>
    <col min="17" max="17" width="21.453125" style="7" bestFit="1" customWidth="1"/>
    <col min="18" max="18" width="16.90625" style="7" bestFit="1" customWidth="1"/>
    <col min="19" max="19" width="19.453125" style="7" bestFit="1" customWidth="1"/>
    <col min="20" max="20" width="33.54296875" style="7" bestFit="1" customWidth="1"/>
    <col min="21" max="21" width="23.7265625" style="7" bestFit="1" customWidth="1"/>
    <col min="22" max="22" width="16.26953125" style="7" bestFit="1" customWidth="1"/>
    <col min="23" max="23" width="20.81640625" style="7" bestFit="1" customWidth="1"/>
    <col min="24" max="24" width="15.81640625" style="7" bestFit="1" customWidth="1"/>
    <col min="25" max="25" width="8.7265625" style="7" bestFit="1" customWidth="1"/>
    <col min="26" max="26" width="18.08984375" style="7" bestFit="1" customWidth="1"/>
    <col min="27" max="16384" width="8.7265625" style="7"/>
  </cols>
  <sheetData>
    <row r="1" spans="1:16383" ht="14.5" thickBot="1" x14ac:dyDescent="0.35">
      <c r="A1" s="250" t="s">
        <v>382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2"/>
    </row>
    <row r="2" spans="1:16383" s="58" customFormat="1" ht="14.5" thickBot="1" x14ac:dyDescent="0.35">
      <c r="A2" s="74" t="s">
        <v>266</v>
      </c>
      <c r="B2" s="75" t="s">
        <v>270</v>
      </c>
      <c r="C2" s="76" t="s">
        <v>269</v>
      </c>
      <c r="D2" s="76" t="s">
        <v>271</v>
      </c>
      <c r="E2" s="75" t="s">
        <v>267</v>
      </c>
      <c r="F2" s="75" t="s">
        <v>268</v>
      </c>
      <c r="G2" s="75" t="s">
        <v>274</v>
      </c>
      <c r="H2" s="75" t="s">
        <v>272</v>
      </c>
      <c r="I2" s="77" t="s">
        <v>273</v>
      </c>
      <c r="J2" s="75" t="s">
        <v>275</v>
      </c>
      <c r="K2" s="75" t="s">
        <v>134</v>
      </c>
      <c r="L2" s="75" t="s">
        <v>276</v>
      </c>
      <c r="M2" s="2"/>
      <c r="N2" s="74" t="s">
        <v>266</v>
      </c>
      <c r="O2" s="78" t="s">
        <v>372</v>
      </c>
      <c r="P2" s="75" t="s">
        <v>270</v>
      </c>
      <c r="Q2" s="76" t="s">
        <v>269</v>
      </c>
      <c r="R2" s="76" t="s">
        <v>271</v>
      </c>
      <c r="S2" s="75" t="s">
        <v>267</v>
      </c>
      <c r="T2" s="75" t="s">
        <v>268</v>
      </c>
      <c r="U2" s="75" t="s">
        <v>274</v>
      </c>
      <c r="V2" s="75" t="s">
        <v>272</v>
      </c>
      <c r="W2" s="77" t="s">
        <v>273</v>
      </c>
      <c r="X2" s="75" t="s">
        <v>275</v>
      </c>
      <c r="Y2" s="75" t="s">
        <v>134</v>
      </c>
      <c r="Z2" s="75" t="s">
        <v>276</v>
      </c>
      <c r="AA2" s="56"/>
      <c r="AB2" s="56"/>
      <c r="AC2" s="56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  <c r="ZY2" s="57"/>
      <c r="ZZ2" s="57"/>
      <c r="AAA2" s="57"/>
      <c r="AAB2" s="57"/>
      <c r="AAC2" s="57"/>
      <c r="AAD2" s="57"/>
      <c r="AAE2" s="57"/>
      <c r="AAF2" s="57"/>
      <c r="AAG2" s="57"/>
      <c r="AAH2" s="57"/>
      <c r="AAI2" s="57"/>
      <c r="AAJ2" s="57"/>
      <c r="AAK2" s="57"/>
      <c r="AAL2" s="57"/>
      <c r="AAM2" s="57"/>
      <c r="AAN2" s="57"/>
      <c r="AAO2" s="57"/>
      <c r="AAP2" s="57"/>
      <c r="AAQ2" s="57"/>
      <c r="AAR2" s="57"/>
      <c r="AAS2" s="57"/>
      <c r="AAT2" s="57"/>
      <c r="AAU2" s="57"/>
      <c r="AAV2" s="57"/>
      <c r="AAW2" s="57"/>
      <c r="AAX2" s="57"/>
      <c r="AAY2" s="57"/>
      <c r="AAZ2" s="57"/>
      <c r="ABA2" s="57"/>
      <c r="ABB2" s="57"/>
      <c r="ABC2" s="57"/>
      <c r="ABD2" s="57"/>
      <c r="ABE2" s="57"/>
      <c r="ABF2" s="57"/>
      <c r="ABG2" s="57"/>
      <c r="ABH2" s="57"/>
      <c r="ABI2" s="57"/>
      <c r="ABJ2" s="57"/>
      <c r="ABK2" s="57"/>
      <c r="ABL2" s="57"/>
      <c r="ABM2" s="57"/>
      <c r="ABN2" s="57"/>
      <c r="ABO2" s="57"/>
      <c r="ABP2" s="57"/>
      <c r="ABQ2" s="57"/>
      <c r="ABR2" s="57"/>
      <c r="ABS2" s="57"/>
      <c r="ABT2" s="57"/>
      <c r="ABU2" s="57"/>
      <c r="ABV2" s="57"/>
      <c r="ABW2" s="57"/>
      <c r="ABX2" s="57"/>
      <c r="ABY2" s="57"/>
      <c r="ABZ2" s="57"/>
      <c r="ACA2" s="57"/>
      <c r="ACB2" s="57"/>
      <c r="ACC2" s="57"/>
      <c r="ACD2" s="57"/>
      <c r="ACE2" s="57"/>
      <c r="ACF2" s="57"/>
      <c r="ACG2" s="57"/>
      <c r="ACH2" s="57"/>
      <c r="ACI2" s="57"/>
      <c r="ACJ2" s="57"/>
      <c r="ACK2" s="57"/>
      <c r="ACL2" s="57"/>
      <c r="ACM2" s="57"/>
      <c r="ACN2" s="57"/>
      <c r="ACO2" s="57"/>
      <c r="ACP2" s="57"/>
      <c r="ACQ2" s="57"/>
      <c r="ACR2" s="57"/>
      <c r="ACS2" s="57"/>
      <c r="ACT2" s="57"/>
      <c r="ACU2" s="57"/>
      <c r="ACV2" s="57"/>
      <c r="ACW2" s="57"/>
      <c r="ACX2" s="57"/>
      <c r="ACY2" s="57"/>
      <c r="ACZ2" s="57"/>
      <c r="ADA2" s="57"/>
      <c r="ADB2" s="57"/>
      <c r="ADC2" s="57"/>
      <c r="ADD2" s="57"/>
      <c r="ADE2" s="57"/>
      <c r="ADF2" s="57"/>
      <c r="ADG2" s="57"/>
      <c r="ADH2" s="57"/>
      <c r="ADI2" s="57"/>
      <c r="ADJ2" s="57"/>
      <c r="ADK2" s="57"/>
      <c r="ADL2" s="57"/>
      <c r="ADM2" s="57"/>
      <c r="ADN2" s="57"/>
      <c r="ADO2" s="57"/>
      <c r="ADP2" s="57"/>
      <c r="ADQ2" s="57"/>
      <c r="ADR2" s="57"/>
      <c r="ADS2" s="57"/>
      <c r="ADT2" s="57"/>
      <c r="ADU2" s="57"/>
      <c r="ADV2" s="57"/>
      <c r="ADW2" s="57"/>
      <c r="ADX2" s="57"/>
      <c r="ADY2" s="57"/>
      <c r="ADZ2" s="57"/>
      <c r="AEA2" s="57"/>
      <c r="AEB2" s="57"/>
      <c r="AEC2" s="57"/>
      <c r="AED2" s="57"/>
      <c r="AEE2" s="57"/>
      <c r="AEF2" s="57"/>
      <c r="AEG2" s="57"/>
      <c r="AEH2" s="57"/>
      <c r="AEI2" s="57"/>
      <c r="AEJ2" s="57"/>
      <c r="AEK2" s="57"/>
      <c r="AEL2" s="57"/>
      <c r="AEM2" s="57"/>
      <c r="AEN2" s="57"/>
      <c r="AEO2" s="57"/>
      <c r="AEP2" s="57"/>
      <c r="AEQ2" s="57"/>
      <c r="AER2" s="57"/>
      <c r="AES2" s="57"/>
      <c r="AET2" s="57"/>
      <c r="AEU2" s="57"/>
      <c r="AEV2" s="57"/>
      <c r="AEW2" s="57"/>
      <c r="AEX2" s="57"/>
      <c r="AEY2" s="57"/>
      <c r="AEZ2" s="57"/>
      <c r="AFA2" s="57"/>
      <c r="AFB2" s="57"/>
      <c r="AFC2" s="57"/>
      <c r="AFD2" s="57"/>
      <c r="AFE2" s="57"/>
      <c r="AFF2" s="57"/>
      <c r="AFG2" s="57"/>
      <c r="AFH2" s="57"/>
      <c r="AFI2" s="57"/>
      <c r="AFJ2" s="57"/>
      <c r="AFK2" s="57"/>
      <c r="AFL2" s="57"/>
      <c r="AFM2" s="57"/>
      <c r="AFN2" s="57"/>
      <c r="AFO2" s="57"/>
      <c r="AFP2" s="57"/>
      <c r="AFQ2" s="57"/>
      <c r="AFR2" s="57"/>
      <c r="AFS2" s="57"/>
      <c r="AFT2" s="57"/>
      <c r="AFU2" s="57"/>
      <c r="AFV2" s="57"/>
      <c r="AFW2" s="57"/>
      <c r="AFX2" s="57"/>
      <c r="AFY2" s="57"/>
      <c r="AFZ2" s="57"/>
      <c r="AGA2" s="57"/>
      <c r="AGB2" s="57"/>
      <c r="AGC2" s="57"/>
      <c r="AGD2" s="57"/>
      <c r="AGE2" s="57"/>
      <c r="AGF2" s="57"/>
      <c r="AGG2" s="57"/>
      <c r="AGH2" s="57"/>
      <c r="AGI2" s="57"/>
      <c r="AGJ2" s="57"/>
      <c r="AGK2" s="57"/>
      <c r="AGL2" s="57"/>
      <c r="AGM2" s="57"/>
      <c r="AGN2" s="57"/>
      <c r="AGO2" s="57"/>
      <c r="AGP2" s="57"/>
      <c r="AGQ2" s="57"/>
      <c r="AGR2" s="57"/>
      <c r="AGS2" s="57"/>
      <c r="AGT2" s="57"/>
      <c r="AGU2" s="57"/>
      <c r="AGV2" s="57"/>
      <c r="AGW2" s="57"/>
      <c r="AGX2" s="57"/>
      <c r="AGY2" s="57"/>
      <c r="AGZ2" s="57"/>
      <c r="AHA2" s="57"/>
      <c r="AHB2" s="57"/>
      <c r="AHC2" s="57"/>
      <c r="AHD2" s="57"/>
      <c r="AHE2" s="57"/>
      <c r="AHF2" s="57"/>
      <c r="AHG2" s="57"/>
      <c r="AHH2" s="57"/>
      <c r="AHI2" s="57"/>
      <c r="AHJ2" s="57"/>
      <c r="AHK2" s="57"/>
      <c r="AHL2" s="57"/>
      <c r="AHM2" s="57"/>
      <c r="AHN2" s="57"/>
      <c r="AHO2" s="57"/>
      <c r="AHP2" s="57"/>
      <c r="AHQ2" s="57"/>
      <c r="AHR2" s="57"/>
      <c r="AHS2" s="57"/>
      <c r="AHT2" s="57"/>
      <c r="AHU2" s="57"/>
      <c r="AHV2" s="57"/>
      <c r="AHW2" s="57"/>
      <c r="AHX2" s="57"/>
      <c r="AHY2" s="57"/>
      <c r="AHZ2" s="57"/>
      <c r="AIA2" s="57"/>
      <c r="AIB2" s="57"/>
      <c r="AIC2" s="57"/>
      <c r="AID2" s="57"/>
      <c r="AIE2" s="57"/>
      <c r="AIF2" s="57"/>
      <c r="AIG2" s="57"/>
      <c r="AIH2" s="57"/>
      <c r="AII2" s="57"/>
      <c r="AIJ2" s="57"/>
      <c r="AIK2" s="57"/>
      <c r="AIL2" s="57"/>
      <c r="AIM2" s="57"/>
      <c r="AIN2" s="57"/>
      <c r="AIO2" s="57"/>
      <c r="AIP2" s="57"/>
      <c r="AIQ2" s="57"/>
      <c r="AIR2" s="57"/>
      <c r="AIS2" s="57"/>
      <c r="AIT2" s="57"/>
      <c r="AIU2" s="57"/>
      <c r="AIV2" s="57"/>
      <c r="AIW2" s="57"/>
      <c r="AIX2" s="57"/>
      <c r="AIY2" s="57"/>
      <c r="AIZ2" s="57"/>
      <c r="AJA2" s="57"/>
      <c r="AJB2" s="57"/>
      <c r="AJC2" s="57"/>
      <c r="AJD2" s="57"/>
      <c r="AJE2" s="57"/>
      <c r="AJF2" s="57"/>
      <c r="AJG2" s="57"/>
      <c r="AJH2" s="57"/>
      <c r="AJI2" s="57"/>
      <c r="AJJ2" s="57"/>
      <c r="AJK2" s="57"/>
      <c r="AJL2" s="57"/>
      <c r="AJM2" s="57"/>
      <c r="AJN2" s="57"/>
      <c r="AJO2" s="57"/>
      <c r="AJP2" s="57"/>
      <c r="AJQ2" s="57"/>
      <c r="AJR2" s="57"/>
      <c r="AJS2" s="57"/>
      <c r="AJT2" s="57"/>
      <c r="AJU2" s="57"/>
      <c r="AJV2" s="57"/>
      <c r="AJW2" s="57"/>
      <c r="AJX2" s="57"/>
      <c r="AJY2" s="57"/>
      <c r="AJZ2" s="57"/>
      <c r="AKA2" s="57"/>
      <c r="AKB2" s="57"/>
      <c r="AKC2" s="57"/>
      <c r="AKD2" s="57"/>
      <c r="AKE2" s="57"/>
      <c r="AKF2" s="57"/>
      <c r="AKG2" s="57"/>
      <c r="AKH2" s="57"/>
      <c r="AKI2" s="57"/>
      <c r="AKJ2" s="57"/>
      <c r="AKK2" s="57"/>
      <c r="AKL2" s="57"/>
      <c r="AKM2" s="57"/>
      <c r="AKN2" s="57"/>
      <c r="AKO2" s="57"/>
      <c r="AKP2" s="57"/>
      <c r="AKQ2" s="57"/>
      <c r="AKR2" s="57"/>
      <c r="AKS2" s="57"/>
      <c r="AKT2" s="57"/>
      <c r="AKU2" s="57"/>
      <c r="AKV2" s="57"/>
      <c r="AKW2" s="57"/>
      <c r="AKX2" s="57"/>
      <c r="AKY2" s="57"/>
      <c r="AKZ2" s="57"/>
      <c r="ALA2" s="57"/>
      <c r="ALB2" s="57"/>
      <c r="ALC2" s="57"/>
      <c r="ALD2" s="57"/>
      <c r="ALE2" s="57"/>
      <c r="ALF2" s="57"/>
      <c r="ALG2" s="57"/>
      <c r="ALH2" s="57"/>
      <c r="ALI2" s="57"/>
      <c r="ALJ2" s="57"/>
      <c r="ALK2" s="57"/>
      <c r="ALL2" s="57"/>
      <c r="ALM2" s="57"/>
      <c r="ALN2" s="57"/>
      <c r="ALO2" s="57"/>
      <c r="ALP2" s="57"/>
      <c r="ALQ2" s="57"/>
      <c r="ALR2" s="57"/>
      <c r="ALS2" s="57"/>
      <c r="ALT2" s="57"/>
      <c r="ALU2" s="57"/>
      <c r="ALV2" s="57"/>
      <c r="ALW2" s="57"/>
      <c r="ALX2" s="57"/>
      <c r="ALY2" s="57"/>
      <c r="ALZ2" s="57"/>
      <c r="AMA2" s="57"/>
      <c r="AMB2" s="57"/>
      <c r="AMC2" s="57"/>
      <c r="AMD2" s="57"/>
      <c r="AME2" s="57"/>
      <c r="AMF2" s="57"/>
      <c r="AMG2" s="57"/>
      <c r="AMH2" s="57"/>
      <c r="AMI2" s="57"/>
      <c r="AMJ2" s="57"/>
      <c r="AMK2" s="57"/>
      <c r="AML2" s="57"/>
      <c r="AMM2" s="57"/>
      <c r="AMN2" s="57"/>
      <c r="AMO2" s="57"/>
      <c r="AMP2" s="57"/>
      <c r="AMQ2" s="57"/>
      <c r="AMR2" s="57"/>
      <c r="AMS2" s="57"/>
      <c r="AMT2" s="57"/>
      <c r="AMU2" s="57"/>
      <c r="AMV2" s="57"/>
      <c r="AMW2" s="57"/>
      <c r="AMX2" s="57"/>
      <c r="AMY2" s="57"/>
      <c r="AMZ2" s="57"/>
      <c r="ANA2" s="57"/>
      <c r="ANB2" s="57"/>
      <c r="ANC2" s="57"/>
      <c r="AND2" s="57"/>
      <c r="ANE2" s="57"/>
      <c r="ANF2" s="57"/>
      <c r="ANG2" s="57"/>
      <c r="ANH2" s="57"/>
      <c r="ANI2" s="57"/>
      <c r="ANJ2" s="57"/>
      <c r="ANK2" s="57"/>
      <c r="ANL2" s="57"/>
      <c r="ANM2" s="57"/>
      <c r="ANN2" s="57"/>
      <c r="ANO2" s="57"/>
      <c r="ANP2" s="57"/>
      <c r="ANQ2" s="57"/>
      <c r="ANR2" s="57"/>
      <c r="ANS2" s="57"/>
      <c r="ANT2" s="57"/>
      <c r="ANU2" s="57"/>
      <c r="ANV2" s="57"/>
      <c r="ANW2" s="57"/>
      <c r="ANX2" s="57"/>
      <c r="ANY2" s="57"/>
      <c r="ANZ2" s="57"/>
      <c r="AOA2" s="57"/>
      <c r="AOB2" s="57"/>
      <c r="AOC2" s="57"/>
      <c r="AOD2" s="57"/>
      <c r="AOE2" s="57"/>
      <c r="AOF2" s="57"/>
      <c r="AOG2" s="57"/>
      <c r="AOH2" s="57"/>
      <c r="AOI2" s="57"/>
      <c r="AOJ2" s="57"/>
      <c r="AOK2" s="57"/>
      <c r="AOL2" s="57"/>
      <c r="AOM2" s="57"/>
      <c r="AON2" s="57"/>
      <c r="AOO2" s="57"/>
      <c r="AOP2" s="57"/>
      <c r="AOQ2" s="57"/>
      <c r="AOR2" s="57"/>
      <c r="AOS2" s="57"/>
      <c r="AOT2" s="57"/>
      <c r="AOU2" s="57"/>
      <c r="AOV2" s="57"/>
      <c r="AOW2" s="57"/>
      <c r="AOX2" s="57"/>
      <c r="AOY2" s="57"/>
      <c r="AOZ2" s="57"/>
      <c r="APA2" s="57"/>
      <c r="APB2" s="57"/>
      <c r="APC2" s="57"/>
      <c r="APD2" s="57"/>
      <c r="APE2" s="57"/>
      <c r="APF2" s="57"/>
      <c r="APG2" s="57"/>
      <c r="APH2" s="57"/>
      <c r="API2" s="57"/>
      <c r="APJ2" s="57"/>
      <c r="APK2" s="57"/>
      <c r="APL2" s="57"/>
      <c r="APM2" s="57"/>
      <c r="APN2" s="57"/>
      <c r="APO2" s="57"/>
      <c r="APP2" s="57"/>
      <c r="APQ2" s="57"/>
      <c r="APR2" s="57"/>
      <c r="APS2" s="57"/>
      <c r="APT2" s="57"/>
      <c r="APU2" s="57"/>
      <c r="APV2" s="57"/>
      <c r="APW2" s="57"/>
      <c r="APX2" s="57"/>
      <c r="APY2" s="57"/>
      <c r="APZ2" s="57"/>
      <c r="AQA2" s="57"/>
      <c r="AQB2" s="57"/>
      <c r="AQC2" s="57"/>
      <c r="AQD2" s="57"/>
      <c r="AQE2" s="57"/>
      <c r="AQF2" s="57"/>
      <c r="AQG2" s="57"/>
      <c r="AQH2" s="57"/>
      <c r="AQI2" s="57"/>
      <c r="AQJ2" s="57"/>
      <c r="AQK2" s="57"/>
      <c r="AQL2" s="57"/>
      <c r="AQM2" s="57"/>
      <c r="AQN2" s="57"/>
      <c r="AQO2" s="57"/>
      <c r="AQP2" s="57"/>
      <c r="AQQ2" s="57"/>
      <c r="AQR2" s="57"/>
      <c r="AQS2" s="57"/>
      <c r="AQT2" s="57"/>
      <c r="AQU2" s="57"/>
      <c r="AQV2" s="57"/>
      <c r="AQW2" s="57"/>
      <c r="AQX2" s="57"/>
      <c r="AQY2" s="57"/>
      <c r="AQZ2" s="57"/>
      <c r="ARA2" s="57"/>
      <c r="ARB2" s="57"/>
      <c r="ARC2" s="57"/>
      <c r="ARD2" s="57"/>
      <c r="ARE2" s="57"/>
      <c r="ARF2" s="57"/>
      <c r="ARG2" s="57"/>
      <c r="ARH2" s="57"/>
      <c r="ARI2" s="57"/>
      <c r="ARJ2" s="57"/>
      <c r="ARK2" s="57"/>
      <c r="ARL2" s="57"/>
      <c r="ARM2" s="57"/>
      <c r="ARN2" s="57"/>
      <c r="ARO2" s="57"/>
      <c r="ARP2" s="57"/>
      <c r="ARQ2" s="57"/>
      <c r="ARR2" s="57"/>
      <c r="ARS2" s="57"/>
      <c r="ART2" s="57"/>
      <c r="ARU2" s="57"/>
      <c r="ARV2" s="57"/>
      <c r="ARW2" s="57"/>
      <c r="ARX2" s="57"/>
      <c r="ARY2" s="57"/>
      <c r="ARZ2" s="57"/>
      <c r="ASA2" s="57"/>
      <c r="ASB2" s="57"/>
      <c r="ASC2" s="57"/>
      <c r="ASD2" s="57"/>
      <c r="ASE2" s="57"/>
      <c r="ASF2" s="57"/>
      <c r="ASG2" s="57"/>
      <c r="ASH2" s="57"/>
      <c r="ASI2" s="57"/>
      <c r="ASJ2" s="57"/>
      <c r="ASK2" s="57"/>
      <c r="ASL2" s="57"/>
      <c r="ASM2" s="57"/>
      <c r="ASN2" s="57"/>
      <c r="ASO2" s="57"/>
      <c r="ASP2" s="57"/>
      <c r="ASQ2" s="57"/>
      <c r="ASR2" s="57"/>
      <c r="ASS2" s="57"/>
      <c r="AST2" s="57"/>
      <c r="ASU2" s="57"/>
      <c r="ASV2" s="57"/>
      <c r="ASW2" s="57"/>
      <c r="ASX2" s="57"/>
      <c r="ASY2" s="57"/>
      <c r="ASZ2" s="57"/>
      <c r="ATA2" s="57"/>
      <c r="ATB2" s="57"/>
      <c r="ATC2" s="57"/>
      <c r="ATD2" s="57"/>
      <c r="ATE2" s="57"/>
      <c r="ATF2" s="57"/>
      <c r="ATG2" s="57"/>
      <c r="ATH2" s="57"/>
      <c r="ATI2" s="57"/>
      <c r="ATJ2" s="57"/>
      <c r="ATK2" s="57"/>
      <c r="ATL2" s="57"/>
      <c r="ATM2" s="57"/>
      <c r="ATN2" s="57"/>
      <c r="ATO2" s="57"/>
      <c r="ATP2" s="57"/>
      <c r="ATQ2" s="57"/>
      <c r="ATR2" s="57"/>
      <c r="ATS2" s="57"/>
      <c r="ATT2" s="57"/>
      <c r="ATU2" s="57"/>
      <c r="ATV2" s="57"/>
      <c r="ATW2" s="57"/>
      <c r="ATX2" s="57"/>
      <c r="ATY2" s="57"/>
      <c r="ATZ2" s="57"/>
      <c r="AUA2" s="57"/>
      <c r="AUB2" s="57"/>
      <c r="AUC2" s="57"/>
      <c r="AUD2" s="57"/>
      <c r="AUE2" s="57"/>
      <c r="AUF2" s="57"/>
      <c r="AUG2" s="57"/>
      <c r="AUH2" s="57"/>
      <c r="AUI2" s="57"/>
      <c r="AUJ2" s="57"/>
      <c r="AUK2" s="57"/>
      <c r="AUL2" s="57"/>
      <c r="AUM2" s="57"/>
      <c r="AUN2" s="57"/>
      <c r="AUO2" s="57"/>
      <c r="AUP2" s="57"/>
      <c r="AUQ2" s="57"/>
      <c r="AUR2" s="57"/>
      <c r="AUS2" s="57"/>
      <c r="AUT2" s="57"/>
      <c r="AUU2" s="57"/>
      <c r="AUV2" s="57"/>
      <c r="AUW2" s="57"/>
      <c r="AUX2" s="57"/>
      <c r="AUY2" s="57"/>
      <c r="AUZ2" s="57"/>
      <c r="AVA2" s="57"/>
      <c r="AVB2" s="57"/>
      <c r="AVC2" s="57"/>
      <c r="AVD2" s="57"/>
      <c r="AVE2" s="57"/>
      <c r="AVF2" s="57"/>
      <c r="AVG2" s="57"/>
      <c r="AVH2" s="57"/>
      <c r="AVI2" s="57"/>
      <c r="AVJ2" s="57"/>
      <c r="AVK2" s="57"/>
      <c r="AVL2" s="57"/>
      <c r="AVM2" s="57"/>
      <c r="AVN2" s="57"/>
      <c r="AVO2" s="57"/>
      <c r="AVP2" s="57"/>
      <c r="AVQ2" s="57"/>
      <c r="AVR2" s="57"/>
      <c r="AVS2" s="57"/>
      <c r="AVT2" s="57"/>
      <c r="AVU2" s="57"/>
      <c r="AVV2" s="57"/>
      <c r="AVW2" s="57"/>
      <c r="AVX2" s="57"/>
      <c r="AVY2" s="57"/>
      <c r="AVZ2" s="57"/>
      <c r="AWA2" s="57"/>
      <c r="AWB2" s="57"/>
      <c r="AWC2" s="57"/>
      <c r="AWD2" s="57"/>
      <c r="AWE2" s="57"/>
      <c r="AWF2" s="57"/>
      <c r="AWG2" s="57"/>
      <c r="AWH2" s="57"/>
      <c r="AWI2" s="57"/>
      <c r="AWJ2" s="57"/>
      <c r="AWK2" s="57"/>
      <c r="AWL2" s="57"/>
      <c r="AWM2" s="57"/>
      <c r="AWN2" s="57"/>
      <c r="AWO2" s="57"/>
      <c r="AWP2" s="57"/>
      <c r="AWQ2" s="57"/>
      <c r="AWR2" s="57"/>
      <c r="AWS2" s="57"/>
      <c r="AWT2" s="57"/>
      <c r="AWU2" s="57"/>
      <c r="AWV2" s="57"/>
      <c r="AWW2" s="57"/>
      <c r="AWX2" s="57"/>
      <c r="AWY2" s="57"/>
      <c r="AWZ2" s="57"/>
      <c r="AXA2" s="57"/>
      <c r="AXB2" s="57"/>
      <c r="AXC2" s="57"/>
      <c r="AXD2" s="57"/>
      <c r="AXE2" s="57"/>
      <c r="AXF2" s="57"/>
      <c r="AXG2" s="57"/>
      <c r="AXH2" s="57"/>
      <c r="AXI2" s="57"/>
      <c r="AXJ2" s="57"/>
      <c r="AXK2" s="57"/>
      <c r="AXL2" s="57"/>
      <c r="AXM2" s="57"/>
      <c r="AXN2" s="57"/>
      <c r="AXO2" s="57"/>
      <c r="AXP2" s="57"/>
      <c r="AXQ2" s="57"/>
      <c r="AXR2" s="57"/>
      <c r="AXS2" s="57"/>
      <c r="AXT2" s="57"/>
      <c r="AXU2" s="57"/>
      <c r="AXV2" s="57"/>
      <c r="AXW2" s="57"/>
      <c r="AXX2" s="57"/>
      <c r="AXY2" s="57"/>
      <c r="AXZ2" s="57"/>
      <c r="AYA2" s="57"/>
      <c r="AYB2" s="57"/>
      <c r="AYC2" s="57"/>
      <c r="AYD2" s="57"/>
      <c r="AYE2" s="57"/>
      <c r="AYF2" s="57"/>
      <c r="AYG2" s="57"/>
      <c r="AYH2" s="57"/>
      <c r="AYI2" s="57"/>
      <c r="AYJ2" s="57"/>
      <c r="AYK2" s="57"/>
      <c r="AYL2" s="57"/>
      <c r="AYM2" s="57"/>
      <c r="AYN2" s="57"/>
      <c r="AYO2" s="57"/>
      <c r="AYP2" s="57"/>
      <c r="AYQ2" s="57"/>
      <c r="AYR2" s="57"/>
      <c r="AYS2" s="57"/>
      <c r="AYT2" s="57"/>
      <c r="AYU2" s="57"/>
      <c r="AYV2" s="57"/>
      <c r="AYW2" s="57"/>
      <c r="AYX2" s="57"/>
      <c r="AYY2" s="57"/>
      <c r="AYZ2" s="57"/>
      <c r="AZA2" s="57"/>
      <c r="AZB2" s="57"/>
      <c r="AZC2" s="57"/>
      <c r="AZD2" s="57"/>
      <c r="AZE2" s="57"/>
      <c r="AZF2" s="57"/>
      <c r="AZG2" s="57"/>
      <c r="AZH2" s="57"/>
      <c r="AZI2" s="57"/>
      <c r="AZJ2" s="57"/>
      <c r="AZK2" s="57"/>
      <c r="AZL2" s="57"/>
      <c r="AZM2" s="57"/>
      <c r="AZN2" s="57"/>
      <c r="AZO2" s="57"/>
      <c r="AZP2" s="57"/>
      <c r="AZQ2" s="57"/>
      <c r="AZR2" s="57"/>
      <c r="AZS2" s="57"/>
      <c r="AZT2" s="57"/>
      <c r="AZU2" s="57"/>
      <c r="AZV2" s="57"/>
      <c r="AZW2" s="57"/>
      <c r="AZX2" s="57"/>
      <c r="AZY2" s="57"/>
      <c r="AZZ2" s="57"/>
      <c r="BAA2" s="57"/>
      <c r="BAB2" s="57"/>
      <c r="BAC2" s="57"/>
      <c r="BAD2" s="57"/>
      <c r="BAE2" s="57"/>
      <c r="BAF2" s="57"/>
      <c r="BAG2" s="57"/>
      <c r="BAH2" s="57"/>
      <c r="BAI2" s="57"/>
      <c r="BAJ2" s="57"/>
      <c r="BAK2" s="57"/>
      <c r="BAL2" s="57"/>
      <c r="BAM2" s="57"/>
      <c r="BAN2" s="57"/>
      <c r="BAO2" s="57"/>
      <c r="BAP2" s="57"/>
      <c r="BAQ2" s="57"/>
      <c r="BAR2" s="57"/>
      <c r="BAS2" s="57"/>
      <c r="BAT2" s="57"/>
      <c r="BAU2" s="57"/>
      <c r="BAV2" s="57"/>
      <c r="BAW2" s="57"/>
      <c r="BAX2" s="57"/>
      <c r="BAY2" s="57"/>
      <c r="BAZ2" s="57"/>
      <c r="BBA2" s="57"/>
      <c r="BBB2" s="57"/>
      <c r="BBC2" s="57"/>
      <c r="BBD2" s="57"/>
      <c r="BBE2" s="57"/>
      <c r="BBF2" s="57"/>
      <c r="BBG2" s="57"/>
      <c r="BBH2" s="57"/>
      <c r="BBI2" s="57"/>
      <c r="BBJ2" s="57"/>
      <c r="BBK2" s="57"/>
      <c r="BBL2" s="57"/>
      <c r="BBM2" s="57"/>
      <c r="BBN2" s="57"/>
      <c r="BBO2" s="57"/>
      <c r="BBP2" s="57"/>
      <c r="BBQ2" s="57"/>
      <c r="BBR2" s="57"/>
      <c r="BBS2" s="57"/>
      <c r="BBT2" s="57"/>
      <c r="BBU2" s="57"/>
      <c r="BBV2" s="57"/>
      <c r="BBW2" s="57"/>
      <c r="BBX2" s="57"/>
      <c r="BBY2" s="57"/>
      <c r="BBZ2" s="57"/>
      <c r="BCA2" s="57"/>
      <c r="BCB2" s="57"/>
      <c r="BCC2" s="57"/>
      <c r="BCD2" s="57"/>
      <c r="BCE2" s="57"/>
      <c r="BCF2" s="57"/>
      <c r="BCG2" s="57"/>
      <c r="BCH2" s="57"/>
      <c r="BCI2" s="57"/>
      <c r="BCJ2" s="57"/>
      <c r="BCK2" s="57"/>
      <c r="BCL2" s="57"/>
      <c r="BCM2" s="57"/>
      <c r="BCN2" s="57"/>
      <c r="BCO2" s="57"/>
      <c r="BCP2" s="57"/>
      <c r="BCQ2" s="57"/>
      <c r="BCR2" s="57"/>
      <c r="BCS2" s="57"/>
      <c r="BCT2" s="57"/>
      <c r="BCU2" s="57"/>
      <c r="BCV2" s="57"/>
      <c r="BCW2" s="57"/>
      <c r="BCX2" s="57"/>
      <c r="BCY2" s="57"/>
      <c r="BCZ2" s="57"/>
      <c r="BDA2" s="57"/>
      <c r="BDB2" s="57"/>
      <c r="BDC2" s="57"/>
      <c r="BDD2" s="57"/>
      <c r="BDE2" s="57"/>
      <c r="BDF2" s="57"/>
      <c r="BDG2" s="57"/>
      <c r="BDH2" s="57"/>
      <c r="BDI2" s="57"/>
      <c r="BDJ2" s="57"/>
      <c r="BDK2" s="57"/>
      <c r="BDL2" s="57"/>
      <c r="BDM2" s="57"/>
      <c r="BDN2" s="57"/>
      <c r="BDO2" s="57"/>
      <c r="BDP2" s="57"/>
      <c r="BDQ2" s="57"/>
      <c r="BDR2" s="57"/>
      <c r="BDS2" s="57"/>
      <c r="BDT2" s="57"/>
      <c r="BDU2" s="57"/>
      <c r="BDV2" s="57"/>
      <c r="BDW2" s="57"/>
      <c r="BDX2" s="57"/>
      <c r="BDY2" s="57"/>
      <c r="BDZ2" s="57"/>
      <c r="BEA2" s="57"/>
      <c r="BEB2" s="57"/>
      <c r="BEC2" s="57"/>
      <c r="BED2" s="57"/>
      <c r="BEE2" s="57"/>
      <c r="BEF2" s="57"/>
      <c r="BEG2" s="57"/>
      <c r="BEH2" s="57"/>
      <c r="BEI2" s="57"/>
      <c r="BEJ2" s="57"/>
      <c r="BEK2" s="57"/>
      <c r="BEL2" s="57"/>
      <c r="BEM2" s="57"/>
      <c r="BEN2" s="57"/>
      <c r="BEO2" s="57"/>
      <c r="BEP2" s="57"/>
      <c r="BEQ2" s="57"/>
      <c r="BER2" s="57"/>
      <c r="BES2" s="57"/>
      <c r="BET2" s="57"/>
      <c r="BEU2" s="57"/>
      <c r="BEV2" s="57"/>
      <c r="BEW2" s="57"/>
      <c r="BEX2" s="57"/>
      <c r="BEY2" s="57"/>
      <c r="BEZ2" s="57"/>
      <c r="BFA2" s="57"/>
      <c r="BFB2" s="57"/>
      <c r="BFC2" s="57"/>
      <c r="BFD2" s="57"/>
      <c r="BFE2" s="57"/>
      <c r="BFF2" s="57"/>
      <c r="BFG2" s="57"/>
      <c r="BFH2" s="57"/>
      <c r="BFI2" s="57"/>
      <c r="BFJ2" s="57"/>
      <c r="BFK2" s="57"/>
      <c r="BFL2" s="57"/>
      <c r="BFM2" s="57"/>
      <c r="BFN2" s="57"/>
      <c r="BFO2" s="57"/>
      <c r="BFP2" s="57"/>
      <c r="BFQ2" s="57"/>
      <c r="BFR2" s="57"/>
      <c r="BFS2" s="57"/>
      <c r="BFT2" s="57"/>
      <c r="BFU2" s="57"/>
      <c r="BFV2" s="57"/>
      <c r="BFW2" s="57"/>
      <c r="BFX2" s="57"/>
      <c r="BFY2" s="57"/>
      <c r="BFZ2" s="57"/>
      <c r="BGA2" s="57"/>
      <c r="BGB2" s="57"/>
      <c r="BGC2" s="57"/>
      <c r="BGD2" s="57"/>
      <c r="BGE2" s="57"/>
      <c r="BGF2" s="57"/>
      <c r="BGG2" s="57"/>
      <c r="BGH2" s="57"/>
      <c r="BGI2" s="57"/>
      <c r="BGJ2" s="57"/>
      <c r="BGK2" s="57"/>
      <c r="BGL2" s="57"/>
      <c r="BGM2" s="57"/>
      <c r="BGN2" s="57"/>
      <c r="BGO2" s="57"/>
      <c r="BGP2" s="57"/>
      <c r="BGQ2" s="57"/>
      <c r="BGR2" s="57"/>
      <c r="BGS2" s="57"/>
      <c r="BGT2" s="57"/>
      <c r="BGU2" s="57"/>
      <c r="BGV2" s="57"/>
      <c r="BGW2" s="57"/>
      <c r="BGX2" s="57"/>
      <c r="BGY2" s="57"/>
      <c r="BGZ2" s="57"/>
      <c r="BHA2" s="57"/>
      <c r="BHB2" s="57"/>
      <c r="BHC2" s="57"/>
      <c r="BHD2" s="57"/>
      <c r="BHE2" s="57"/>
      <c r="BHF2" s="57"/>
      <c r="BHG2" s="57"/>
      <c r="BHH2" s="57"/>
      <c r="BHI2" s="57"/>
      <c r="BHJ2" s="57"/>
      <c r="BHK2" s="57"/>
      <c r="BHL2" s="57"/>
      <c r="BHM2" s="57"/>
      <c r="BHN2" s="57"/>
      <c r="BHO2" s="57"/>
      <c r="BHP2" s="57"/>
      <c r="BHQ2" s="57"/>
      <c r="BHR2" s="57"/>
      <c r="BHS2" s="57"/>
      <c r="BHT2" s="57"/>
      <c r="BHU2" s="57"/>
      <c r="BHV2" s="57"/>
      <c r="BHW2" s="57"/>
      <c r="BHX2" s="57"/>
      <c r="BHY2" s="57"/>
      <c r="BHZ2" s="57"/>
      <c r="BIA2" s="57"/>
      <c r="BIB2" s="57"/>
      <c r="BIC2" s="57"/>
      <c r="BID2" s="57"/>
      <c r="BIE2" s="57"/>
      <c r="BIF2" s="57"/>
      <c r="BIG2" s="57"/>
      <c r="BIH2" s="57"/>
      <c r="BII2" s="57"/>
      <c r="BIJ2" s="57"/>
      <c r="BIK2" s="57"/>
      <c r="BIL2" s="57"/>
      <c r="BIM2" s="57"/>
      <c r="BIN2" s="57"/>
      <c r="BIO2" s="57"/>
      <c r="BIP2" s="57"/>
      <c r="BIQ2" s="57"/>
      <c r="BIR2" s="57"/>
      <c r="BIS2" s="57"/>
      <c r="BIT2" s="57"/>
      <c r="BIU2" s="57"/>
      <c r="BIV2" s="57"/>
      <c r="BIW2" s="57"/>
      <c r="BIX2" s="57"/>
      <c r="BIY2" s="57"/>
      <c r="BIZ2" s="57"/>
      <c r="BJA2" s="57"/>
      <c r="BJB2" s="57"/>
      <c r="BJC2" s="57"/>
      <c r="BJD2" s="57"/>
      <c r="BJE2" s="57"/>
      <c r="BJF2" s="57"/>
      <c r="BJG2" s="57"/>
      <c r="BJH2" s="57"/>
      <c r="BJI2" s="57"/>
      <c r="BJJ2" s="57"/>
      <c r="BJK2" s="57"/>
      <c r="BJL2" s="57"/>
      <c r="BJM2" s="57"/>
      <c r="BJN2" s="57"/>
      <c r="BJO2" s="57"/>
      <c r="BJP2" s="57"/>
      <c r="BJQ2" s="57"/>
      <c r="BJR2" s="57"/>
      <c r="BJS2" s="57"/>
      <c r="BJT2" s="57"/>
      <c r="BJU2" s="57"/>
      <c r="BJV2" s="57"/>
      <c r="BJW2" s="57"/>
      <c r="BJX2" s="57"/>
      <c r="BJY2" s="57"/>
      <c r="BJZ2" s="57"/>
      <c r="BKA2" s="57"/>
      <c r="BKB2" s="57"/>
      <c r="BKC2" s="57"/>
      <c r="BKD2" s="57"/>
      <c r="BKE2" s="57"/>
      <c r="BKF2" s="57"/>
      <c r="BKG2" s="57"/>
      <c r="BKH2" s="57"/>
      <c r="BKI2" s="57"/>
      <c r="BKJ2" s="57"/>
      <c r="BKK2" s="57"/>
      <c r="BKL2" s="57"/>
      <c r="BKM2" s="57"/>
      <c r="BKN2" s="57"/>
      <c r="BKO2" s="57"/>
      <c r="BKP2" s="57"/>
      <c r="BKQ2" s="57"/>
      <c r="BKR2" s="57"/>
      <c r="BKS2" s="57"/>
      <c r="BKT2" s="57"/>
      <c r="BKU2" s="57"/>
      <c r="BKV2" s="57"/>
      <c r="BKW2" s="57"/>
      <c r="BKX2" s="57"/>
      <c r="BKY2" s="57"/>
      <c r="BKZ2" s="57"/>
      <c r="BLA2" s="57"/>
      <c r="BLB2" s="57"/>
      <c r="BLC2" s="57"/>
      <c r="BLD2" s="57"/>
      <c r="BLE2" s="57"/>
      <c r="BLF2" s="57"/>
      <c r="BLG2" s="57"/>
      <c r="BLH2" s="57"/>
      <c r="BLI2" s="57"/>
      <c r="BLJ2" s="57"/>
      <c r="BLK2" s="57"/>
      <c r="BLL2" s="57"/>
      <c r="BLM2" s="57"/>
      <c r="BLN2" s="57"/>
      <c r="BLO2" s="57"/>
      <c r="BLP2" s="57"/>
      <c r="BLQ2" s="57"/>
      <c r="BLR2" s="57"/>
      <c r="BLS2" s="57"/>
      <c r="BLT2" s="57"/>
      <c r="BLU2" s="57"/>
      <c r="BLV2" s="57"/>
      <c r="BLW2" s="57"/>
      <c r="BLX2" s="57"/>
      <c r="BLY2" s="57"/>
      <c r="BLZ2" s="57"/>
      <c r="BMA2" s="57"/>
      <c r="BMB2" s="57"/>
      <c r="BMC2" s="57"/>
      <c r="BMD2" s="57"/>
      <c r="BME2" s="57"/>
      <c r="BMF2" s="57"/>
      <c r="BMG2" s="57"/>
      <c r="BMH2" s="57"/>
      <c r="BMI2" s="57"/>
      <c r="BMJ2" s="57"/>
      <c r="BMK2" s="57"/>
      <c r="BML2" s="57"/>
      <c r="BMM2" s="57"/>
      <c r="BMN2" s="57"/>
      <c r="BMO2" s="57"/>
      <c r="BMP2" s="57"/>
      <c r="BMQ2" s="57"/>
      <c r="BMR2" s="57"/>
      <c r="BMS2" s="57"/>
      <c r="BMT2" s="57"/>
      <c r="BMU2" s="57"/>
      <c r="BMV2" s="57"/>
      <c r="BMW2" s="57"/>
      <c r="BMX2" s="57"/>
      <c r="BMY2" s="57"/>
      <c r="BMZ2" s="57"/>
      <c r="BNA2" s="57"/>
      <c r="BNB2" s="57"/>
      <c r="BNC2" s="57"/>
      <c r="BND2" s="57"/>
      <c r="BNE2" s="57"/>
      <c r="BNF2" s="57"/>
      <c r="BNG2" s="57"/>
      <c r="BNH2" s="57"/>
      <c r="BNI2" s="57"/>
      <c r="BNJ2" s="57"/>
      <c r="BNK2" s="57"/>
      <c r="BNL2" s="57"/>
      <c r="BNM2" s="57"/>
      <c r="BNN2" s="57"/>
      <c r="BNO2" s="57"/>
      <c r="BNP2" s="57"/>
      <c r="BNQ2" s="57"/>
      <c r="BNR2" s="57"/>
      <c r="BNS2" s="57"/>
      <c r="BNT2" s="57"/>
      <c r="BNU2" s="57"/>
      <c r="BNV2" s="57"/>
      <c r="BNW2" s="57"/>
      <c r="BNX2" s="57"/>
      <c r="BNY2" s="57"/>
      <c r="BNZ2" s="57"/>
      <c r="BOA2" s="57"/>
      <c r="BOB2" s="57"/>
      <c r="BOC2" s="57"/>
      <c r="BOD2" s="57"/>
      <c r="BOE2" s="57"/>
      <c r="BOF2" s="57"/>
      <c r="BOG2" s="57"/>
      <c r="BOH2" s="57"/>
      <c r="BOI2" s="57"/>
      <c r="BOJ2" s="57"/>
      <c r="BOK2" s="57"/>
      <c r="BOL2" s="57"/>
      <c r="BOM2" s="57"/>
      <c r="BON2" s="57"/>
      <c r="BOO2" s="57"/>
      <c r="BOP2" s="57"/>
      <c r="BOQ2" s="57"/>
      <c r="BOR2" s="57"/>
      <c r="BOS2" s="57"/>
      <c r="BOT2" s="57"/>
      <c r="BOU2" s="57"/>
      <c r="BOV2" s="57"/>
      <c r="BOW2" s="57"/>
      <c r="BOX2" s="57"/>
      <c r="BOY2" s="57"/>
      <c r="BOZ2" s="57"/>
      <c r="BPA2" s="57"/>
      <c r="BPB2" s="57"/>
      <c r="BPC2" s="57"/>
      <c r="BPD2" s="57"/>
      <c r="BPE2" s="57"/>
      <c r="BPF2" s="57"/>
      <c r="BPG2" s="57"/>
      <c r="BPH2" s="57"/>
      <c r="BPI2" s="57"/>
      <c r="BPJ2" s="57"/>
      <c r="BPK2" s="57"/>
      <c r="BPL2" s="57"/>
      <c r="BPM2" s="57"/>
      <c r="BPN2" s="57"/>
      <c r="BPO2" s="57"/>
      <c r="BPP2" s="57"/>
      <c r="BPQ2" s="57"/>
      <c r="BPR2" s="57"/>
      <c r="BPS2" s="57"/>
      <c r="BPT2" s="57"/>
      <c r="BPU2" s="57"/>
      <c r="BPV2" s="57"/>
      <c r="BPW2" s="57"/>
      <c r="BPX2" s="57"/>
      <c r="BPY2" s="57"/>
      <c r="BPZ2" s="57"/>
      <c r="BQA2" s="57"/>
      <c r="BQB2" s="57"/>
      <c r="BQC2" s="57"/>
      <c r="BQD2" s="57"/>
      <c r="BQE2" s="57"/>
      <c r="BQF2" s="57"/>
      <c r="BQG2" s="57"/>
      <c r="BQH2" s="57"/>
      <c r="BQI2" s="57"/>
      <c r="BQJ2" s="57"/>
      <c r="BQK2" s="57"/>
      <c r="BQL2" s="57"/>
      <c r="BQM2" s="57"/>
      <c r="BQN2" s="57"/>
      <c r="BQO2" s="57"/>
      <c r="BQP2" s="57"/>
      <c r="BQQ2" s="57"/>
      <c r="BQR2" s="57"/>
      <c r="BQS2" s="57"/>
      <c r="BQT2" s="57"/>
      <c r="BQU2" s="57"/>
      <c r="BQV2" s="57"/>
      <c r="BQW2" s="57"/>
      <c r="BQX2" s="57"/>
      <c r="BQY2" s="57"/>
      <c r="BQZ2" s="57"/>
      <c r="BRA2" s="57"/>
      <c r="BRB2" s="57"/>
      <c r="BRC2" s="57"/>
      <c r="BRD2" s="57"/>
      <c r="BRE2" s="57"/>
      <c r="BRF2" s="57"/>
      <c r="BRG2" s="57"/>
      <c r="BRH2" s="57"/>
      <c r="BRI2" s="57"/>
      <c r="BRJ2" s="57"/>
      <c r="BRK2" s="57"/>
      <c r="BRL2" s="57"/>
      <c r="BRM2" s="57"/>
      <c r="BRN2" s="57"/>
      <c r="BRO2" s="57"/>
      <c r="BRP2" s="57"/>
      <c r="BRQ2" s="57"/>
      <c r="BRR2" s="57"/>
      <c r="BRS2" s="57"/>
      <c r="BRT2" s="57"/>
      <c r="BRU2" s="57"/>
      <c r="BRV2" s="57"/>
      <c r="BRW2" s="57"/>
      <c r="BRX2" s="57"/>
      <c r="BRY2" s="57"/>
      <c r="BRZ2" s="57"/>
      <c r="BSA2" s="57"/>
      <c r="BSB2" s="57"/>
      <c r="BSC2" s="57"/>
      <c r="BSD2" s="57"/>
      <c r="BSE2" s="57"/>
      <c r="BSF2" s="57"/>
      <c r="BSG2" s="57"/>
      <c r="BSH2" s="57"/>
      <c r="BSI2" s="57"/>
      <c r="BSJ2" s="57"/>
      <c r="BSK2" s="57"/>
      <c r="BSL2" s="57"/>
      <c r="BSM2" s="57"/>
      <c r="BSN2" s="57"/>
      <c r="BSO2" s="57"/>
      <c r="BSP2" s="57"/>
      <c r="BSQ2" s="57"/>
      <c r="BSR2" s="57"/>
      <c r="BSS2" s="57"/>
      <c r="BST2" s="57"/>
      <c r="BSU2" s="57"/>
      <c r="BSV2" s="57"/>
      <c r="BSW2" s="57"/>
      <c r="BSX2" s="57"/>
      <c r="BSY2" s="57"/>
      <c r="BSZ2" s="57"/>
      <c r="BTA2" s="57"/>
      <c r="BTB2" s="57"/>
      <c r="BTC2" s="57"/>
      <c r="BTD2" s="57"/>
      <c r="BTE2" s="57"/>
      <c r="BTF2" s="57"/>
      <c r="BTG2" s="57"/>
      <c r="BTH2" s="57"/>
      <c r="BTI2" s="57"/>
      <c r="BTJ2" s="57"/>
      <c r="BTK2" s="57"/>
      <c r="BTL2" s="57"/>
      <c r="BTM2" s="57"/>
      <c r="BTN2" s="57"/>
      <c r="BTO2" s="57"/>
      <c r="BTP2" s="57"/>
      <c r="BTQ2" s="57"/>
      <c r="BTR2" s="57"/>
      <c r="BTS2" s="57"/>
      <c r="BTT2" s="57"/>
      <c r="BTU2" s="57"/>
      <c r="BTV2" s="57"/>
      <c r="BTW2" s="57"/>
      <c r="BTX2" s="57"/>
      <c r="BTY2" s="57"/>
      <c r="BTZ2" s="57"/>
      <c r="BUA2" s="57"/>
      <c r="BUB2" s="57"/>
      <c r="BUC2" s="57"/>
      <c r="BUD2" s="57"/>
      <c r="BUE2" s="57"/>
      <c r="BUF2" s="57"/>
      <c r="BUG2" s="57"/>
      <c r="BUH2" s="57"/>
      <c r="BUI2" s="57"/>
      <c r="BUJ2" s="57"/>
      <c r="BUK2" s="57"/>
      <c r="BUL2" s="57"/>
      <c r="BUM2" s="57"/>
      <c r="BUN2" s="57"/>
      <c r="BUO2" s="57"/>
      <c r="BUP2" s="57"/>
      <c r="BUQ2" s="57"/>
      <c r="BUR2" s="57"/>
      <c r="BUS2" s="57"/>
      <c r="BUT2" s="57"/>
      <c r="BUU2" s="57"/>
      <c r="BUV2" s="57"/>
      <c r="BUW2" s="57"/>
      <c r="BUX2" s="57"/>
      <c r="BUY2" s="57"/>
      <c r="BUZ2" s="57"/>
      <c r="BVA2" s="57"/>
      <c r="BVB2" s="57"/>
      <c r="BVC2" s="57"/>
      <c r="BVD2" s="57"/>
      <c r="BVE2" s="57"/>
      <c r="BVF2" s="57"/>
      <c r="BVG2" s="57"/>
      <c r="BVH2" s="57"/>
      <c r="BVI2" s="57"/>
      <c r="BVJ2" s="57"/>
      <c r="BVK2" s="57"/>
      <c r="BVL2" s="57"/>
      <c r="BVM2" s="57"/>
      <c r="BVN2" s="57"/>
      <c r="BVO2" s="57"/>
      <c r="BVP2" s="57"/>
      <c r="BVQ2" s="57"/>
      <c r="BVR2" s="57"/>
      <c r="BVS2" s="57"/>
      <c r="BVT2" s="57"/>
      <c r="BVU2" s="57"/>
      <c r="BVV2" s="57"/>
      <c r="BVW2" s="57"/>
      <c r="BVX2" s="57"/>
      <c r="BVY2" s="57"/>
      <c r="BVZ2" s="57"/>
      <c r="BWA2" s="57"/>
      <c r="BWB2" s="57"/>
      <c r="BWC2" s="57"/>
      <c r="BWD2" s="57"/>
      <c r="BWE2" s="57"/>
      <c r="BWF2" s="57"/>
      <c r="BWG2" s="57"/>
      <c r="BWH2" s="57"/>
      <c r="BWI2" s="57"/>
      <c r="BWJ2" s="57"/>
      <c r="BWK2" s="57"/>
      <c r="BWL2" s="57"/>
      <c r="BWM2" s="57"/>
      <c r="BWN2" s="57"/>
      <c r="BWO2" s="57"/>
      <c r="BWP2" s="57"/>
      <c r="BWQ2" s="57"/>
      <c r="BWR2" s="57"/>
      <c r="BWS2" s="57"/>
      <c r="BWT2" s="57"/>
      <c r="BWU2" s="57"/>
      <c r="BWV2" s="57"/>
      <c r="BWW2" s="57"/>
      <c r="BWX2" s="57"/>
      <c r="BWY2" s="57"/>
      <c r="BWZ2" s="57"/>
      <c r="BXA2" s="57"/>
      <c r="BXB2" s="57"/>
      <c r="BXC2" s="57"/>
      <c r="BXD2" s="57"/>
      <c r="BXE2" s="57"/>
      <c r="BXF2" s="57"/>
      <c r="BXG2" s="57"/>
      <c r="BXH2" s="57"/>
      <c r="BXI2" s="57"/>
      <c r="BXJ2" s="57"/>
      <c r="BXK2" s="57"/>
      <c r="BXL2" s="57"/>
      <c r="BXM2" s="57"/>
      <c r="BXN2" s="57"/>
      <c r="BXO2" s="57"/>
      <c r="BXP2" s="57"/>
      <c r="BXQ2" s="57"/>
      <c r="BXR2" s="57"/>
      <c r="BXS2" s="57"/>
      <c r="BXT2" s="57"/>
      <c r="BXU2" s="57"/>
      <c r="BXV2" s="57"/>
      <c r="BXW2" s="57"/>
      <c r="BXX2" s="57"/>
      <c r="BXY2" s="57"/>
      <c r="BXZ2" s="57"/>
      <c r="BYA2" s="57"/>
      <c r="BYB2" s="57"/>
      <c r="BYC2" s="57"/>
      <c r="BYD2" s="57"/>
      <c r="BYE2" s="57"/>
      <c r="BYF2" s="57"/>
      <c r="BYG2" s="57"/>
      <c r="BYH2" s="57"/>
      <c r="BYI2" s="57"/>
      <c r="BYJ2" s="57"/>
      <c r="BYK2" s="57"/>
      <c r="BYL2" s="57"/>
      <c r="BYM2" s="57"/>
      <c r="BYN2" s="57"/>
      <c r="BYO2" s="57"/>
      <c r="BYP2" s="57"/>
      <c r="BYQ2" s="57"/>
      <c r="BYR2" s="57"/>
      <c r="BYS2" s="57"/>
      <c r="BYT2" s="57"/>
      <c r="BYU2" s="57"/>
      <c r="BYV2" s="57"/>
      <c r="BYW2" s="57"/>
      <c r="BYX2" s="57"/>
      <c r="BYY2" s="57"/>
      <c r="BYZ2" s="57"/>
      <c r="BZA2" s="57"/>
      <c r="BZB2" s="57"/>
      <c r="BZC2" s="57"/>
      <c r="BZD2" s="57"/>
      <c r="BZE2" s="57"/>
      <c r="BZF2" s="57"/>
      <c r="BZG2" s="57"/>
      <c r="BZH2" s="57"/>
      <c r="BZI2" s="57"/>
      <c r="BZJ2" s="57"/>
      <c r="BZK2" s="57"/>
      <c r="BZL2" s="57"/>
      <c r="BZM2" s="57"/>
      <c r="BZN2" s="57"/>
      <c r="BZO2" s="57"/>
      <c r="BZP2" s="57"/>
      <c r="BZQ2" s="57"/>
      <c r="BZR2" s="57"/>
      <c r="BZS2" s="57"/>
      <c r="BZT2" s="57"/>
      <c r="BZU2" s="57"/>
      <c r="BZV2" s="57"/>
      <c r="BZW2" s="57"/>
      <c r="BZX2" s="57"/>
      <c r="BZY2" s="57"/>
      <c r="BZZ2" s="57"/>
      <c r="CAA2" s="57"/>
      <c r="CAB2" s="57"/>
      <c r="CAC2" s="57"/>
      <c r="CAD2" s="57"/>
      <c r="CAE2" s="57"/>
      <c r="CAF2" s="57"/>
      <c r="CAG2" s="57"/>
      <c r="CAH2" s="57"/>
      <c r="CAI2" s="57"/>
      <c r="CAJ2" s="57"/>
      <c r="CAK2" s="57"/>
      <c r="CAL2" s="57"/>
      <c r="CAM2" s="57"/>
      <c r="CAN2" s="57"/>
      <c r="CAO2" s="57"/>
      <c r="CAP2" s="57"/>
      <c r="CAQ2" s="57"/>
      <c r="CAR2" s="57"/>
      <c r="CAS2" s="57"/>
      <c r="CAT2" s="57"/>
      <c r="CAU2" s="57"/>
      <c r="CAV2" s="57"/>
      <c r="CAW2" s="57"/>
      <c r="CAX2" s="57"/>
      <c r="CAY2" s="57"/>
      <c r="CAZ2" s="57"/>
      <c r="CBA2" s="57"/>
      <c r="CBB2" s="57"/>
      <c r="CBC2" s="57"/>
      <c r="CBD2" s="57"/>
      <c r="CBE2" s="57"/>
      <c r="CBF2" s="57"/>
      <c r="CBG2" s="57"/>
      <c r="CBH2" s="57"/>
      <c r="CBI2" s="57"/>
      <c r="CBJ2" s="57"/>
      <c r="CBK2" s="57"/>
      <c r="CBL2" s="57"/>
      <c r="CBM2" s="57"/>
      <c r="CBN2" s="57"/>
      <c r="CBO2" s="57"/>
      <c r="CBP2" s="57"/>
      <c r="CBQ2" s="57"/>
      <c r="CBR2" s="57"/>
      <c r="CBS2" s="57"/>
      <c r="CBT2" s="57"/>
      <c r="CBU2" s="57"/>
      <c r="CBV2" s="57"/>
      <c r="CBW2" s="57"/>
      <c r="CBX2" s="57"/>
      <c r="CBY2" s="57"/>
      <c r="CBZ2" s="57"/>
      <c r="CCA2" s="57"/>
      <c r="CCB2" s="57"/>
      <c r="CCC2" s="57"/>
      <c r="CCD2" s="57"/>
      <c r="CCE2" s="57"/>
      <c r="CCF2" s="57"/>
      <c r="CCG2" s="57"/>
      <c r="CCH2" s="57"/>
      <c r="CCI2" s="57"/>
      <c r="CCJ2" s="57"/>
      <c r="CCK2" s="57"/>
      <c r="CCL2" s="57"/>
      <c r="CCM2" s="57"/>
      <c r="CCN2" s="57"/>
      <c r="CCO2" s="57"/>
      <c r="CCP2" s="57"/>
      <c r="CCQ2" s="57"/>
      <c r="CCR2" s="57"/>
      <c r="CCS2" s="57"/>
      <c r="CCT2" s="57"/>
      <c r="CCU2" s="57"/>
      <c r="CCV2" s="57"/>
      <c r="CCW2" s="57"/>
      <c r="CCX2" s="57"/>
      <c r="CCY2" s="57"/>
      <c r="CCZ2" s="57"/>
      <c r="CDA2" s="57"/>
      <c r="CDB2" s="57"/>
      <c r="CDC2" s="57"/>
      <c r="CDD2" s="57"/>
      <c r="CDE2" s="57"/>
      <c r="CDF2" s="57"/>
      <c r="CDG2" s="57"/>
      <c r="CDH2" s="57"/>
      <c r="CDI2" s="57"/>
      <c r="CDJ2" s="57"/>
      <c r="CDK2" s="57"/>
      <c r="CDL2" s="57"/>
      <c r="CDM2" s="57"/>
      <c r="CDN2" s="57"/>
      <c r="CDO2" s="57"/>
      <c r="CDP2" s="57"/>
      <c r="CDQ2" s="57"/>
      <c r="CDR2" s="57"/>
      <c r="CDS2" s="57"/>
      <c r="CDT2" s="57"/>
      <c r="CDU2" s="57"/>
      <c r="CDV2" s="57"/>
      <c r="CDW2" s="57"/>
      <c r="CDX2" s="57"/>
      <c r="CDY2" s="57"/>
      <c r="CDZ2" s="57"/>
      <c r="CEA2" s="57"/>
      <c r="CEB2" s="57"/>
      <c r="CEC2" s="57"/>
      <c r="CED2" s="57"/>
      <c r="CEE2" s="57"/>
      <c r="CEF2" s="57"/>
      <c r="CEG2" s="57"/>
      <c r="CEH2" s="57"/>
      <c r="CEI2" s="57"/>
      <c r="CEJ2" s="57"/>
      <c r="CEK2" s="57"/>
      <c r="CEL2" s="57"/>
      <c r="CEM2" s="57"/>
      <c r="CEN2" s="57"/>
      <c r="CEO2" s="57"/>
      <c r="CEP2" s="57"/>
      <c r="CEQ2" s="57"/>
      <c r="CER2" s="57"/>
      <c r="CES2" s="57"/>
      <c r="CET2" s="57"/>
      <c r="CEU2" s="57"/>
      <c r="CEV2" s="57"/>
      <c r="CEW2" s="57"/>
      <c r="CEX2" s="57"/>
      <c r="CEY2" s="57"/>
      <c r="CEZ2" s="57"/>
      <c r="CFA2" s="57"/>
      <c r="CFB2" s="57"/>
      <c r="CFC2" s="57"/>
      <c r="CFD2" s="57"/>
      <c r="CFE2" s="57"/>
      <c r="CFF2" s="57"/>
      <c r="CFG2" s="57"/>
      <c r="CFH2" s="57"/>
      <c r="CFI2" s="57"/>
      <c r="CFJ2" s="57"/>
      <c r="CFK2" s="57"/>
      <c r="CFL2" s="57"/>
      <c r="CFM2" s="57"/>
      <c r="CFN2" s="57"/>
      <c r="CFO2" s="57"/>
      <c r="CFP2" s="57"/>
      <c r="CFQ2" s="57"/>
      <c r="CFR2" s="57"/>
      <c r="CFS2" s="57"/>
      <c r="CFT2" s="57"/>
      <c r="CFU2" s="57"/>
      <c r="CFV2" s="57"/>
      <c r="CFW2" s="57"/>
      <c r="CFX2" s="57"/>
      <c r="CFY2" s="57"/>
      <c r="CFZ2" s="57"/>
      <c r="CGA2" s="57"/>
      <c r="CGB2" s="57"/>
      <c r="CGC2" s="57"/>
      <c r="CGD2" s="57"/>
      <c r="CGE2" s="57"/>
      <c r="CGF2" s="57"/>
      <c r="CGG2" s="57"/>
      <c r="CGH2" s="57"/>
      <c r="CGI2" s="57"/>
      <c r="CGJ2" s="57"/>
      <c r="CGK2" s="57"/>
      <c r="CGL2" s="57"/>
      <c r="CGM2" s="57"/>
      <c r="CGN2" s="57"/>
      <c r="CGO2" s="57"/>
      <c r="CGP2" s="57"/>
      <c r="CGQ2" s="57"/>
      <c r="CGR2" s="57"/>
      <c r="CGS2" s="57"/>
      <c r="CGT2" s="57"/>
      <c r="CGU2" s="57"/>
      <c r="CGV2" s="57"/>
      <c r="CGW2" s="57"/>
      <c r="CGX2" s="57"/>
      <c r="CGY2" s="57"/>
      <c r="CGZ2" s="57"/>
      <c r="CHA2" s="57"/>
      <c r="CHB2" s="57"/>
      <c r="CHC2" s="57"/>
      <c r="CHD2" s="57"/>
      <c r="CHE2" s="57"/>
      <c r="CHF2" s="57"/>
      <c r="CHG2" s="57"/>
      <c r="CHH2" s="57"/>
      <c r="CHI2" s="57"/>
      <c r="CHJ2" s="57"/>
      <c r="CHK2" s="57"/>
      <c r="CHL2" s="57"/>
      <c r="CHM2" s="57"/>
      <c r="CHN2" s="57"/>
      <c r="CHO2" s="57"/>
      <c r="CHP2" s="57"/>
      <c r="CHQ2" s="57"/>
      <c r="CHR2" s="57"/>
      <c r="CHS2" s="57"/>
      <c r="CHT2" s="57"/>
      <c r="CHU2" s="57"/>
      <c r="CHV2" s="57"/>
      <c r="CHW2" s="57"/>
      <c r="CHX2" s="57"/>
      <c r="CHY2" s="57"/>
      <c r="CHZ2" s="57"/>
      <c r="CIA2" s="57"/>
      <c r="CIB2" s="57"/>
      <c r="CIC2" s="57"/>
      <c r="CID2" s="57"/>
      <c r="CIE2" s="57"/>
      <c r="CIF2" s="57"/>
      <c r="CIG2" s="57"/>
      <c r="CIH2" s="57"/>
      <c r="CII2" s="57"/>
      <c r="CIJ2" s="57"/>
      <c r="CIK2" s="57"/>
      <c r="CIL2" s="57"/>
      <c r="CIM2" s="57"/>
      <c r="CIN2" s="57"/>
      <c r="CIO2" s="57"/>
      <c r="CIP2" s="57"/>
      <c r="CIQ2" s="57"/>
      <c r="CIR2" s="57"/>
      <c r="CIS2" s="57"/>
      <c r="CIT2" s="57"/>
      <c r="CIU2" s="57"/>
      <c r="CIV2" s="57"/>
      <c r="CIW2" s="57"/>
      <c r="CIX2" s="57"/>
      <c r="CIY2" s="57"/>
      <c r="CIZ2" s="57"/>
      <c r="CJA2" s="57"/>
      <c r="CJB2" s="57"/>
      <c r="CJC2" s="57"/>
      <c r="CJD2" s="57"/>
      <c r="CJE2" s="57"/>
      <c r="CJF2" s="57"/>
      <c r="CJG2" s="57"/>
      <c r="CJH2" s="57"/>
      <c r="CJI2" s="57"/>
      <c r="CJJ2" s="57"/>
      <c r="CJK2" s="57"/>
      <c r="CJL2" s="57"/>
      <c r="CJM2" s="57"/>
      <c r="CJN2" s="57"/>
      <c r="CJO2" s="57"/>
      <c r="CJP2" s="57"/>
      <c r="CJQ2" s="57"/>
      <c r="CJR2" s="57"/>
      <c r="CJS2" s="57"/>
      <c r="CJT2" s="57"/>
      <c r="CJU2" s="57"/>
      <c r="CJV2" s="57"/>
      <c r="CJW2" s="57"/>
      <c r="CJX2" s="57"/>
      <c r="CJY2" s="57"/>
      <c r="CJZ2" s="57"/>
      <c r="CKA2" s="57"/>
      <c r="CKB2" s="57"/>
      <c r="CKC2" s="57"/>
      <c r="CKD2" s="57"/>
      <c r="CKE2" s="57"/>
      <c r="CKF2" s="57"/>
      <c r="CKG2" s="57"/>
      <c r="CKH2" s="57"/>
      <c r="CKI2" s="57"/>
      <c r="CKJ2" s="57"/>
      <c r="CKK2" s="57"/>
      <c r="CKL2" s="57"/>
      <c r="CKM2" s="57"/>
      <c r="CKN2" s="57"/>
      <c r="CKO2" s="57"/>
      <c r="CKP2" s="57"/>
      <c r="CKQ2" s="57"/>
      <c r="CKR2" s="57"/>
      <c r="CKS2" s="57"/>
      <c r="CKT2" s="57"/>
      <c r="CKU2" s="57"/>
      <c r="CKV2" s="57"/>
      <c r="CKW2" s="57"/>
      <c r="CKX2" s="57"/>
      <c r="CKY2" s="57"/>
      <c r="CKZ2" s="57"/>
      <c r="CLA2" s="57"/>
      <c r="CLB2" s="57"/>
      <c r="CLC2" s="57"/>
      <c r="CLD2" s="57"/>
      <c r="CLE2" s="57"/>
      <c r="CLF2" s="57"/>
      <c r="CLG2" s="57"/>
      <c r="CLH2" s="57"/>
      <c r="CLI2" s="57"/>
      <c r="CLJ2" s="57"/>
      <c r="CLK2" s="57"/>
      <c r="CLL2" s="57"/>
      <c r="CLM2" s="57"/>
      <c r="CLN2" s="57"/>
      <c r="CLO2" s="57"/>
      <c r="CLP2" s="57"/>
      <c r="CLQ2" s="57"/>
      <c r="CLR2" s="57"/>
      <c r="CLS2" s="57"/>
      <c r="CLT2" s="57"/>
      <c r="CLU2" s="57"/>
      <c r="CLV2" s="57"/>
      <c r="CLW2" s="57"/>
      <c r="CLX2" s="57"/>
      <c r="CLY2" s="57"/>
      <c r="CLZ2" s="57"/>
      <c r="CMA2" s="57"/>
      <c r="CMB2" s="57"/>
      <c r="CMC2" s="57"/>
      <c r="CMD2" s="57"/>
      <c r="CME2" s="57"/>
      <c r="CMF2" s="57"/>
      <c r="CMG2" s="57"/>
      <c r="CMH2" s="57"/>
      <c r="CMI2" s="57"/>
      <c r="CMJ2" s="57"/>
      <c r="CMK2" s="57"/>
      <c r="CML2" s="57"/>
      <c r="CMM2" s="57"/>
      <c r="CMN2" s="57"/>
      <c r="CMO2" s="57"/>
      <c r="CMP2" s="57"/>
      <c r="CMQ2" s="57"/>
      <c r="CMR2" s="57"/>
      <c r="CMS2" s="57"/>
      <c r="CMT2" s="57"/>
      <c r="CMU2" s="57"/>
      <c r="CMV2" s="57"/>
      <c r="CMW2" s="57"/>
      <c r="CMX2" s="57"/>
      <c r="CMY2" s="57"/>
      <c r="CMZ2" s="57"/>
      <c r="CNA2" s="57"/>
      <c r="CNB2" s="57"/>
      <c r="CNC2" s="57"/>
      <c r="CND2" s="57"/>
      <c r="CNE2" s="57"/>
      <c r="CNF2" s="57"/>
      <c r="CNG2" s="57"/>
      <c r="CNH2" s="57"/>
      <c r="CNI2" s="57"/>
      <c r="CNJ2" s="57"/>
      <c r="CNK2" s="57"/>
      <c r="CNL2" s="57"/>
      <c r="CNM2" s="57"/>
      <c r="CNN2" s="57"/>
      <c r="CNO2" s="57"/>
      <c r="CNP2" s="57"/>
      <c r="CNQ2" s="57"/>
      <c r="CNR2" s="57"/>
      <c r="CNS2" s="57"/>
      <c r="CNT2" s="57"/>
      <c r="CNU2" s="57"/>
      <c r="CNV2" s="57"/>
      <c r="CNW2" s="57"/>
      <c r="CNX2" s="57"/>
      <c r="CNY2" s="57"/>
      <c r="CNZ2" s="57"/>
      <c r="COA2" s="57"/>
      <c r="COB2" s="57"/>
      <c r="COC2" s="57"/>
      <c r="COD2" s="57"/>
      <c r="COE2" s="57"/>
      <c r="COF2" s="57"/>
      <c r="COG2" s="57"/>
      <c r="COH2" s="57"/>
      <c r="COI2" s="57"/>
      <c r="COJ2" s="57"/>
      <c r="COK2" s="57"/>
      <c r="COL2" s="57"/>
      <c r="COM2" s="57"/>
      <c r="CON2" s="57"/>
      <c r="COO2" s="57"/>
      <c r="COP2" s="57"/>
      <c r="COQ2" s="57"/>
      <c r="COR2" s="57"/>
      <c r="COS2" s="57"/>
      <c r="COT2" s="57"/>
      <c r="COU2" s="57"/>
      <c r="COV2" s="57"/>
      <c r="COW2" s="57"/>
      <c r="COX2" s="57"/>
      <c r="COY2" s="57"/>
      <c r="COZ2" s="57"/>
      <c r="CPA2" s="57"/>
      <c r="CPB2" s="57"/>
      <c r="CPC2" s="57"/>
      <c r="CPD2" s="57"/>
      <c r="CPE2" s="57"/>
      <c r="CPF2" s="57"/>
      <c r="CPG2" s="57"/>
      <c r="CPH2" s="57"/>
      <c r="CPI2" s="57"/>
      <c r="CPJ2" s="57"/>
      <c r="CPK2" s="57"/>
      <c r="CPL2" s="57"/>
      <c r="CPM2" s="57"/>
      <c r="CPN2" s="57"/>
      <c r="CPO2" s="57"/>
      <c r="CPP2" s="57"/>
      <c r="CPQ2" s="57"/>
      <c r="CPR2" s="57"/>
      <c r="CPS2" s="57"/>
      <c r="CPT2" s="57"/>
      <c r="CPU2" s="57"/>
      <c r="CPV2" s="57"/>
      <c r="CPW2" s="57"/>
      <c r="CPX2" s="57"/>
      <c r="CPY2" s="57"/>
      <c r="CPZ2" s="57"/>
      <c r="CQA2" s="57"/>
      <c r="CQB2" s="57"/>
      <c r="CQC2" s="57"/>
      <c r="CQD2" s="57"/>
      <c r="CQE2" s="57"/>
      <c r="CQF2" s="57"/>
      <c r="CQG2" s="57"/>
      <c r="CQH2" s="57"/>
      <c r="CQI2" s="57"/>
      <c r="CQJ2" s="57"/>
      <c r="CQK2" s="57"/>
      <c r="CQL2" s="57"/>
      <c r="CQM2" s="57"/>
      <c r="CQN2" s="57"/>
      <c r="CQO2" s="57"/>
      <c r="CQP2" s="57"/>
      <c r="CQQ2" s="57"/>
      <c r="CQR2" s="57"/>
      <c r="CQS2" s="57"/>
      <c r="CQT2" s="57"/>
      <c r="CQU2" s="57"/>
      <c r="CQV2" s="57"/>
      <c r="CQW2" s="57"/>
      <c r="CQX2" s="57"/>
      <c r="CQY2" s="57"/>
      <c r="CQZ2" s="57"/>
      <c r="CRA2" s="57"/>
      <c r="CRB2" s="57"/>
      <c r="CRC2" s="57"/>
      <c r="CRD2" s="57"/>
      <c r="CRE2" s="57"/>
      <c r="CRF2" s="57"/>
      <c r="CRG2" s="57"/>
      <c r="CRH2" s="57"/>
      <c r="CRI2" s="57"/>
      <c r="CRJ2" s="57"/>
      <c r="CRK2" s="57"/>
      <c r="CRL2" s="57"/>
      <c r="CRM2" s="57"/>
      <c r="CRN2" s="57"/>
      <c r="CRO2" s="57"/>
      <c r="CRP2" s="57"/>
      <c r="CRQ2" s="57"/>
      <c r="CRR2" s="57"/>
      <c r="CRS2" s="57"/>
      <c r="CRT2" s="57"/>
      <c r="CRU2" s="57"/>
      <c r="CRV2" s="57"/>
      <c r="CRW2" s="57"/>
      <c r="CRX2" s="57"/>
      <c r="CRY2" s="57"/>
      <c r="CRZ2" s="57"/>
      <c r="CSA2" s="57"/>
      <c r="CSB2" s="57"/>
      <c r="CSC2" s="57"/>
      <c r="CSD2" s="57"/>
      <c r="CSE2" s="57"/>
      <c r="CSF2" s="57"/>
      <c r="CSG2" s="57"/>
      <c r="CSH2" s="57"/>
      <c r="CSI2" s="57"/>
      <c r="CSJ2" s="57"/>
      <c r="CSK2" s="57"/>
      <c r="CSL2" s="57"/>
      <c r="CSM2" s="57"/>
      <c r="CSN2" s="57"/>
      <c r="CSO2" s="57"/>
      <c r="CSP2" s="57"/>
      <c r="CSQ2" s="57"/>
      <c r="CSR2" s="57"/>
      <c r="CSS2" s="57"/>
      <c r="CST2" s="57"/>
      <c r="CSU2" s="57"/>
      <c r="CSV2" s="57"/>
      <c r="CSW2" s="57"/>
      <c r="CSX2" s="57"/>
      <c r="CSY2" s="57"/>
      <c r="CSZ2" s="57"/>
      <c r="CTA2" s="57"/>
      <c r="CTB2" s="57"/>
      <c r="CTC2" s="57"/>
      <c r="CTD2" s="57"/>
      <c r="CTE2" s="57"/>
      <c r="CTF2" s="57"/>
      <c r="CTG2" s="57"/>
      <c r="CTH2" s="57"/>
      <c r="CTI2" s="57"/>
      <c r="CTJ2" s="57"/>
      <c r="CTK2" s="57"/>
      <c r="CTL2" s="57"/>
      <c r="CTM2" s="57"/>
      <c r="CTN2" s="57"/>
      <c r="CTO2" s="57"/>
      <c r="CTP2" s="57"/>
      <c r="CTQ2" s="57"/>
      <c r="CTR2" s="57"/>
      <c r="CTS2" s="57"/>
      <c r="CTT2" s="57"/>
      <c r="CTU2" s="57"/>
      <c r="CTV2" s="57"/>
      <c r="CTW2" s="57"/>
      <c r="CTX2" s="57"/>
      <c r="CTY2" s="57"/>
      <c r="CTZ2" s="57"/>
      <c r="CUA2" s="57"/>
      <c r="CUB2" s="57"/>
      <c r="CUC2" s="57"/>
      <c r="CUD2" s="57"/>
      <c r="CUE2" s="57"/>
      <c r="CUF2" s="57"/>
      <c r="CUG2" s="57"/>
      <c r="CUH2" s="57"/>
      <c r="CUI2" s="57"/>
      <c r="CUJ2" s="57"/>
      <c r="CUK2" s="57"/>
      <c r="CUL2" s="57"/>
      <c r="CUM2" s="57"/>
      <c r="CUN2" s="57"/>
      <c r="CUO2" s="57"/>
      <c r="CUP2" s="57"/>
      <c r="CUQ2" s="57"/>
      <c r="CUR2" s="57"/>
      <c r="CUS2" s="57"/>
      <c r="CUT2" s="57"/>
      <c r="CUU2" s="57"/>
      <c r="CUV2" s="57"/>
      <c r="CUW2" s="57"/>
      <c r="CUX2" s="57"/>
      <c r="CUY2" s="57"/>
      <c r="CUZ2" s="57"/>
      <c r="CVA2" s="57"/>
      <c r="CVB2" s="57"/>
      <c r="CVC2" s="57"/>
      <c r="CVD2" s="57"/>
      <c r="CVE2" s="57"/>
      <c r="CVF2" s="57"/>
      <c r="CVG2" s="57"/>
      <c r="CVH2" s="57"/>
      <c r="CVI2" s="57"/>
      <c r="CVJ2" s="57"/>
      <c r="CVK2" s="57"/>
      <c r="CVL2" s="57"/>
      <c r="CVM2" s="57"/>
      <c r="CVN2" s="57"/>
      <c r="CVO2" s="57"/>
      <c r="CVP2" s="57"/>
      <c r="CVQ2" s="57"/>
      <c r="CVR2" s="57"/>
      <c r="CVS2" s="57"/>
      <c r="CVT2" s="57"/>
      <c r="CVU2" s="57"/>
      <c r="CVV2" s="57"/>
      <c r="CVW2" s="57"/>
      <c r="CVX2" s="57"/>
      <c r="CVY2" s="57"/>
      <c r="CVZ2" s="57"/>
      <c r="CWA2" s="57"/>
      <c r="CWB2" s="57"/>
      <c r="CWC2" s="57"/>
      <c r="CWD2" s="57"/>
      <c r="CWE2" s="57"/>
      <c r="CWF2" s="57"/>
      <c r="CWG2" s="57"/>
      <c r="CWH2" s="57"/>
      <c r="CWI2" s="57"/>
      <c r="CWJ2" s="57"/>
      <c r="CWK2" s="57"/>
      <c r="CWL2" s="57"/>
      <c r="CWM2" s="57"/>
      <c r="CWN2" s="57"/>
      <c r="CWO2" s="57"/>
      <c r="CWP2" s="57"/>
      <c r="CWQ2" s="57"/>
      <c r="CWR2" s="57"/>
      <c r="CWS2" s="57"/>
      <c r="CWT2" s="57"/>
      <c r="CWU2" s="57"/>
      <c r="CWV2" s="57"/>
      <c r="CWW2" s="57"/>
      <c r="CWX2" s="57"/>
      <c r="CWY2" s="57"/>
      <c r="CWZ2" s="57"/>
      <c r="CXA2" s="57"/>
      <c r="CXB2" s="57"/>
      <c r="CXC2" s="57"/>
      <c r="CXD2" s="57"/>
      <c r="CXE2" s="57"/>
      <c r="CXF2" s="57"/>
      <c r="CXG2" s="57"/>
      <c r="CXH2" s="57"/>
      <c r="CXI2" s="57"/>
      <c r="CXJ2" s="57"/>
      <c r="CXK2" s="57"/>
      <c r="CXL2" s="57"/>
      <c r="CXM2" s="57"/>
      <c r="CXN2" s="57"/>
      <c r="CXO2" s="57"/>
      <c r="CXP2" s="57"/>
      <c r="CXQ2" s="57"/>
      <c r="CXR2" s="57"/>
      <c r="CXS2" s="57"/>
      <c r="CXT2" s="57"/>
      <c r="CXU2" s="57"/>
      <c r="CXV2" s="57"/>
      <c r="CXW2" s="57"/>
      <c r="CXX2" s="57"/>
      <c r="CXY2" s="57"/>
      <c r="CXZ2" s="57"/>
      <c r="CYA2" s="57"/>
      <c r="CYB2" s="57"/>
      <c r="CYC2" s="57"/>
      <c r="CYD2" s="57"/>
      <c r="CYE2" s="57"/>
      <c r="CYF2" s="57"/>
      <c r="CYG2" s="57"/>
      <c r="CYH2" s="57"/>
      <c r="CYI2" s="57"/>
      <c r="CYJ2" s="57"/>
      <c r="CYK2" s="57"/>
      <c r="CYL2" s="57"/>
      <c r="CYM2" s="57"/>
      <c r="CYN2" s="57"/>
      <c r="CYO2" s="57"/>
      <c r="CYP2" s="57"/>
      <c r="CYQ2" s="57"/>
      <c r="CYR2" s="57"/>
      <c r="CYS2" s="57"/>
      <c r="CYT2" s="57"/>
      <c r="CYU2" s="57"/>
      <c r="CYV2" s="57"/>
      <c r="CYW2" s="57"/>
      <c r="CYX2" s="57"/>
      <c r="CYY2" s="57"/>
      <c r="CYZ2" s="57"/>
      <c r="CZA2" s="57"/>
      <c r="CZB2" s="57"/>
      <c r="CZC2" s="57"/>
      <c r="CZD2" s="57"/>
      <c r="CZE2" s="57"/>
      <c r="CZF2" s="57"/>
      <c r="CZG2" s="57"/>
      <c r="CZH2" s="57"/>
      <c r="CZI2" s="57"/>
      <c r="CZJ2" s="57"/>
      <c r="CZK2" s="57"/>
      <c r="CZL2" s="57"/>
      <c r="CZM2" s="57"/>
      <c r="CZN2" s="57"/>
      <c r="CZO2" s="57"/>
      <c r="CZP2" s="57"/>
      <c r="CZQ2" s="57"/>
      <c r="CZR2" s="57"/>
      <c r="CZS2" s="57"/>
      <c r="CZT2" s="57"/>
      <c r="CZU2" s="57"/>
      <c r="CZV2" s="57"/>
      <c r="CZW2" s="57"/>
      <c r="CZX2" s="57"/>
      <c r="CZY2" s="57"/>
      <c r="CZZ2" s="57"/>
      <c r="DAA2" s="57"/>
      <c r="DAB2" s="57"/>
      <c r="DAC2" s="57"/>
      <c r="DAD2" s="57"/>
      <c r="DAE2" s="57"/>
      <c r="DAF2" s="57"/>
      <c r="DAG2" s="57"/>
      <c r="DAH2" s="57"/>
      <c r="DAI2" s="57"/>
      <c r="DAJ2" s="57"/>
      <c r="DAK2" s="57"/>
      <c r="DAL2" s="57"/>
      <c r="DAM2" s="57"/>
      <c r="DAN2" s="57"/>
      <c r="DAO2" s="57"/>
      <c r="DAP2" s="57"/>
      <c r="DAQ2" s="57"/>
      <c r="DAR2" s="57"/>
      <c r="DAS2" s="57"/>
      <c r="DAT2" s="57"/>
      <c r="DAU2" s="57"/>
      <c r="DAV2" s="57"/>
      <c r="DAW2" s="57"/>
      <c r="DAX2" s="57"/>
      <c r="DAY2" s="57"/>
      <c r="DAZ2" s="57"/>
      <c r="DBA2" s="57"/>
      <c r="DBB2" s="57"/>
      <c r="DBC2" s="57"/>
      <c r="DBD2" s="57"/>
      <c r="DBE2" s="57"/>
      <c r="DBF2" s="57"/>
      <c r="DBG2" s="57"/>
      <c r="DBH2" s="57"/>
      <c r="DBI2" s="57"/>
      <c r="DBJ2" s="57"/>
      <c r="DBK2" s="57"/>
      <c r="DBL2" s="57"/>
      <c r="DBM2" s="57"/>
      <c r="DBN2" s="57"/>
      <c r="DBO2" s="57"/>
      <c r="DBP2" s="57"/>
      <c r="DBQ2" s="57"/>
      <c r="DBR2" s="57"/>
      <c r="DBS2" s="57"/>
      <c r="DBT2" s="57"/>
      <c r="DBU2" s="57"/>
      <c r="DBV2" s="57"/>
      <c r="DBW2" s="57"/>
      <c r="DBX2" s="57"/>
      <c r="DBY2" s="57"/>
      <c r="DBZ2" s="57"/>
      <c r="DCA2" s="57"/>
      <c r="DCB2" s="57"/>
      <c r="DCC2" s="57"/>
      <c r="DCD2" s="57"/>
      <c r="DCE2" s="57"/>
      <c r="DCF2" s="57"/>
      <c r="DCG2" s="57"/>
      <c r="DCH2" s="57"/>
      <c r="DCI2" s="57"/>
      <c r="DCJ2" s="57"/>
      <c r="DCK2" s="57"/>
      <c r="DCL2" s="57"/>
      <c r="DCM2" s="57"/>
      <c r="DCN2" s="57"/>
      <c r="DCO2" s="57"/>
      <c r="DCP2" s="57"/>
      <c r="DCQ2" s="57"/>
      <c r="DCR2" s="57"/>
      <c r="DCS2" s="57"/>
      <c r="DCT2" s="57"/>
      <c r="DCU2" s="57"/>
      <c r="DCV2" s="57"/>
      <c r="DCW2" s="57"/>
      <c r="DCX2" s="57"/>
      <c r="DCY2" s="57"/>
      <c r="DCZ2" s="57"/>
      <c r="DDA2" s="57"/>
      <c r="DDB2" s="57"/>
      <c r="DDC2" s="57"/>
      <c r="DDD2" s="57"/>
      <c r="DDE2" s="57"/>
      <c r="DDF2" s="57"/>
      <c r="DDG2" s="57"/>
      <c r="DDH2" s="57"/>
      <c r="DDI2" s="57"/>
      <c r="DDJ2" s="57"/>
      <c r="DDK2" s="57"/>
      <c r="DDL2" s="57"/>
      <c r="DDM2" s="57"/>
      <c r="DDN2" s="57"/>
      <c r="DDO2" s="57"/>
      <c r="DDP2" s="57"/>
      <c r="DDQ2" s="57"/>
      <c r="DDR2" s="57"/>
      <c r="DDS2" s="57"/>
      <c r="DDT2" s="57"/>
      <c r="DDU2" s="57"/>
      <c r="DDV2" s="57"/>
      <c r="DDW2" s="57"/>
      <c r="DDX2" s="57"/>
      <c r="DDY2" s="57"/>
      <c r="DDZ2" s="57"/>
      <c r="DEA2" s="57"/>
      <c r="DEB2" s="57"/>
      <c r="DEC2" s="57"/>
      <c r="DED2" s="57"/>
      <c r="DEE2" s="57"/>
      <c r="DEF2" s="57"/>
      <c r="DEG2" s="57"/>
      <c r="DEH2" s="57"/>
      <c r="DEI2" s="57"/>
      <c r="DEJ2" s="57"/>
      <c r="DEK2" s="57"/>
      <c r="DEL2" s="57"/>
      <c r="DEM2" s="57"/>
      <c r="DEN2" s="57"/>
      <c r="DEO2" s="57"/>
      <c r="DEP2" s="57"/>
      <c r="DEQ2" s="57"/>
      <c r="DER2" s="57"/>
      <c r="DES2" s="57"/>
      <c r="DET2" s="57"/>
      <c r="DEU2" s="57"/>
      <c r="DEV2" s="57"/>
      <c r="DEW2" s="57"/>
      <c r="DEX2" s="57"/>
      <c r="DEY2" s="57"/>
      <c r="DEZ2" s="57"/>
      <c r="DFA2" s="57"/>
      <c r="DFB2" s="57"/>
      <c r="DFC2" s="57"/>
      <c r="DFD2" s="57"/>
      <c r="DFE2" s="57"/>
      <c r="DFF2" s="57"/>
      <c r="DFG2" s="57"/>
      <c r="DFH2" s="57"/>
      <c r="DFI2" s="57"/>
      <c r="DFJ2" s="57"/>
      <c r="DFK2" s="57"/>
      <c r="DFL2" s="57"/>
      <c r="DFM2" s="57"/>
      <c r="DFN2" s="57"/>
      <c r="DFO2" s="57"/>
      <c r="DFP2" s="57"/>
      <c r="DFQ2" s="57"/>
      <c r="DFR2" s="57"/>
      <c r="DFS2" s="57"/>
      <c r="DFT2" s="57"/>
      <c r="DFU2" s="57"/>
      <c r="DFV2" s="57"/>
      <c r="DFW2" s="57"/>
      <c r="DFX2" s="57"/>
      <c r="DFY2" s="57"/>
      <c r="DFZ2" s="57"/>
      <c r="DGA2" s="57"/>
      <c r="DGB2" s="57"/>
      <c r="DGC2" s="57"/>
      <c r="DGD2" s="57"/>
      <c r="DGE2" s="57"/>
      <c r="DGF2" s="57"/>
      <c r="DGG2" s="57"/>
      <c r="DGH2" s="57"/>
      <c r="DGI2" s="57"/>
      <c r="DGJ2" s="57"/>
      <c r="DGK2" s="57"/>
      <c r="DGL2" s="57"/>
      <c r="DGM2" s="57"/>
      <c r="DGN2" s="57"/>
      <c r="DGO2" s="57"/>
      <c r="DGP2" s="57"/>
      <c r="DGQ2" s="57"/>
      <c r="DGR2" s="57"/>
      <c r="DGS2" s="57"/>
      <c r="DGT2" s="57"/>
      <c r="DGU2" s="57"/>
      <c r="DGV2" s="57"/>
      <c r="DGW2" s="57"/>
      <c r="DGX2" s="57"/>
      <c r="DGY2" s="57"/>
      <c r="DGZ2" s="57"/>
      <c r="DHA2" s="57"/>
      <c r="DHB2" s="57"/>
      <c r="DHC2" s="57"/>
      <c r="DHD2" s="57"/>
      <c r="DHE2" s="57"/>
      <c r="DHF2" s="57"/>
      <c r="DHG2" s="57"/>
      <c r="DHH2" s="57"/>
      <c r="DHI2" s="57"/>
      <c r="DHJ2" s="57"/>
      <c r="DHK2" s="57"/>
      <c r="DHL2" s="57"/>
      <c r="DHM2" s="57"/>
      <c r="DHN2" s="57"/>
      <c r="DHO2" s="57"/>
      <c r="DHP2" s="57"/>
      <c r="DHQ2" s="57"/>
      <c r="DHR2" s="57"/>
      <c r="DHS2" s="57"/>
      <c r="DHT2" s="57"/>
      <c r="DHU2" s="57"/>
      <c r="DHV2" s="57"/>
      <c r="DHW2" s="57"/>
      <c r="DHX2" s="57"/>
      <c r="DHY2" s="57"/>
      <c r="DHZ2" s="57"/>
      <c r="DIA2" s="57"/>
      <c r="DIB2" s="57"/>
      <c r="DIC2" s="57"/>
      <c r="DID2" s="57"/>
      <c r="DIE2" s="57"/>
      <c r="DIF2" s="57"/>
      <c r="DIG2" s="57"/>
      <c r="DIH2" s="57"/>
      <c r="DII2" s="57"/>
      <c r="DIJ2" s="57"/>
      <c r="DIK2" s="57"/>
      <c r="DIL2" s="57"/>
      <c r="DIM2" s="57"/>
      <c r="DIN2" s="57"/>
      <c r="DIO2" s="57"/>
      <c r="DIP2" s="57"/>
      <c r="DIQ2" s="57"/>
      <c r="DIR2" s="57"/>
      <c r="DIS2" s="57"/>
      <c r="DIT2" s="57"/>
      <c r="DIU2" s="57"/>
      <c r="DIV2" s="57"/>
      <c r="DIW2" s="57"/>
      <c r="DIX2" s="57"/>
      <c r="DIY2" s="57"/>
      <c r="DIZ2" s="57"/>
      <c r="DJA2" s="57"/>
      <c r="DJB2" s="57"/>
      <c r="DJC2" s="57"/>
      <c r="DJD2" s="57"/>
      <c r="DJE2" s="57"/>
      <c r="DJF2" s="57"/>
      <c r="DJG2" s="57"/>
      <c r="DJH2" s="57"/>
      <c r="DJI2" s="57"/>
      <c r="DJJ2" s="57"/>
      <c r="DJK2" s="57"/>
      <c r="DJL2" s="57"/>
      <c r="DJM2" s="57"/>
      <c r="DJN2" s="57"/>
      <c r="DJO2" s="57"/>
      <c r="DJP2" s="57"/>
      <c r="DJQ2" s="57"/>
      <c r="DJR2" s="57"/>
      <c r="DJS2" s="57"/>
      <c r="DJT2" s="57"/>
      <c r="DJU2" s="57"/>
      <c r="DJV2" s="57"/>
      <c r="DJW2" s="57"/>
      <c r="DJX2" s="57"/>
      <c r="DJY2" s="57"/>
      <c r="DJZ2" s="57"/>
      <c r="DKA2" s="57"/>
      <c r="DKB2" s="57"/>
      <c r="DKC2" s="57"/>
      <c r="DKD2" s="57"/>
      <c r="DKE2" s="57"/>
      <c r="DKF2" s="57"/>
      <c r="DKG2" s="57"/>
      <c r="DKH2" s="57"/>
      <c r="DKI2" s="57"/>
      <c r="DKJ2" s="57"/>
      <c r="DKK2" s="57"/>
      <c r="DKL2" s="57"/>
      <c r="DKM2" s="57"/>
      <c r="DKN2" s="57"/>
      <c r="DKO2" s="57"/>
      <c r="DKP2" s="57"/>
      <c r="DKQ2" s="57"/>
      <c r="DKR2" s="57"/>
      <c r="DKS2" s="57"/>
      <c r="DKT2" s="57"/>
      <c r="DKU2" s="57"/>
      <c r="DKV2" s="57"/>
      <c r="DKW2" s="57"/>
      <c r="DKX2" s="57"/>
      <c r="DKY2" s="57"/>
      <c r="DKZ2" s="57"/>
      <c r="DLA2" s="57"/>
      <c r="DLB2" s="57"/>
      <c r="DLC2" s="57"/>
      <c r="DLD2" s="57"/>
      <c r="DLE2" s="57"/>
      <c r="DLF2" s="57"/>
      <c r="DLG2" s="57"/>
      <c r="DLH2" s="57"/>
      <c r="DLI2" s="57"/>
      <c r="DLJ2" s="57"/>
      <c r="DLK2" s="57"/>
      <c r="DLL2" s="57"/>
      <c r="DLM2" s="57"/>
      <c r="DLN2" s="57"/>
      <c r="DLO2" s="57"/>
      <c r="DLP2" s="57"/>
      <c r="DLQ2" s="57"/>
      <c r="DLR2" s="57"/>
      <c r="DLS2" s="57"/>
      <c r="DLT2" s="57"/>
      <c r="DLU2" s="57"/>
      <c r="DLV2" s="57"/>
      <c r="DLW2" s="57"/>
      <c r="DLX2" s="57"/>
      <c r="DLY2" s="57"/>
      <c r="DLZ2" s="57"/>
      <c r="DMA2" s="57"/>
      <c r="DMB2" s="57"/>
      <c r="DMC2" s="57"/>
      <c r="DMD2" s="57"/>
      <c r="DME2" s="57"/>
      <c r="DMF2" s="57"/>
      <c r="DMG2" s="57"/>
      <c r="DMH2" s="57"/>
      <c r="DMI2" s="57"/>
      <c r="DMJ2" s="57"/>
      <c r="DMK2" s="57"/>
      <c r="DML2" s="57"/>
      <c r="DMM2" s="57"/>
      <c r="DMN2" s="57"/>
      <c r="DMO2" s="57"/>
      <c r="DMP2" s="57"/>
      <c r="DMQ2" s="57"/>
      <c r="DMR2" s="57"/>
      <c r="DMS2" s="57"/>
      <c r="DMT2" s="57"/>
      <c r="DMU2" s="57"/>
      <c r="DMV2" s="57"/>
      <c r="DMW2" s="57"/>
      <c r="DMX2" s="57"/>
      <c r="DMY2" s="57"/>
      <c r="DMZ2" s="57"/>
      <c r="DNA2" s="57"/>
      <c r="DNB2" s="57"/>
      <c r="DNC2" s="57"/>
      <c r="DND2" s="57"/>
      <c r="DNE2" s="57"/>
      <c r="DNF2" s="57"/>
      <c r="DNG2" s="57"/>
      <c r="DNH2" s="57"/>
      <c r="DNI2" s="57"/>
      <c r="DNJ2" s="57"/>
      <c r="DNK2" s="57"/>
      <c r="DNL2" s="57"/>
      <c r="DNM2" s="57"/>
      <c r="DNN2" s="57"/>
      <c r="DNO2" s="57"/>
      <c r="DNP2" s="57"/>
      <c r="DNQ2" s="57"/>
      <c r="DNR2" s="57"/>
      <c r="DNS2" s="57"/>
      <c r="DNT2" s="57"/>
      <c r="DNU2" s="57"/>
      <c r="DNV2" s="57"/>
      <c r="DNW2" s="57"/>
      <c r="DNX2" s="57"/>
      <c r="DNY2" s="57"/>
      <c r="DNZ2" s="57"/>
      <c r="DOA2" s="57"/>
      <c r="DOB2" s="57"/>
      <c r="DOC2" s="57"/>
      <c r="DOD2" s="57"/>
      <c r="DOE2" s="57"/>
      <c r="DOF2" s="57"/>
      <c r="DOG2" s="57"/>
      <c r="DOH2" s="57"/>
      <c r="DOI2" s="57"/>
      <c r="DOJ2" s="57"/>
      <c r="DOK2" s="57"/>
      <c r="DOL2" s="57"/>
      <c r="DOM2" s="57"/>
      <c r="DON2" s="57"/>
      <c r="DOO2" s="57"/>
      <c r="DOP2" s="57"/>
      <c r="DOQ2" s="57"/>
      <c r="DOR2" s="57"/>
      <c r="DOS2" s="57"/>
      <c r="DOT2" s="57"/>
      <c r="DOU2" s="57"/>
      <c r="DOV2" s="57"/>
      <c r="DOW2" s="57"/>
      <c r="DOX2" s="57"/>
      <c r="DOY2" s="57"/>
      <c r="DOZ2" s="57"/>
      <c r="DPA2" s="57"/>
      <c r="DPB2" s="57"/>
      <c r="DPC2" s="57"/>
      <c r="DPD2" s="57"/>
      <c r="DPE2" s="57"/>
      <c r="DPF2" s="57"/>
      <c r="DPG2" s="57"/>
      <c r="DPH2" s="57"/>
      <c r="DPI2" s="57"/>
      <c r="DPJ2" s="57"/>
      <c r="DPK2" s="57"/>
      <c r="DPL2" s="57"/>
      <c r="DPM2" s="57"/>
      <c r="DPN2" s="57"/>
      <c r="DPO2" s="57"/>
      <c r="DPP2" s="57"/>
      <c r="DPQ2" s="57"/>
      <c r="DPR2" s="57"/>
      <c r="DPS2" s="57"/>
      <c r="DPT2" s="57"/>
      <c r="DPU2" s="57"/>
      <c r="DPV2" s="57"/>
      <c r="DPW2" s="57"/>
      <c r="DPX2" s="57"/>
      <c r="DPY2" s="57"/>
      <c r="DPZ2" s="57"/>
      <c r="DQA2" s="57"/>
      <c r="DQB2" s="57"/>
      <c r="DQC2" s="57"/>
      <c r="DQD2" s="57"/>
      <c r="DQE2" s="57"/>
      <c r="DQF2" s="57"/>
      <c r="DQG2" s="57"/>
      <c r="DQH2" s="57"/>
      <c r="DQI2" s="57"/>
      <c r="DQJ2" s="57"/>
      <c r="DQK2" s="57"/>
      <c r="DQL2" s="57"/>
      <c r="DQM2" s="57"/>
      <c r="DQN2" s="57"/>
      <c r="DQO2" s="57"/>
      <c r="DQP2" s="57"/>
      <c r="DQQ2" s="57"/>
      <c r="DQR2" s="57"/>
      <c r="DQS2" s="57"/>
      <c r="DQT2" s="57"/>
      <c r="DQU2" s="57"/>
      <c r="DQV2" s="57"/>
      <c r="DQW2" s="57"/>
      <c r="DQX2" s="57"/>
      <c r="DQY2" s="57"/>
      <c r="DQZ2" s="57"/>
      <c r="DRA2" s="57"/>
      <c r="DRB2" s="57"/>
      <c r="DRC2" s="57"/>
      <c r="DRD2" s="57"/>
      <c r="DRE2" s="57"/>
      <c r="DRF2" s="57"/>
      <c r="DRG2" s="57"/>
      <c r="DRH2" s="57"/>
      <c r="DRI2" s="57"/>
      <c r="DRJ2" s="57"/>
      <c r="DRK2" s="57"/>
      <c r="DRL2" s="57"/>
      <c r="DRM2" s="57"/>
      <c r="DRN2" s="57"/>
      <c r="DRO2" s="57"/>
      <c r="DRP2" s="57"/>
      <c r="DRQ2" s="57"/>
      <c r="DRR2" s="57"/>
      <c r="DRS2" s="57"/>
      <c r="DRT2" s="57"/>
      <c r="DRU2" s="57"/>
      <c r="DRV2" s="57"/>
      <c r="DRW2" s="57"/>
      <c r="DRX2" s="57"/>
      <c r="DRY2" s="57"/>
      <c r="DRZ2" s="57"/>
      <c r="DSA2" s="57"/>
      <c r="DSB2" s="57"/>
      <c r="DSC2" s="57"/>
      <c r="DSD2" s="57"/>
      <c r="DSE2" s="57"/>
      <c r="DSF2" s="57"/>
      <c r="DSG2" s="57"/>
      <c r="DSH2" s="57"/>
      <c r="DSI2" s="57"/>
      <c r="DSJ2" s="57"/>
      <c r="DSK2" s="57"/>
      <c r="DSL2" s="57"/>
      <c r="DSM2" s="57"/>
      <c r="DSN2" s="57"/>
      <c r="DSO2" s="57"/>
      <c r="DSP2" s="57"/>
      <c r="DSQ2" s="57"/>
      <c r="DSR2" s="57"/>
      <c r="DSS2" s="57"/>
      <c r="DST2" s="57"/>
      <c r="DSU2" s="57"/>
      <c r="DSV2" s="57"/>
      <c r="DSW2" s="57"/>
      <c r="DSX2" s="57"/>
      <c r="DSY2" s="57"/>
      <c r="DSZ2" s="57"/>
      <c r="DTA2" s="57"/>
      <c r="DTB2" s="57"/>
      <c r="DTC2" s="57"/>
      <c r="DTD2" s="57"/>
      <c r="DTE2" s="57"/>
      <c r="DTF2" s="57"/>
      <c r="DTG2" s="57"/>
      <c r="DTH2" s="57"/>
      <c r="DTI2" s="57"/>
      <c r="DTJ2" s="57"/>
      <c r="DTK2" s="57"/>
      <c r="DTL2" s="57"/>
      <c r="DTM2" s="57"/>
      <c r="DTN2" s="57"/>
      <c r="DTO2" s="57"/>
      <c r="DTP2" s="57"/>
      <c r="DTQ2" s="57"/>
      <c r="DTR2" s="57"/>
      <c r="DTS2" s="57"/>
      <c r="DTT2" s="57"/>
      <c r="DTU2" s="57"/>
      <c r="DTV2" s="57"/>
      <c r="DTW2" s="57"/>
      <c r="DTX2" s="57"/>
      <c r="DTY2" s="57"/>
      <c r="DTZ2" s="57"/>
      <c r="DUA2" s="57"/>
      <c r="DUB2" s="57"/>
      <c r="DUC2" s="57"/>
      <c r="DUD2" s="57"/>
      <c r="DUE2" s="57"/>
      <c r="DUF2" s="57"/>
      <c r="DUG2" s="57"/>
      <c r="DUH2" s="57"/>
      <c r="DUI2" s="57"/>
      <c r="DUJ2" s="57"/>
      <c r="DUK2" s="57"/>
      <c r="DUL2" s="57"/>
      <c r="DUM2" s="57"/>
      <c r="DUN2" s="57"/>
      <c r="DUO2" s="57"/>
      <c r="DUP2" s="57"/>
      <c r="DUQ2" s="57"/>
      <c r="DUR2" s="57"/>
      <c r="DUS2" s="57"/>
      <c r="DUT2" s="57"/>
      <c r="DUU2" s="57"/>
      <c r="DUV2" s="57"/>
      <c r="DUW2" s="57"/>
      <c r="DUX2" s="57"/>
      <c r="DUY2" s="57"/>
      <c r="DUZ2" s="57"/>
      <c r="DVA2" s="57"/>
      <c r="DVB2" s="57"/>
      <c r="DVC2" s="57"/>
      <c r="DVD2" s="57"/>
      <c r="DVE2" s="57"/>
      <c r="DVF2" s="57"/>
      <c r="DVG2" s="57"/>
      <c r="DVH2" s="57"/>
      <c r="DVI2" s="57"/>
      <c r="DVJ2" s="57"/>
      <c r="DVK2" s="57"/>
      <c r="DVL2" s="57"/>
      <c r="DVM2" s="57"/>
      <c r="DVN2" s="57"/>
      <c r="DVO2" s="57"/>
      <c r="DVP2" s="57"/>
      <c r="DVQ2" s="57"/>
      <c r="DVR2" s="57"/>
      <c r="DVS2" s="57"/>
      <c r="DVT2" s="57"/>
      <c r="DVU2" s="57"/>
      <c r="DVV2" s="57"/>
      <c r="DVW2" s="57"/>
      <c r="DVX2" s="57"/>
      <c r="DVY2" s="57"/>
      <c r="DVZ2" s="57"/>
      <c r="DWA2" s="57"/>
      <c r="DWB2" s="57"/>
      <c r="DWC2" s="57"/>
      <c r="DWD2" s="57"/>
      <c r="DWE2" s="57"/>
      <c r="DWF2" s="57"/>
      <c r="DWG2" s="57"/>
      <c r="DWH2" s="57"/>
      <c r="DWI2" s="57"/>
      <c r="DWJ2" s="57"/>
      <c r="DWK2" s="57"/>
      <c r="DWL2" s="57"/>
      <c r="DWM2" s="57"/>
      <c r="DWN2" s="57"/>
      <c r="DWO2" s="57"/>
      <c r="DWP2" s="57"/>
      <c r="DWQ2" s="57"/>
      <c r="DWR2" s="57"/>
      <c r="DWS2" s="57"/>
      <c r="DWT2" s="57"/>
      <c r="DWU2" s="57"/>
      <c r="DWV2" s="57"/>
      <c r="DWW2" s="57"/>
      <c r="DWX2" s="57"/>
      <c r="DWY2" s="57"/>
      <c r="DWZ2" s="57"/>
      <c r="DXA2" s="57"/>
      <c r="DXB2" s="57"/>
      <c r="DXC2" s="57"/>
      <c r="DXD2" s="57"/>
      <c r="DXE2" s="57"/>
      <c r="DXF2" s="57"/>
      <c r="DXG2" s="57"/>
      <c r="DXH2" s="57"/>
      <c r="DXI2" s="57"/>
      <c r="DXJ2" s="57"/>
      <c r="DXK2" s="57"/>
      <c r="DXL2" s="57"/>
      <c r="DXM2" s="57"/>
      <c r="DXN2" s="57"/>
      <c r="DXO2" s="57"/>
      <c r="DXP2" s="57"/>
      <c r="DXQ2" s="57"/>
      <c r="DXR2" s="57"/>
      <c r="DXS2" s="57"/>
      <c r="DXT2" s="57"/>
      <c r="DXU2" s="57"/>
      <c r="DXV2" s="57"/>
      <c r="DXW2" s="57"/>
      <c r="DXX2" s="57"/>
      <c r="DXY2" s="57"/>
      <c r="DXZ2" s="57"/>
      <c r="DYA2" s="57"/>
      <c r="DYB2" s="57"/>
      <c r="DYC2" s="57"/>
      <c r="DYD2" s="57"/>
      <c r="DYE2" s="57"/>
      <c r="DYF2" s="57"/>
      <c r="DYG2" s="57"/>
      <c r="DYH2" s="57"/>
      <c r="DYI2" s="57"/>
      <c r="DYJ2" s="57"/>
      <c r="DYK2" s="57"/>
      <c r="DYL2" s="57"/>
      <c r="DYM2" s="57"/>
      <c r="DYN2" s="57"/>
      <c r="DYO2" s="57"/>
      <c r="DYP2" s="57"/>
      <c r="DYQ2" s="57"/>
      <c r="DYR2" s="57"/>
      <c r="DYS2" s="57"/>
      <c r="DYT2" s="57"/>
      <c r="DYU2" s="57"/>
      <c r="DYV2" s="57"/>
      <c r="DYW2" s="57"/>
      <c r="DYX2" s="57"/>
      <c r="DYY2" s="57"/>
      <c r="DYZ2" s="57"/>
      <c r="DZA2" s="57"/>
      <c r="DZB2" s="57"/>
      <c r="DZC2" s="57"/>
      <c r="DZD2" s="57"/>
      <c r="DZE2" s="57"/>
      <c r="DZF2" s="57"/>
      <c r="DZG2" s="57"/>
      <c r="DZH2" s="57"/>
      <c r="DZI2" s="57"/>
      <c r="DZJ2" s="57"/>
      <c r="DZK2" s="57"/>
      <c r="DZL2" s="57"/>
      <c r="DZM2" s="57"/>
      <c r="DZN2" s="57"/>
      <c r="DZO2" s="57"/>
      <c r="DZP2" s="57"/>
      <c r="DZQ2" s="57"/>
      <c r="DZR2" s="57"/>
      <c r="DZS2" s="57"/>
      <c r="DZT2" s="57"/>
      <c r="DZU2" s="57"/>
      <c r="DZV2" s="57"/>
      <c r="DZW2" s="57"/>
      <c r="DZX2" s="57"/>
      <c r="DZY2" s="57"/>
      <c r="DZZ2" s="57"/>
      <c r="EAA2" s="57"/>
      <c r="EAB2" s="57"/>
      <c r="EAC2" s="57"/>
      <c r="EAD2" s="57"/>
      <c r="EAE2" s="57"/>
      <c r="EAF2" s="57"/>
      <c r="EAG2" s="57"/>
      <c r="EAH2" s="57"/>
      <c r="EAI2" s="57"/>
      <c r="EAJ2" s="57"/>
      <c r="EAK2" s="57"/>
      <c r="EAL2" s="57"/>
      <c r="EAM2" s="57"/>
      <c r="EAN2" s="57"/>
      <c r="EAO2" s="57"/>
      <c r="EAP2" s="57"/>
      <c r="EAQ2" s="57"/>
      <c r="EAR2" s="57"/>
      <c r="EAS2" s="57"/>
      <c r="EAT2" s="57"/>
      <c r="EAU2" s="57"/>
      <c r="EAV2" s="57"/>
      <c r="EAW2" s="57"/>
      <c r="EAX2" s="57"/>
      <c r="EAY2" s="57"/>
      <c r="EAZ2" s="57"/>
      <c r="EBA2" s="57"/>
      <c r="EBB2" s="57"/>
      <c r="EBC2" s="57"/>
      <c r="EBD2" s="57"/>
      <c r="EBE2" s="57"/>
      <c r="EBF2" s="57"/>
      <c r="EBG2" s="57"/>
      <c r="EBH2" s="57"/>
      <c r="EBI2" s="57"/>
      <c r="EBJ2" s="57"/>
      <c r="EBK2" s="57"/>
      <c r="EBL2" s="57"/>
      <c r="EBM2" s="57"/>
      <c r="EBN2" s="57"/>
      <c r="EBO2" s="57"/>
      <c r="EBP2" s="57"/>
      <c r="EBQ2" s="57"/>
      <c r="EBR2" s="57"/>
      <c r="EBS2" s="57"/>
      <c r="EBT2" s="57"/>
      <c r="EBU2" s="57"/>
      <c r="EBV2" s="57"/>
      <c r="EBW2" s="57"/>
      <c r="EBX2" s="57"/>
      <c r="EBY2" s="57"/>
      <c r="EBZ2" s="57"/>
      <c r="ECA2" s="57"/>
      <c r="ECB2" s="57"/>
      <c r="ECC2" s="57"/>
      <c r="ECD2" s="57"/>
      <c r="ECE2" s="57"/>
      <c r="ECF2" s="57"/>
      <c r="ECG2" s="57"/>
      <c r="ECH2" s="57"/>
      <c r="ECI2" s="57"/>
      <c r="ECJ2" s="57"/>
      <c r="ECK2" s="57"/>
      <c r="ECL2" s="57"/>
      <c r="ECM2" s="57"/>
      <c r="ECN2" s="57"/>
      <c r="ECO2" s="57"/>
      <c r="ECP2" s="57"/>
      <c r="ECQ2" s="57"/>
      <c r="ECR2" s="57"/>
      <c r="ECS2" s="57"/>
      <c r="ECT2" s="57"/>
      <c r="ECU2" s="57"/>
      <c r="ECV2" s="57"/>
      <c r="ECW2" s="57"/>
      <c r="ECX2" s="57"/>
      <c r="ECY2" s="57"/>
      <c r="ECZ2" s="57"/>
      <c r="EDA2" s="57"/>
      <c r="EDB2" s="57"/>
      <c r="EDC2" s="57"/>
      <c r="EDD2" s="57"/>
      <c r="EDE2" s="57"/>
      <c r="EDF2" s="57"/>
      <c r="EDG2" s="57"/>
      <c r="EDH2" s="57"/>
      <c r="EDI2" s="57"/>
      <c r="EDJ2" s="57"/>
      <c r="EDK2" s="57"/>
      <c r="EDL2" s="57"/>
      <c r="EDM2" s="57"/>
      <c r="EDN2" s="57"/>
      <c r="EDO2" s="57"/>
      <c r="EDP2" s="57"/>
      <c r="EDQ2" s="57"/>
      <c r="EDR2" s="57"/>
      <c r="EDS2" s="57"/>
      <c r="EDT2" s="57"/>
      <c r="EDU2" s="57"/>
      <c r="EDV2" s="57"/>
      <c r="EDW2" s="57"/>
      <c r="EDX2" s="57"/>
      <c r="EDY2" s="57"/>
      <c r="EDZ2" s="57"/>
      <c r="EEA2" s="57"/>
      <c r="EEB2" s="57"/>
      <c r="EEC2" s="57"/>
      <c r="EED2" s="57"/>
      <c r="EEE2" s="57"/>
      <c r="EEF2" s="57"/>
      <c r="EEG2" s="57"/>
      <c r="EEH2" s="57"/>
      <c r="EEI2" s="57"/>
      <c r="EEJ2" s="57"/>
      <c r="EEK2" s="57"/>
      <c r="EEL2" s="57"/>
      <c r="EEM2" s="57"/>
      <c r="EEN2" s="57"/>
      <c r="EEO2" s="57"/>
      <c r="EEP2" s="57"/>
      <c r="EEQ2" s="57"/>
      <c r="EER2" s="57"/>
      <c r="EES2" s="57"/>
      <c r="EET2" s="57"/>
      <c r="EEU2" s="57"/>
      <c r="EEV2" s="57"/>
      <c r="EEW2" s="57"/>
      <c r="EEX2" s="57"/>
      <c r="EEY2" s="57"/>
      <c r="EEZ2" s="57"/>
      <c r="EFA2" s="57"/>
      <c r="EFB2" s="57"/>
      <c r="EFC2" s="57"/>
      <c r="EFD2" s="57"/>
      <c r="EFE2" s="57"/>
      <c r="EFF2" s="57"/>
      <c r="EFG2" s="57"/>
      <c r="EFH2" s="57"/>
      <c r="EFI2" s="57"/>
      <c r="EFJ2" s="57"/>
      <c r="EFK2" s="57"/>
      <c r="EFL2" s="57"/>
      <c r="EFM2" s="57"/>
      <c r="EFN2" s="57"/>
      <c r="EFO2" s="57"/>
      <c r="EFP2" s="57"/>
      <c r="EFQ2" s="57"/>
      <c r="EFR2" s="57"/>
      <c r="EFS2" s="57"/>
      <c r="EFT2" s="57"/>
      <c r="EFU2" s="57"/>
      <c r="EFV2" s="57"/>
      <c r="EFW2" s="57"/>
      <c r="EFX2" s="57"/>
      <c r="EFY2" s="57"/>
      <c r="EFZ2" s="57"/>
      <c r="EGA2" s="57"/>
      <c r="EGB2" s="57"/>
      <c r="EGC2" s="57"/>
      <c r="EGD2" s="57"/>
      <c r="EGE2" s="57"/>
      <c r="EGF2" s="57"/>
      <c r="EGG2" s="57"/>
      <c r="EGH2" s="57"/>
      <c r="EGI2" s="57"/>
      <c r="EGJ2" s="57"/>
      <c r="EGK2" s="57"/>
      <c r="EGL2" s="57"/>
      <c r="EGM2" s="57"/>
      <c r="EGN2" s="57"/>
      <c r="EGO2" s="57"/>
      <c r="EGP2" s="57"/>
      <c r="EGQ2" s="57"/>
      <c r="EGR2" s="57"/>
      <c r="EGS2" s="57"/>
      <c r="EGT2" s="57"/>
      <c r="EGU2" s="57"/>
      <c r="EGV2" s="57"/>
      <c r="EGW2" s="57"/>
      <c r="EGX2" s="57"/>
      <c r="EGY2" s="57"/>
      <c r="EGZ2" s="57"/>
      <c r="EHA2" s="57"/>
      <c r="EHB2" s="57"/>
      <c r="EHC2" s="57"/>
      <c r="EHD2" s="57"/>
      <c r="EHE2" s="57"/>
      <c r="EHF2" s="57"/>
      <c r="EHG2" s="57"/>
      <c r="EHH2" s="57"/>
      <c r="EHI2" s="57"/>
      <c r="EHJ2" s="57"/>
      <c r="EHK2" s="57"/>
      <c r="EHL2" s="57"/>
      <c r="EHM2" s="57"/>
      <c r="EHN2" s="57"/>
      <c r="EHO2" s="57"/>
      <c r="EHP2" s="57"/>
      <c r="EHQ2" s="57"/>
      <c r="EHR2" s="57"/>
      <c r="EHS2" s="57"/>
      <c r="EHT2" s="57"/>
      <c r="EHU2" s="57"/>
      <c r="EHV2" s="57"/>
      <c r="EHW2" s="57"/>
      <c r="EHX2" s="57"/>
      <c r="EHY2" s="57"/>
      <c r="EHZ2" s="57"/>
      <c r="EIA2" s="57"/>
      <c r="EIB2" s="57"/>
      <c r="EIC2" s="57"/>
      <c r="EID2" s="57"/>
      <c r="EIE2" s="57"/>
      <c r="EIF2" s="57"/>
      <c r="EIG2" s="57"/>
      <c r="EIH2" s="57"/>
      <c r="EII2" s="57"/>
      <c r="EIJ2" s="57"/>
      <c r="EIK2" s="57"/>
      <c r="EIL2" s="57"/>
      <c r="EIM2" s="57"/>
      <c r="EIN2" s="57"/>
      <c r="EIO2" s="57"/>
      <c r="EIP2" s="57"/>
      <c r="EIQ2" s="57"/>
      <c r="EIR2" s="57"/>
      <c r="EIS2" s="57"/>
      <c r="EIT2" s="57"/>
      <c r="EIU2" s="57"/>
      <c r="EIV2" s="57"/>
      <c r="EIW2" s="57"/>
      <c r="EIX2" s="57"/>
      <c r="EIY2" s="57"/>
      <c r="EIZ2" s="57"/>
      <c r="EJA2" s="57"/>
      <c r="EJB2" s="57"/>
      <c r="EJC2" s="57"/>
      <c r="EJD2" s="57"/>
      <c r="EJE2" s="57"/>
      <c r="EJF2" s="57"/>
      <c r="EJG2" s="57"/>
      <c r="EJH2" s="57"/>
      <c r="EJI2" s="57"/>
      <c r="EJJ2" s="57"/>
      <c r="EJK2" s="57"/>
      <c r="EJL2" s="57"/>
      <c r="EJM2" s="57"/>
      <c r="EJN2" s="57"/>
      <c r="EJO2" s="57"/>
      <c r="EJP2" s="57"/>
      <c r="EJQ2" s="57"/>
      <c r="EJR2" s="57"/>
      <c r="EJS2" s="57"/>
      <c r="EJT2" s="57"/>
      <c r="EJU2" s="57"/>
      <c r="EJV2" s="57"/>
      <c r="EJW2" s="57"/>
      <c r="EJX2" s="57"/>
      <c r="EJY2" s="57"/>
      <c r="EJZ2" s="57"/>
      <c r="EKA2" s="57"/>
      <c r="EKB2" s="57"/>
      <c r="EKC2" s="57"/>
      <c r="EKD2" s="57"/>
      <c r="EKE2" s="57"/>
      <c r="EKF2" s="57"/>
      <c r="EKG2" s="57"/>
      <c r="EKH2" s="57"/>
      <c r="EKI2" s="57"/>
      <c r="EKJ2" s="57"/>
      <c r="EKK2" s="57"/>
      <c r="EKL2" s="57"/>
      <c r="EKM2" s="57"/>
      <c r="EKN2" s="57"/>
      <c r="EKO2" s="57"/>
      <c r="EKP2" s="57"/>
      <c r="EKQ2" s="57"/>
      <c r="EKR2" s="57"/>
      <c r="EKS2" s="57"/>
      <c r="EKT2" s="57"/>
      <c r="EKU2" s="57"/>
      <c r="EKV2" s="57"/>
      <c r="EKW2" s="57"/>
      <c r="EKX2" s="57"/>
      <c r="EKY2" s="57"/>
      <c r="EKZ2" s="57"/>
      <c r="ELA2" s="57"/>
      <c r="ELB2" s="57"/>
      <c r="ELC2" s="57"/>
      <c r="ELD2" s="57"/>
      <c r="ELE2" s="57"/>
      <c r="ELF2" s="57"/>
      <c r="ELG2" s="57"/>
      <c r="ELH2" s="57"/>
      <c r="ELI2" s="57"/>
      <c r="ELJ2" s="57"/>
      <c r="ELK2" s="57"/>
      <c r="ELL2" s="57"/>
      <c r="ELM2" s="57"/>
      <c r="ELN2" s="57"/>
      <c r="ELO2" s="57"/>
      <c r="ELP2" s="57"/>
      <c r="ELQ2" s="57"/>
      <c r="ELR2" s="57"/>
      <c r="ELS2" s="57"/>
      <c r="ELT2" s="57"/>
      <c r="ELU2" s="57"/>
      <c r="ELV2" s="57"/>
      <c r="ELW2" s="57"/>
      <c r="ELX2" s="57"/>
      <c r="ELY2" s="57"/>
      <c r="ELZ2" s="57"/>
      <c r="EMA2" s="57"/>
      <c r="EMB2" s="57"/>
      <c r="EMC2" s="57"/>
      <c r="EMD2" s="57"/>
      <c r="EME2" s="57"/>
      <c r="EMF2" s="57"/>
      <c r="EMG2" s="57"/>
      <c r="EMH2" s="57"/>
      <c r="EMI2" s="57"/>
      <c r="EMJ2" s="57"/>
      <c r="EMK2" s="57"/>
      <c r="EML2" s="57"/>
      <c r="EMM2" s="57"/>
      <c r="EMN2" s="57"/>
      <c r="EMO2" s="57"/>
      <c r="EMP2" s="57"/>
      <c r="EMQ2" s="57"/>
      <c r="EMR2" s="57"/>
      <c r="EMS2" s="57"/>
      <c r="EMT2" s="57"/>
      <c r="EMU2" s="57"/>
      <c r="EMV2" s="57"/>
      <c r="EMW2" s="57"/>
      <c r="EMX2" s="57"/>
      <c r="EMY2" s="57"/>
      <c r="EMZ2" s="57"/>
      <c r="ENA2" s="57"/>
      <c r="ENB2" s="57"/>
      <c r="ENC2" s="57"/>
      <c r="END2" s="57"/>
      <c r="ENE2" s="57"/>
      <c r="ENF2" s="57"/>
      <c r="ENG2" s="57"/>
      <c r="ENH2" s="57"/>
      <c r="ENI2" s="57"/>
      <c r="ENJ2" s="57"/>
      <c r="ENK2" s="57"/>
      <c r="ENL2" s="57"/>
      <c r="ENM2" s="57"/>
      <c r="ENN2" s="57"/>
      <c r="ENO2" s="57"/>
      <c r="ENP2" s="57"/>
      <c r="ENQ2" s="57"/>
      <c r="ENR2" s="57"/>
      <c r="ENS2" s="57"/>
      <c r="ENT2" s="57"/>
      <c r="ENU2" s="57"/>
      <c r="ENV2" s="57"/>
      <c r="ENW2" s="57"/>
      <c r="ENX2" s="57"/>
      <c r="ENY2" s="57"/>
      <c r="ENZ2" s="57"/>
      <c r="EOA2" s="57"/>
      <c r="EOB2" s="57"/>
      <c r="EOC2" s="57"/>
      <c r="EOD2" s="57"/>
      <c r="EOE2" s="57"/>
      <c r="EOF2" s="57"/>
      <c r="EOG2" s="57"/>
      <c r="EOH2" s="57"/>
      <c r="EOI2" s="57"/>
      <c r="EOJ2" s="57"/>
      <c r="EOK2" s="57"/>
      <c r="EOL2" s="57"/>
      <c r="EOM2" s="57"/>
      <c r="EON2" s="57"/>
      <c r="EOO2" s="57"/>
      <c r="EOP2" s="57"/>
      <c r="EOQ2" s="57"/>
      <c r="EOR2" s="57"/>
      <c r="EOS2" s="57"/>
      <c r="EOT2" s="57"/>
      <c r="EOU2" s="57"/>
      <c r="EOV2" s="57"/>
      <c r="EOW2" s="57"/>
      <c r="EOX2" s="57"/>
      <c r="EOY2" s="57"/>
      <c r="EOZ2" s="57"/>
      <c r="EPA2" s="57"/>
      <c r="EPB2" s="57"/>
      <c r="EPC2" s="57"/>
      <c r="EPD2" s="57"/>
      <c r="EPE2" s="57"/>
      <c r="EPF2" s="57"/>
      <c r="EPG2" s="57"/>
      <c r="EPH2" s="57"/>
      <c r="EPI2" s="57"/>
      <c r="EPJ2" s="57"/>
      <c r="EPK2" s="57"/>
      <c r="EPL2" s="57"/>
      <c r="EPM2" s="57"/>
      <c r="EPN2" s="57"/>
      <c r="EPO2" s="57"/>
      <c r="EPP2" s="57"/>
      <c r="EPQ2" s="57"/>
      <c r="EPR2" s="57"/>
      <c r="EPS2" s="57"/>
      <c r="EPT2" s="57"/>
      <c r="EPU2" s="57"/>
      <c r="EPV2" s="57"/>
      <c r="EPW2" s="57"/>
      <c r="EPX2" s="57"/>
      <c r="EPY2" s="57"/>
      <c r="EPZ2" s="57"/>
      <c r="EQA2" s="57"/>
      <c r="EQB2" s="57"/>
      <c r="EQC2" s="57"/>
      <c r="EQD2" s="57"/>
      <c r="EQE2" s="57"/>
      <c r="EQF2" s="57"/>
      <c r="EQG2" s="57"/>
      <c r="EQH2" s="57"/>
      <c r="EQI2" s="57"/>
      <c r="EQJ2" s="57"/>
      <c r="EQK2" s="57"/>
      <c r="EQL2" s="57"/>
      <c r="EQM2" s="57"/>
      <c r="EQN2" s="57"/>
      <c r="EQO2" s="57"/>
      <c r="EQP2" s="57"/>
      <c r="EQQ2" s="57"/>
      <c r="EQR2" s="57"/>
      <c r="EQS2" s="57"/>
      <c r="EQT2" s="57"/>
      <c r="EQU2" s="57"/>
      <c r="EQV2" s="57"/>
      <c r="EQW2" s="57"/>
      <c r="EQX2" s="57"/>
      <c r="EQY2" s="57"/>
      <c r="EQZ2" s="57"/>
      <c r="ERA2" s="57"/>
      <c r="ERB2" s="57"/>
      <c r="ERC2" s="57"/>
      <c r="ERD2" s="57"/>
      <c r="ERE2" s="57"/>
      <c r="ERF2" s="57"/>
      <c r="ERG2" s="57"/>
      <c r="ERH2" s="57"/>
      <c r="ERI2" s="57"/>
      <c r="ERJ2" s="57"/>
      <c r="ERK2" s="57"/>
      <c r="ERL2" s="57"/>
      <c r="ERM2" s="57"/>
      <c r="ERN2" s="57"/>
      <c r="ERO2" s="57"/>
      <c r="ERP2" s="57"/>
      <c r="ERQ2" s="57"/>
      <c r="ERR2" s="57"/>
      <c r="ERS2" s="57"/>
      <c r="ERT2" s="57"/>
      <c r="ERU2" s="57"/>
      <c r="ERV2" s="57"/>
      <c r="ERW2" s="57"/>
      <c r="ERX2" s="57"/>
      <c r="ERY2" s="57"/>
      <c r="ERZ2" s="57"/>
      <c r="ESA2" s="57"/>
      <c r="ESB2" s="57"/>
      <c r="ESC2" s="57"/>
      <c r="ESD2" s="57"/>
      <c r="ESE2" s="57"/>
      <c r="ESF2" s="57"/>
      <c r="ESG2" s="57"/>
      <c r="ESH2" s="57"/>
      <c r="ESI2" s="57"/>
      <c r="ESJ2" s="57"/>
      <c r="ESK2" s="57"/>
      <c r="ESL2" s="57"/>
      <c r="ESM2" s="57"/>
      <c r="ESN2" s="57"/>
      <c r="ESO2" s="57"/>
      <c r="ESP2" s="57"/>
      <c r="ESQ2" s="57"/>
      <c r="ESR2" s="57"/>
      <c r="ESS2" s="57"/>
      <c r="EST2" s="57"/>
      <c r="ESU2" s="57"/>
      <c r="ESV2" s="57"/>
      <c r="ESW2" s="57"/>
      <c r="ESX2" s="57"/>
      <c r="ESY2" s="57"/>
      <c r="ESZ2" s="57"/>
      <c r="ETA2" s="57"/>
      <c r="ETB2" s="57"/>
      <c r="ETC2" s="57"/>
      <c r="ETD2" s="57"/>
      <c r="ETE2" s="57"/>
      <c r="ETF2" s="57"/>
      <c r="ETG2" s="57"/>
      <c r="ETH2" s="57"/>
      <c r="ETI2" s="57"/>
      <c r="ETJ2" s="57"/>
      <c r="ETK2" s="57"/>
      <c r="ETL2" s="57"/>
      <c r="ETM2" s="57"/>
      <c r="ETN2" s="57"/>
      <c r="ETO2" s="57"/>
      <c r="ETP2" s="57"/>
      <c r="ETQ2" s="57"/>
      <c r="ETR2" s="57"/>
      <c r="ETS2" s="57"/>
      <c r="ETT2" s="57"/>
      <c r="ETU2" s="57"/>
      <c r="ETV2" s="57"/>
      <c r="ETW2" s="57"/>
      <c r="ETX2" s="57"/>
      <c r="ETY2" s="57"/>
      <c r="ETZ2" s="57"/>
      <c r="EUA2" s="57"/>
      <c r="EUB2" s="57"/>
      <c r="EUC2" s="57"/>
      <c r="EUD2" s="57"/>
      <c r="EUE2" s="57"/>
      <c r="EUF2" s="57"/>
      <c r="EUG2" s="57"/>
      <c r="EUH2" s="57"/>
      <c r="EUI2" s="57"/>
      <c r="EUJ2" s="57"/>
      <c r="EUK2" s="57"/>
      <c r="EUL2" s="57"/>
      <c r="EUM2" s="57"/>
      <c r="EUN2" s="57"/>
      <c r="EUO2" s="57"/>
      <c r="EUP2" s="57"/>
      <c r="EUQ2" s="57"/>
      <c r="EUR2" s="57"/>
      <c r="EUS2" s="57"/>
      <c r="EUT2" s="57"/>
      <c r="EUU2" s="57"/>
      <c r="EUV2" s="57"/>
      <c r="EUW2" s="57"/>
      <c r="EUX2" s="57"/>
      <c r="EUY2" s="57"/>
      <c r="EUZ2" s="57"/>
      <c r="EVA2" s="57"/>
      <c r="EVB2" s="57"/>
      <c r="EVC2" s="57"/>
      <c r="EVD2" s="57"/>
      <c r="EVE2" s="57"/>
      <c r="EVF2" s="57"/>
      <c r="EVG2" s="57"/>
      <c r="EVH2" s="57"/>
      <c r="EVI2" s="57"/>
      <c r="EVJ2" s="57"/>
      <c r="EVK2" s="57"/>
      <c r="EVL2" s="57"/>
      <c r="EVM2" s="57"/>
      <c r="EVN2" s="57"/>
      <c r="EVO2" s="57"/>
      <c r="EVP2" s="57"/>
      <c r="EVQ2" s="57"/>
      <c r="EVR2" s="57"/>
      <c r="EVS2" s="57"/>
      <c r="EVT2" s="57"/>
      <c r="EVU2" s="57"/>
      <c r="EVV2" s="57"/>
      <c r="EVW2" s="57"/>
      <c r="EVX2" s="57"/>
      <c r="EVY2" s="57"/>
      <c r="EVZ2" s="57"/>
      <c r="EWA2" s="57"/>
      <c r="EWB2" s="57"/>
      <c r="EWC2" s="57"/>
      <c r="EWD2" s="57"/>
      <c r="EWE2" s="57"/>
      <c r="EWF2" s="57"/>
      <c r="EWG2" s="57"/>
      <c r="EWH2" s="57"/>
      <c r="EWI2" s="57"/>
      <c r="EWJ2" s="57"/>
      <c r="EWK2" s="57"/>
      <c r="EWL2" s="57"/>
      <c r="EWM2" s="57"/>
      <c r="EWN2" s="57"/>
      <c r="EWO2" s="57"/>
      <c r="EWP2" s="57"/>
      <c r="EWQ2" s="57"/>
      <c r="EWR2" s="57"/>
      <c r="EWS2" s="57"/>
      <c r="EWT2" s="57"/>
      <c r="EWU2" s="57"/>
      <c r="EWV2" s="57"/>
      <c r="EWW2" s="57"/>
      <c r="EWX2" s="57"/>
      <c r="EWY2" s="57"/>
      <c r="EWZ2" s="57"/>
      <c r="EXA2" s="57"/>
      <c r="EXB2" s="57"/>
      <c r="EXC2" s="57"/>
      <c r="EXD2" s="57"/>
      <c r="EXE2" s="57"/>
      <c r="EXF2" s="57"/>
      <c r="EXG2" s="57"/>
      <c r="EXH2" s="57"/>
      <c r="EXI2" s="57"/>
      <c r="EXJ2" s="57"/>
      <c r="EXK2" s="57"/>
      <c r="EXL2" s="57"/>
      <c r="EXM2" s="57"/>
      <c r="EXN2" s="57"/>
      <c r="EXO2" s="57"/>
      <c r="EXP2" s="57"/>
      <c r="EXQ2" s="57"/>
      <c r="EXR2" s="57"/>
      <c r="EXS2" s="57"/>
      <c r="EXT2" s="57"/>
      <c r="EXU2" s="57"/>
      <c r="EXV2" s="57"/>
      <c r="EXW2" s="57"/>
      <c r="EXX2" s="57"/>
      <c r="EXY2" s="57"/>
      <c r="EXZ2" s="57"/>
      <c r="EYA2" s="57"/>
      <c r="EYB2" s="57"/>
      <c r="EYC2" s="57"/>
      <c r="EYD2" s="57"/>
      <c r="EYE2" s="57"/>
      <c r="EYF2" s="57"/>
      <c r="EYG2" s="57"/>
      <c r="EYH2" s="57"/>
      <c r="EYI2" s="57"/>
      <c r="EYJ2" s="57"/>
      <c r="EYK2" s="57"/>
      <c r="EYL2" s="57"/>
      <c r="EYM2" s="57"/>
      <c r="EYN2" s="57"/>
      <c r="EYO2" s="57"/>
      <c r="EYP2" s="57"/>
      <c r="EYQ2" s="57"/>
      <c r="EYR2" s="57"/>
      <c r="EYS2" s="57"/>
      <c r="EYT2" s="57"/>
      <c r="EYU2" s="57"/>
      <c r="EYV2" s="57"/>
      <c r="EYW2" s="57"/>
      <c r="EYX2" s="57"/>
      <c r="EYY2" s="57"/>
      <c r="EYZ2" s="57"/>
      <c r="EZA2" s="57"/>
      <c r="EZB2" s="57"/>
      <c r="EZC2" s="57"/>
      <c r="EZD2" s="57"/>
      <c r="EZE2" s="57"/>
      <c r="EZF2" s="57"/>
      <c r="EZG2" s="57"/>
      <c r="EZH2" s="57"/>
      <c r="EZI2" s="57"/>
      <c r="EZJ2" s="57"/>
      <c r="EZK2" s="57"/>
      <c r="EZL2" s="57"/>
      <c r="EZM2" s="57"/>
      <c r="EZN2" s="57"/>
      <c r="EZO2" s="57"/>
      <c r="EZP2" s="57"/>
      <c r="EZQ2" s="57"/>
      <c r="EZR2" s="57"/>
      <c r="EZS2" s="57"/>
      <c r="EZT2" s="57"/>
      <c r="EZU2" s="57"/>
      <c r="EZV2" s="57"/>
      <c r="EZW2" s="57"/>
      <c r="EZX2" s="57"/>
      <c r="EZY2" s="57"/>
      <c r="EZZ2" s="57"/>
      <c r="FAA2" s="57"/>
      <c r="FAB2" s="57"/>
      <c r="FAC2" s="57"/>
      <c r="FAD2" s="57"/>
      <c r="FAE2" s="57"/>
      <c r="FAF2" s="57"/>
      <c r="FAG2" s="57"/>
      <c r="FAH2" s="57"/>
      <c r="FAI2" s="57"/>
      <c r="FAJ2" s="57"/>
      <c r="FAK2" s="57"/>
      <c r="FAL2" s="57"/>
      <c r="FAM2" s="57"/>
      <c r="FAN2" s="57"/>
      <c r="FAO2" s="57"/>
      <c r="FAP2" s="57"/>
      <c r="FAQ2" s="57"/>
      <c r="FAR2" s="57"/>
      <c r="FAS2" s="57"/>
      <c r="FAT2" s="57"/>
      <c r="FAU2" s="57"/>
      <c r="FAV2" s="57"/>
      <c r="FAW2" s="57"/>
      <c r="FAX2" s="57"/>
      <c r="FAY2" s="57"/>
      <c r="FAZ2" s="57"/>
      <c r="FBA2" s="57"/>
      <c r="FBB2" s="57"/>
      <c r="FBC2" s="57"/>
      <c r="FBD2" s="57"/>
      <c r="FBE2" s="57"/>
      <c r="FBF2" s="57"/>
      <c r="FBG2" s="57"/>
      <c r="FBH2" s="57"/>
      <c r="FBI2" s="57"/>
      <c r="FBJ2" s="57"/>
      <c r="FBK2" s="57"/>
      <c r="FBL2" s="57"/>
      <c r="FBM2" s="57"/>
      <c r="FBN2" s="57"/>
      <c r="FBO2" s="57"/>
      <c r="FBP2" s="57"/>
      <c r="FBQ2" s="57"/>
      <c r="FBR2" s="57"/>
      <c r="FBS2" s="57"/>
      <c r="FBT2" s="57"/>
      <c r="FBU2" s="57"/>
      <c r="FBV2" s="57"/>
      <c r="FBW2" s="57"/>
      <c r="FBX2" s="57"/>
      <c r="FBY2" s="57"/>
      <c r="FBZ2" s="57"/>
      <c r="FCA2" s="57"/>
      <c r="FCB2" s="57"/>
      <c r="FCC2" s="57"/>
      <c r="FCD2" s="57"/>
      <c r="FCE2" s="57"/>
      <c r="FCF2" s="57"/>
      <c r="FCG2" s="57"/>
      <c r="FCH2" s="57"/>
      <c r="FCI2" s="57"/>
      <c r="FCJ2" s="57"/>
      <c r="FCK2" s="57"/>
      <c r="FCL2" s="57"/>
      <c r="FCM2" s="57"/>
      <c r="FCN2" s="57"/>
      <c r="FCO2" s="57"/>
      <c r="FCP2" s="57"/>
      <c r="FCQ2" s="57"/>
      <c r="FCR2" s="57"/>
      <c r="FCS2" s="57"/>
      <c r="FCT2" s="57"/>
      <c r="FCU2" s="57"/>
      <c r="FCV2" s="57"/>
      <c r="FCW2" s="57"/>
      <c r="FCX2" s="57"/>
      <c r="FCY2" s="57"/>
      <c r="FCZ2" s="57"/>
      <c r="FDA2" s="57"/>
      <c r="FDB2" s="57"/>
      <c r="FDC2" s="57"/>
      <c r="FDD2" s="57"/>
      <c r="FDE2" s="57"/>
      <c r="FDF2" s="57"/>
      <c r="FDG2" s="57"/>
      <c r="FDH2" s="57"/>
      <c r="FDI2" s="57"/>
      <c r="FDJ2" s="57"/>
      <c r="FDK2" s="57"/>
      <c r="FDL2" s="57"/>
      <c r="FDM2" s="57"/>
      <c r="FDN2" s="57"/>
      <c r="FDO2" s="57"/>
      <c r="FDP2" s="57"/>
      <c r="FDQ2" s="57"/>
      <c r="FDR2" s="57"/>
      <c r="FDS2" s="57"/>
      <c r="FDT2" s="57"/>
      <c r="FDU2" s="57"/>
      <c r="FDV2" s="57"/>
      <c r="FDW2" s="57"/>
      <c r="FDX2" s="57"/>
      <c r="FDY2" s="57"/>
      <c r="FDZ2" s="57"/>
      <c r="FEA2" s="57"/>
      <c r="FEB2" s="57"/>
      <c r="FEC2" s="57"/>
      <c r="FED2" s="57"/>
      <c r="FEE2" s="57"/>
      <c r="FEF2" s="57"/>
      <c r="FEG2" s="57"/>
      <c r="FEH2" s="57"/>
      <c r="FEI2" s="57"/>
      <c r="FEJ2" s="57"/>
      <c r="FEK2" s="57"/>
      <c r="FEL2" s="57"/>
      <c r="FEM2" s="57"/>
      <c r="FEN2" s="57"/>
      <c r="FEO2" s="57"/>
      <c r="FEP2" s="57"/>
      <c r="FEQ2" s="57"/>
      <c r="FER2" s="57"/>
      <c r="FES2" s="57"/>
      <c r="FET2" s="57"/>
      <c r="FEU2" s="57"/>
      <c r="FEV2" s="57"/>
      <c r="FEW2" s="57"/>
      <c r="FEX2" s="57"/>
      <c r="FEY2" s="57"/>
      <c r="FEZ2" s="57"/>
      <c r="FFA2" s="57"/>
      <c r="FFB2" s="57"/>
      <c r="FFC2" s="57"/>
      <c r="FFD2" s="57"/>
      <c r="FFE2" s="57"/>
      <c r="FFF2" s="57"/>
      <c r="FFG2" s="57"/>
      <c r="FFH2" s="57"/>
      <c r="FFI2" s="57"/>
      <c r="FFJ2" s="57"/>
      <c r="FFK2" s="57"/>
      <c r="FFL2" s="57"/>
      <c r="FFM2" s="57"/>
      <c r="FFN2" s="57"/>
      <c r="FFO2" s="57"/>
      <c r="FFP2" s="57"/>
      <c r="FFQ2" s="57"/>
      <c r="FFR2" s="57"/>
      <c r="FFS2" s="57"/>
      <c r="FFT2" s="57"/>
      <c r="FFU2" s="57"/>
      <c r="FFV2" s="57"/>
      <c r="FFW2" s="57"/>
      <c r="FFX2" s="57"/>
      <c r="FFY2" s="57"/>
      <c r="FFZ2" s="57"/>
      <c r="FGA2" s="57"/>
      <c r="FGB2" s="57"/>
      <c r="FGC2" s="57"/>
      <c r="FGD2" s="57"/>
      <c r="FGE2" s="57"/>
      <c r="FGF2" s="57"/>
      <c r="FGG2" s="57"/>
      <c r="FGH2" s="57"/>
      <c r="FGI2" s="57"/>
      <c r="FGJ2" s="57"/>
      <c r="FGK2" s="57"/>
      <c r="FGL2" s="57"/>
      <c r="FGM2" s="57"/>
      <c r="FGN2" s="57"/>
      <c r="FGO2" s="57"/>
      <c r="FGP2" s="57"/>
      <c r="FGQ2" s="57"/>
      <c r="FGR2" s="57"/>
      <c r="FGS2" s="57"/>
      <c r="FGT2" s="57"/>
      <c r="FGU2" s="57"/>
      <c r="FGV2" s="57"/>
      <c r="FGW2" s="57"/>
      <c r="FGX2" s="57"/>
      <c r="FGY2" s="57"/>
      <c r="FGZ2" s="57"/>
      <c r="FHA2" s="57"/>
      <c r="FHB2" s="57"/>
      <c r="FHC2" s="57"/>
      <c r="FHD2" s="57"/>
      <c r="FHE2" s="57"/>
      <c r="FHF2" s="57"/>
      <c r="FHG2" s="57"/>
      <c r="FHH2" s="57"/>
      <c r="FHI2" s="57"/>
      <c r="FHJ2" s="57"/>
      <c r="FHK2" s="57"/>
      <c r="FHL2" s="57"/>
      <c r="FHM2" s="57"/>
      <c r="FHN2" s="57"/>
      <c r="FHO2" s="57"/>
      <c r="FHP2" s="57"/>
      <c r="FHQ2" s="57"/>
      <c r="FHR2" s="57"/>
      <c r="FHS2" s="57"/>
      <c r="FHT2" s="57"/>
      <c r="FHU2" s="57"/>
      <c r="FHV2" s="57"/>
      <c r="FHW2" s="57"/>
      <c r="FHX2" s="57"/>
      <c r="FHY2" s="57"/>
      <c r="FHZ2" s="57"/>
      <c r="FIA2" s="57"/>
      <c r="FIB2" s="57"/>
      <c r="FIC2" s="57"/>
      <c r="FID2" s="57"/>
      <c r="FIE2" s="57"/>
      <c r="FIF2" s="57"/>
      <c r="FIG2" s="57"/>
      <c r="FIH2" s="57"/>
      <c r="FII2" s="57"/>
      <c r="FIJ2" s="57"/>
      <c r="FIK2" s="57"/>
      <c r="FIL2" s="57"/>
      <c r="FIM2" s="57"/>
      <c r="FIN2" s="57"/>
      <c r="FIO2" s="57"/>
      <c r="FIP2" s="57"/>
      <c r="FIQ2" s="57"/>
      <c r="FIR2" s="57"/>
      <c r="FIS2" s="57"/>
      <c r="FIT2" s="57"/>
      <c r="FIU2" s="57"/>
      <c r="FIV2" s="57"/>
      <c r="FIW2" s="57"/>
      <c r="FIX2" s="57"/>
      <c r="FIY2" s="57"/>
      <c r="FIZ2" s="57"/>
      <c r="FJA2" s="57"/>
      <c r="FJB2" s="57"/>
      <c r="FJC2" s="57"/>
      <c r="FJD2" s="57"/>
      <c r="FJE2" s="57"/>
      <c r="FJF2" s="57"/>
      <c r="FJG2" s="57"/>
      <c r="FJH2" s="57"/>
      <c r="FJI2" s="57"/>
      <c r="FJJ2" s="57"/>
      <c r="FJK2" s="57"/>
      <c r="FJL2" s="57"/>
      <c r="FJM2" s="57"/>
      <c r="FJN2" s="57"/>
      <c r="FJO2" s="57"/>
      <c r="FJP2" s="57"/>
      <c r="FJQ2" s="57"/>
      <c r="FJR2" s="57"/>
      <c r="FJS2" s="57"/>
      <c r="FJT2" s="57"/>
      <c r="FJU2" s="57"/>
      <c r="FJV2" s="57"/>
      <c r="FJW2" s="57"/>
      <c r="FJX2" s="57"/>
      <c r="FJY2" s="57"/>
      <c r="FJZ2" s="57"/>
      <c r="FKA2" s="57"/>
      <c r="FKB2" s="57"/>
      <c r="FKC2" s="57"/>
      <c r="FKD2" s="57"/>
      <c r="FKE2" s="57"/>
      <c r="FKF2" s="57"/>
      <c r="FKG2" s="57"/>
      <c r="FKH2" s="57"/>
      <c r="FKI2" s="57"/>
      <c r="FKJ2" s="57"/>
      <c r="FKK2" s="57"/>
      <c r="FKL2" s="57"/>
      <c r="FKM2" s="57"/>
      <c r="FKN2" s="57"/>
      <c r="FKO2" s="57"/>
      <c r="FKP2" s="57"/>
      <c r="FKQ2" s="57"/>
      <c r="FKR2" s="57"/>
      <c r="FKS2" s="57"/>
      <c r="FKT2" s="57"/>
      <c r="FKU2" s="57"/>
      <c r="FKV2" s="57"/>
      <c r="FKW2" s="57"/>
      <c r="FKX2" s="57"/>
      <c r="FKY2" s="57"/>
      <c r="FKZ2" s="57"/>
      <c r="FLA2" s="57"/>
      <c r="FLB2" s="57"/>
      <c r="FLC2" s="57"/>
      <c r="FLD2" s="57"/>
      <c r="FLE2" s="57"/>
      <c r="FLF2" s="57"/>
      <c r="FLG2" s="57"/>
      <c r="FLH2" s="57"/>
      <c r="FLI2" s="57"/>
      <c r="FLJ2" s="57"/>
      <c r="FLK2" s="57"/>
      <c r="FLL2" s="57"/>
      <c r="FLM2" s="57"/>
      <c r="FLN2" s="57"/>
      <c r="FLO2" s="57"/>
      <c r="FLP2" s="57"/>
      <c r="FLQ2" s="57"/>
      <c r="FLR2" s="57"/>
      <c r="FLS2" s="57"/>
      <c r="FLT2" s="57"/>
      <c r="FLU2" s="57"/>
      <c r="FLV2" s="57"/>
      <c r="FLW2" s="57"/>
      <c r="FLX2" s="57"/>
      <c r="FLY2" s="57"/>
      <c r="FLZ2" s="57"/>
      <c r="FMA2" s="57"/>
      <c r="FMB2" s="57"/>
      <c r="FMC2" s="57"/>
      <c r="FMD2" s="57"/>
      <c r="FME2" s="57"/>
      <c r="FMF2" s="57"/>
      <c r="FMG2" s="57"/>
      <c r="FMH2" s="57"/>
      <c r="FMI2" s="57"/>
      <c r="FMJ2" s="57"/>
      <c r="FMK2" s="57"/>
      <c r="FML2" s="57"/>
      <c r="FMM2" s="57"/>
      <c r="FMN2" s="57"/>
      <c r="FMO2" s="57"/>
      <c r="FMP2" s="57"/>
      <c r="FMQ2" s="57"/>
      <c r="FMR2" s="57"/>
      <c r="FMS2" s="57"/>
      <c r="FMT2" s="57"/>
      <c r="FMU2" s="57"/>
      <c r="FMV2" s="57"/>
      <c r="FMW2" s="57"/>
      <c r="FMX2" s="57"/>
      <c r="FMY2" s="57"/>
      <c r="FMZ2" s="57"/>
      <c r="FNA2" s="57"/>
      <c r="FNB2" s="57"/>
      <c r="FNC2" s="57"/>
      <c r="FND2" s="57"/>
      <c r="FNE2" s="57"/>
      <c r="FNF2" s="57"/>
      <c r="FNG2" s="57"/>
      <c r="FNH2" s="57"/>
      <c r="FNI2" s="57"/>
      <c r="FNJ2" s="57"/>
      <c r="FNK2" s="57"/>
      <c r="FNL2" s="57"/>
      <c r="FNM2" s="57"/>
      <c r="FNN2" s="57"/>
      <c r="FNO2" s="57"/>
      <c r="FNP2" s="57"/>
      <c r="FNQ2" s="57"/>
      <c r="FNR2" s="57"/>
      <c r="FNS2" s="57"/>
      <c r="FNT2" s="57"/>
      <c r="FNU2" s="57"/>
      <c r="FNV2" s="57"/>
      <c r="FNW2" s="57"/>
      <c r="FNX2" s="57"/>
      <c r="FNY2" s="57"/>
      <c r="FNZ2" s="57"/>
      <c r="FOA2" s="57"/>
      <c r="FOB2" s="57"/>
      <c r="FOC2" s="57"/>
      <c r="FOD2" s="57"/>
      <c r="FOE2" s="57"/>
      <c r="FOF2" s="57"/>
      <c r="FOG2" s="57"/>
      <c r="FOH2" s="57"/>
      <c r="FOI2" s="57"/>
      <c r="FOJ2" s="57"/>
      <c r="FOK2" s="57"/>
      <c r="FOL2" s="57"/>
      <c r="FOM2" s="57"/>
      <c r="FON2" s="57"/>
      <c r="FOO2" s="57"/>
      <c r="FOP2" s="57"/>
      <c r="FOQ2" s="57"/>
      <c r="FOR2" s="57"/>
      <c r="FOS2" s="57"/>
      <c r="FOT2" s="57"/>
      <c r="FOU2" s="57"/>
      <c r="FOV2" s="57"/>
      <c r="FOW2" s="57"/>
      <c r="FOX2" s="57"/>
      <c r="FOY2" s="57"/>
      <c r="FOZ2" s="57"/>
      <c r="FPA2" s="57"/>
      <c r="FPB2" s="57"/>
      <c r="FPC2" s="57"/>
      <c r="FPD2" s="57"/>
      <c r="FPE2" s="57"/>
      <c r="FPF2" s="57"/>
      <c r="FPG2" s="57"/>
      <c r="FPH2" s="57"/>
      <c r="FPI2" s="57"/>
      <c r="FPJ2" s="57"/>
      <c r="FPK2" s="57"/>
      <c r="FPL2" s="57"/>
      <c r="FPM2" s="57"/>
      <c r="FPN2" s="57"/>
      <c r="FPO2" s="57"/>
      <c r="FPP2" s="57"/>
      <c r="FPQ2" s="57"/>
      <c r="FPR2" s="57"/>
      <c r="FPS2" s="57"/>
      <c r="FPT2" s="57"/>
      <c r="FPU2" s="57"/>
      <c r="FPV2" s="57"/>
      <c r="FPW2" s="57"/>
      <c r="FPX2" s="57"/>
      <c r="FPY2" s="57"/>
      <c r="FPZ2" s="57"/>
      <c r="FQA2" s="57"/>
      <c r="FQB2" s="57"/>
      <c r="FQC2" s="57"/>
      <c r="FQD2" s="57"/>
      <c r="FQE2" s="57"/>
      <c r="FQF2" s="57"/>
      <c r="FQG2" s="57"/>
      <c r="FQH2" s="57"/>
      <c r="FQI2" s="57"/>
      <c r="FQJ2" s="57"/>
      <c r="FQK2" s="57"/>
      <c r="FQL2" s="57"/>
      <c r="FQM2" s="57"/>
      <c r="FQN2" s="57"/>
      <c r="FQO2" s="57"/>
      <c r="FQP2" s="57"/>
      <c r="FQQ2" s="57"/>
      <c r="FQR2" s="57"/>
      <c r="FQS2" s="57"/>
      <c r="FQT2" s="57"/>
      <c r="FQU2" s="57"/>
      <c r="FQV2" s="57"/>
      <c r="FQW2" s="57"/>
      <c r="FQX2" s="57"/>
      <c r="FQY2" s="57"/>
      <c r="FQZ2" s="57"/>
      <c r="FRA2" s="57"/>
      <c r="FRB2" s="57"/>
      <c r="FRC2" s="57"/>
      <c r="FRD2" s="57"/>
      <c r="FRE2" s="57"/>
      <c r="FRF2" s="57"/>
      <c r="FRG2" s="57"/>
      <c r="FRH2" s="57"/>
      <c r="FRI2" s="57"/>
      <c r="FRJ2" s="57"/>
      <c r="FRK2" s="57"/>
      <c r="FRL2" s="57"/>
      <c r="FRM2" s="57"/>
      <c r="FRN2" s="57"/>
      <c r="FRO2" s="57"/>
      <c r="FRP2" s="57"/>
      <c r="FRQ2" s="57"/>
      <c r="FRR2" s="57"/>
      <c r="FRS2" s="57"/>
      <c r="FRT2" s="57"/>
      <c r="FRU2" s="57"/>
      <c r="FRV2" s="57"/>
      <c r="FRW2" s="57"/>
      <c r="FRX2" s="57"/>
      <c r="FRY2" s="57"/>
      <c r="FRZ2" s="57"/>
      <c r="FSA2" s="57"/>
      <c r="FSB2" s="57"/>
      <c r="FSC2" s="57"/>
      <c r="FSD2" s="57"/>
      <c r="FSE2" s="57"/>
      <c r="FSF2" s="57"/>
      <c r="FSG2" s="57"/>
      <c r="FSH2" s="57"/>
      <c r="FSI2" s="57"/>
      <c r="FSJ2" s="57"/>
      <c r="FSK2" s="57"/>
      <c r="FSL2" s="57"/>
      <c r="FSM2" s="57"/>
      <c r="FSN2" s="57"/>
      <c r="FSO2" s="57"/>
      <c r="FSP2" s="57"/>
      <c r="FSQ2" s="57"/>
      <c r="FSR2" s="57"/>
      <c r="FSS2" s="57"/>
      <c r="FST2" s="57"/>
      <c r="FSU2" s="57"/>
      <c r="FSV2" s="57"/>
      <c r="FSW2" s="57"/>
      <c r="FSX2" s="57"/>
      <c r="FSY2" s="57"/>
      <c r="FSZ2" s="57"/>
      <c r="FTA2" s="57"/>
      <c r="FTB2" s="57"/>
      <c r="FTC2" s="57"/>
      <c r="FTD2" s="57"/>
      <c r="FTE2" s="57"/>
      <c r="FTF2" s="57"/>
      <c r="FTG2" s="57"/>
      <c r="FTH2" s="57"/>
      <c r="FTI2" s="57"/>
      <c r="FTJ2" s="57"/>
      <c r="FTK2" s="57"/>
      <c r="FTL2" s="57"/>
      <c r="FTM2" s="57"/>
      <c r="FTN2" s="57"/>
      <c r="FTO2" s="57"/>
      <c r="FTP2" s="57"/>
      <c r="FTQ2" s="57"/>
      <c r="FTR2" s="57"/>
      <c r="FTS2" s="57"/>
      <c r="FTT2" s="57"/>
      <c r="FTU2" s="57"/>
      <c r="FTV2" s="57"/>
      <c r="FTW2" s="57"/>
      <c r="FTX2" s="57"/>
      <c r="FTY2" s="57"/>
      <c r="FTZ2" s="57"/>
      <c r="FUA2" s="57"/>
      <c r="FUB2" s="57"/>
      <c r="FUC2" s="57"/>
      <c r="FUD2" s="57"/>
      <c r="FUE2" s="57"/>
      <c r="FUF2" s="57"/>
      <c r="FUG2" s="57"/>
      <c r="FUH2" s="57"/>
      <c r="FUI2" s="57"/>
      <c r="FUJ2" s="57"/>
      <c r="FUK2" s="57"/>
      <c r="FUL2" s="57"/>
      <c r="FUM2" s="57"/>
      <c r="FUN2" s="57"/>
      <c r="FUO2" s="57"/>
      <c r="FUP2" s="57"/>
      <c r="FUQ2" s="57"/>
      <c r="FUR2" s="57"/>
      <c r="FUS2" s="57"/>
      <c r="FUT2" s="57"/>
      <c r="FUU2" s="57"/>
      <c r="FUV2" s="57"/>
      <c r="FUW2" s="57"/>
      <c r="FUX2" s="57"/>
      <c r="FUY2" s="57"/>
      <c r="FUZ2" s="57"/>
      <c r="FVA2" s="57"/>
      <c r="FVB2" s="57"/>
      <c r="FVC2" s="57"/>
      <c r="FVD2" s="57"/>
      <c r="FVE2" s="57"/>
      <c r="FVF2" s="57"/>
      <c r="FVG2" s="57"/>
      <c r="FVH2" s="57"/>
      <c r="FVI2" s="57"/>
      <c r="FVJ2" s="57"/>
      <c r="FVK2" s="57"/>
      <c r="FVL2" s="57"/>
      <c r="FVM2" s="57"/>
      <c r="FVN2" s="57"/>
      <c r="FVO2" s="57"/>
      <c r="FVP2" s="57"/>
      <c r="FVQ2" s="57"/>
      <c r="FVR2" s="57"/>
      <c r="FVS2" s="57"/>
      <c r="FVT2" s="57"/>
      <c r="FVU2" s="57"/>
      <c r="FVV2" s="57"/>
      <c r="FVW2" s="57"/>
      <c r="FVX2" s="57"/>
      <c r="FVY2" s="57"/>
      <c r="FVZ2" s="57"/>
      <c r="FWA2" s="57"/>
      <c r="FWB2" s="57"/>
      <c r="FWC2" s="57"/>
      <c r="FWD2" s="57"/>
      <c r="FWE2" s="57"/>
      <c r="FWF2" s="57"/>
      <c r="FWG2" s="57"/>
      <c r="FWH2" s="57"/>
      <c r="FWI2" s="57"/>
      <c r="FWJ2" s="57"/>
      <c r="FWK2" s="57"/>
      <c r="FWL2" s="57"/>
      <c r="FWM2" s="57"/>
      <c r="FWN2" s="57"/>
      <c r="FWO2" s="57"/>
      <c r="FWP2" s="57"/>
      <c r="FWQ2" s="57"/>
      <c r="FWR2" s="57"/>
      <c r="FWS2" s="57"/>
      <c r="FWT2" s="57"/>
      <c r="FWU2" s="57"/>
      <c r="FWV2" s="57"/>
      <c r="FWW2" s="57"/>
      <c r="FWX2" s="57"/>
      <c r="FWY2" s="57"/>
      <c r="FWZ2" s="57"/>
      <c r="FXA2" s="57"/>
      <c r="FXB2" s="57"/>
      <c r="FXC2" s="57"/>
      <c r="FXD2" s="57"/>
      <c r="FXE2" s="57"/>
      <c r="FXF2" s="57"/>
      <c r="FXG2" s="57"/>
      <c r="FXH2" s="57"/>
      <c r="FXI2" s="57"/>
      <c r="FXJ2" s="57"/>
      <c r="FXK2" s="57"/>
      <c r="FXL2" s="57"/>
      <c r="FXM2" s="57"/>
      <c r="FXN2" s="57"/>
      <c r="FXO2" s="57"/>
      <c r="FXP2" s="57"/>
      <c r="FXQ2" s="57"/>
      <c r="FXR2" s="57"/>
      <c r="FXS2" s="57"/>
      <c r="FXT2" s="57"/>
      <c r="FXU2" s="57"/>
      <c r="FXV2" s="57"/>
      <c r="FXW2" s="57"/>
      <c r="FXX2" s="57"/>
      <c r="FXY2" s="57"/>
      <c r="FXZ2" s="57"/>
      <c r="FYA2" s="57"/>
      <c r="FYB2" s="57"/>
      <c r="FYC2" s="57"/>
      <c r="FYD2" s="57"/>
      <c r="FYE2" s="57"/>
      <c r="FYF2" s="57"/>
      <c r="FYG2" s="57"/>
      <c r="FYH2" s="57"/>
      <c r="FYI2" s="57"/>
      <c r="FYJ2" s="57"/>
      <c r="FYK2" s="57"/>
      <c r="FYL2" s="57"/>
      <c r="FYM2" s="57"/>
      <c r="FYN2" s="57"/>
      <c r="FYO2" s="57"/>
      <c r="FYP2" s="57"/>
      <c r="FYQ2" s="57"/>
      <c r="FYR2" s="57"/>
      <c r="FYS2" s="57"/>
      <c r="FYT2" s="57"/>
      <c r="FYU2" s="57"/>
      <c r="FYV2" s="57"/>
      <c r="FYW2" s="57"/>
      <c r="FYX2" s="57"/>
      <c r="FYY2" s="57"/>
      <c r="FYZ2" s="57"/>
      <c r="FZA2" s="57"/>
      <c r="FZB2" s="57"/>
      <c r="FZC2" s="57"/>
      <c r="FZD2" s="57"/>
      <c r="FZE2" s="57"/>
      <c r="FZF2" s="57"/>
      <c r="FZG2" s="57"/>
      <c r="FZH2" s="57"/>
      <c r="FZI2" s="57"/>
      <c r="FZJ2" s="57"/>
      <c r="FZK2" s="57"/>
      <c r="FZL2" s="57"/>
      <c r="FZM2" s="57"/>
      <c r="FZN2" s="57"/>
      <c r="FZO2" s="57"/>
      <c r="FZP2" s="57"/>
      <c r="FZQ2" s="57"/>
      <c r="FZR2" s="57"/>
      <c r="FZS2" s="57"/>
      <c r="FZT2" s="57"/>
      <c r="FZU2" s="57"/>
      <c r="FZV2" s="57"/>
      <c r="FZW2" s="57"/>
      <c r="FZX2" s="57"/>
      <c r="FZY2" s="57"/>
      <c r="FZZ2" s="57"/>
      <c r="GAA2" s="57"/>
      <c r="GAB2" s="57"/>
      <c r="GAC2" s="57"/>
      <c r="GAD2" s="57"/>
      <c r="GAE2" s="57"/>
      <c r="GAF2" s="57"/>
      <c r="GAG2" s="57"/>
      <c r="GAH2" s="57"/>
      <c r="GAI2" s="57"/>
      <c r="GAJ2" s="57"/>
      <c r="GAK2" s="57"/>
      <c r="GAL2" s="57"/>
      <c r="GAM2" s="57"/>
      <c r="GAN2" s="57"/>
      <c r="GAO2" s="57"/>
      <c r="GAP2" s="57"/>
      <c r="GAQ2" s="57"/>
      <c r="GAR2" s="57"/>
      <c r="GAS2" s="57"/>
      <c r="GAT2" s="57"/>
      <c r="GAU2" s="57"/>
      <c r="GAV2" s="57"/>
      <c r="GAW2" s="57"/>
      <c r="GAX2" s="57"/>
      <c r="GAY2" s="57"/>
      <c r="GAZ2" s="57"/>
      <c r="GBA2" s="57"/>
      <c r="GBB2" s="57"/>
      <c r="GBC2" s="57"/>
      <c r="GBD2" s="57"/>
      <c r="GBE2" s="57"/>
      <c r="GBF2" s="57"/>
      <c r="GBG2" s="57"/>
      <c r="GBH2" s="57"/>
      <c r="GBI2" s="57"/>
      <c r="GBJ2" s="57"/>
      <c r="GBK2" s="57"/>
      <c r="GBL2" s="57"/>
      <c r="GBM2" s="57"/>
      <c r="GBN2" s="57"/>
      <c r="GBO2" s="57"/>
      <c r="GBP2" s="57"/>
      <c r="GBQ2" s="57"/>
      <c r="GBR2" s="57"/>
      <c r="GBS2" s="57"/>
      <c r="GBT2" s="57"/>
      <c r="GBU2" s="57"/>
      <c r="GBV2" s="57"/>
      <c r="GBW2" s="57"/>
      <c r="GBX2" s="57"/>
      <c r="GBY2" s="57"/>
      <c r="GBZ2" s="57"/>
      <c r="GCA2" s="57"/>
      <c r="GCB2" s="57"/>
      <c r="GCC2" s="57"/>
      <c r="GCD2" s="57"/>
      <c r="GCE2" s="57"/>
      <c r="GCF2" s="57"/>
      <c r="GCG2" s="57"/>
      <c r="GCH2" s="57"/>
      <c r="GCI2" s="57"/>
      <c r="GCJ2" s="57"/>
      <c r="GCK2" s="57"/>
      <c r="GCL2" s="57"/>
      <c r="GCM2" s="57"/>
      <c r="GCN2" s="57"/>
      <c r="GCO2" s="57"/>
      <c r="GCP2" s="57"/>
      <c r="GCQ2" s="57"/>
      <c r="GCR2" s="57"/>
      <c r="GCS2" s="57"/>
      <c r="GCT2" s="57"/>
      <c r="GCU2" s="57"/>
      <c r="GCV2" s="57"/>
      <c r="GCW2" s="57"/>
      <c r="GCX2" s="57"/>
      <c r="GCY2" s="57"/>
      <c r="GCZ2" s="57"/>
      <c r="GDA2" s="57"/>
      <c r="GDB2" s="57"/>
      <c r="GDC2" s="57"/>
      <c r="GDD2" s="57"/>
      <c r="GDE2" s="57"/>
      <c r="GDF2" s="57"/>
      <c r="GDG2" s="57"/>
      <c r="GDH2" s="57"/>
      <c r="GDI2" s="57"/>
      <c r="GDJ2" s="57"/>
      <c r="GDK2" s="57"/>
      <c r="GDL2" s="57"/>
      <c r="GDM2" s="57"/>
      <c r="GDN2" s="57"/>
      <c r="GDO2" s="57"/>
      <c r="GDP2" s="57"/>
      <c r="GDQ2" s="57"/>
      <c r="GDR2" s="57"/>
      <c r="GDS2" s="57"/>
      <c r="GDT2" s="57"/>
      <c r="GDU2" s="57"/>
      <c r="GDV2" s="57"/>
      <c r="GDW2" s="57"/>
      <c r="GDX2" s="57"/>
      <c r="GDY2" s="57"/>
      <c r="GDZ2" s="57"/>
      <c r="GEA2" s="57"/>
      <c r="GEB2" s="57"/>
      <c r="GEC2" s="57"/>
      <c r="GED2" s="57"/>
      <c r="GEE2" s="57"/>
      <c r="GEF2" s="57"/>
      <c r="GEG2" s="57"/>
      <c r="GEH2" s="57"/>
      <c r="GEI2" s="57"/>
      <c r="GEJ2" s="57"/>
      <c r="GEK2" s="57"/>
      <c r="GEL2" s="57"/>
      <c r="GEM2" s="57"/>
      <c r="GEN2" s="57"/>
      <c r="GEO2" s="57"/>
      <c r="GEP2" s="57"/>
      <c r="GEQ2" s="57"/>
      <c r="GER2" s="57"/>
      <c r="GES2" s="57"/>
      <c r="GET2" s="57"/>
      <c r="GEU2" s="57"/>
      <c r="GEV2" s="57"/>
      <c r="GEW2" s="57"/>
      <c r="GEX2" s="57"/>
      <c r="GEY2" s="57"/>
      <c r="GEZ2" s="57"/>
      <c r="GFA2" s="57"/>
      <c r="GFB2" s="57"/>
      <c r="GFC2" s="57"/>
      <c r="GFD2" s="57"/>
      <c r="GFE2" s="57"/>
      <c r="GFF2" s="57"/>
      <c r="GFG2" s="57"/>
      <c r="GFH2" s="57"/>
      <c r="GFI2" s="57"/>
      <c r="GFJ2" s="57"/>
      <c r="GFK2" s="57"/>
      <c r="GFL2" s="57"/>
      <c r="GFM2" s="57"/>
      <c r="GFN2" s="57"/>
      <c r="GFO2" s="57"/>
      <c r="GFP2" s="57"/>
      <c r="GFQ2" s="57"/>
      <c r="GFR2" s="57"/>
      <c r="GFS2" s="57"/>
      <c r="GFT2" s="57"/>
      <c r="GFU2" s="57"/>
      <c r="GFV2" s="57"/>
      <c r="GFW2" s="57"/>
      <c r="GFX2" s="57"/>
      <c r="GFY2" s="57"/>
      <c r="GFZ2" s="57"/>
      <c r="GGA2" s="57"/>
      <c r="GGB2" s="57"/>
      <c r="GGC2" s="57"/>
      <c r="GGD2" s="57"/>
      <c r="GGE2" s="57"/>
      <c r="GGF2" s="57"/>
      <c r="GGG2" s="57"/>
      <c r="GGH2" s="57"/>
      <c r="GGI2" s="57"/>
      <c r="GGJ2" s="57"/>
      <c r="GGK2" s="57"/>
      <c r="GGL2" s="57"/>
      <c r="GGM2" s="57"/>
      <c r="GGN2" s="57"/>
      <c r="GGO2" s="57"/>
      <c r="GGP2" s="57"/>
      <c r="GGQ2" s="57"/>
      <c r="GGR2" s="57"/>
      <c r="GGS2" s="57"/>
      <c r="GGT2" s="57"/>
      <c r="GGU2" s="57"/>
      <c r="GGV2" s="57"/>
      <c r="GGW2" s="57"/>
      <c r="GGX2" s="57"/>
      <c r="GGY2" s="57"/>
      <c r="GGZ2" s="57"/>
      <c r="GHA2" s="57"/>
      <c r="GHB2" s="57"/>
      <c r="GHC2" s="57"/>
      <c r="GHD2" s="57"/>
      <c r="GHE2" s="57"/>
      <c r="GHF2" s="57"/>
      <c r="GHG2" s="57"/>
      <c r="GHH2" s="57"/>
      <c r="GHI2" s="57"/>
      <c r="GHJ2" s="57"/>
      <c r="GHK2" s="57"/>
      <c r="GHL2" s="57"/>
      <c r="GHM2" s="57"/>
      <c r="GHN2" s="57"/>
      <c r="GHO2" s="57"/>
      <c r="GHP2" s="57"/>
      <c r="GHQ2" s="57"/>
      <c r="GHR2" s="57"/>
      <c r="GHS2" s="57"/>
      <c r="GHT2" s="57"/>
      <c r="GHU2" s="57"/>
      <c r="GHV2" s="57"/>
      <c r="GHW2" s="57"/>
      <c r="GHX2" s="57"/>
      <c r="GHY2" s="57"/>
      <c r="GHZ2" s="57"/>
      <c r="GIA2" s="57"/>
      <c r="GIB2" s="57"/>
      <c r="GIC2" s="57"/>
      <c r="GID2" s="57"/>
      <c r="GIE2" s="57"/>
      <c r="GIF2" s="57"/>
      <c r="GIG2" s="57"/>
      <c r="GIH2" s="57"/>
      <c r="GII2" s="57"/>
      <c r="GIJ2" s="57"/>
      <c r="GIK2" s="57"/>
      <c r="GIL2" s="57"/>
      <c r="GIM2" s="57"/>
      <c r="GIN2" s="57"/>
      <c r="GIO2" s="57"/>
      <c r="GIP2" s="57"/>
      <c r="GIQ2" s="57"/>
      <c r="GIR2" s="57"/>
      <c r="GIS2" s="57"/>
      <c r="GIT2" s="57"/>
      <c r="GIU2" s="57"/>
      <c r="GIV2" s="57"/>
      <c r="GIW2" s="57"/>
      <c r="GIX2" s="57"/>
      <c r="GIY2" s="57"/>
      <c r="GIZ2" s="57"/>
      <c r="GJA2" s="57"/>
      <c r="GJB2" s="57"/>
      <c r="GJC2" s="57"/>
      <c r="GJD2" s="57"/>
      <c r="GJE2" s="57"/>
      <c r="GJF2" s="57"/>
      <c r="GJG2" s="57"/>
      <c r="GJH2" s="57"/>
      <c r="GJI2" s="57"/>
      <c r="GJJ2" s="57"/>
      <c r="GJK2" s="57"/>
      <c r="GJL2" s="57"/>
      <c r="GJM2" s="57"/>
      <c r="GJN2" s="57"/>
      <c r="GJO2" s="57"/>
      <c r="GJP2" s="57"/>
      <c r="GJQ2" s="57"/>
      <c r="GJR2" s="57"/>
      <c r="GJS2" s="57"/>
      <c r="GJT2" s="57"/>
      <c r="GJU2" s="57"/>
      <c r="GJV2" s="57"/>
      <c r="GJW2" s="57"/>
      <c r="GJX2" s="57"/>
      <c r="GJY2" s="57"/>
      <c r="GJZ2" s="57"/>
      <c r="GKA2" s="57"/>
      <c r="GKB2" s="57"/>
      <c r="GKC2" s="57"/>
      <c r="GKD2" s="57"/>
      <c r="GKE2" s="57"/>
      <c r="GKF2" s="57"/>
      <c r="GKG2" s="57"/>
      <c r="GKH2" s="57"/>
      <c r="GKI2" s="57"/>
      <c r="GKJ2" s="57"/>
      <c r="GKK2" s="57"/>
      <c r="GKL2" s="57"/>
      <c r="GKM2" s="57"/>
      <c r="GKN2" s="57"/>
      <c r="GKO2" s="57"/>
      <c r="GKP2" s="57"/>
      <c r="GKQ2" s="57"/>
      <c r="GKR2" s="57"/>
      <c r="GKS2" s="57"/>
      <c r="GKT2" s="57"/>
      <c r="GKU2" s="57"/>
      <c r="GKV2" s="57"/>
      <c r="GKW2" s="57"/>
      <c r="GKX2" s="57"/>
      <c r="GKY2" s="57"/>
      <c r="GKZ2" s="57"/>
      <c r="GLA2" s="57"/>
      <c r="GLB2" s="57"/>
      <c r="GLC2" s="57"/>
      <c r="GLD2" s="57"/>
      <c r="GLE2" s="57"/>
      <c r="GLF2" s="57"/>
      <c r="GLG2" s="57"/>
      <c r="GLH2" s="57"/>
      <c r="GLI2" s="57"/>
      <c r="GLJ2" s="57"/>
      <c r="GLK2" s="57"/>
      <c r="GLL2" s="57"/>
      <c r="GLM2" s="57"/>
      <c r="GLN2" s="57"/>
      <c r="GLO2" s="57"/>
      <c r="GLP2" s="57"/>
      <c r="GLQ2" s="57"/>
      <c r="GLR2" s="57"/>
      <c r="GLS2" s="57"/>
      <c r="GLT2" s="57"/>
      <c r="GLU2" s="57"/>
      <c r="GLV2" s="57"/>
      <c r="GLW2" s="57"/>
      <c r="GLX2" s="57"/>
      <c r="GLY2" s="57"/>
      <c r="GLZ2" s="57"/>
      <c r="GMA2" s="57"/>
      <c r="GMB2" s="57"/>
      <c r="GMC2" s="57"/>
      <c r="GMD2" s="57"/>
      <c r="GME2" s="57"/>
      <c r="GMF2" s="57"/>
      <c r="GMG2" s="57"/>
      <c r="GMH2" s="57"/>
      <c r="GMI2" s="57"/>
      <c r="GMJ2" s="57"/>
      <c r="GMK2" s="57"/>
      <c r="GML2" s="57"/>
      <c r="GMM2" s="57"/>
      <c r="GMN2" s="57"/>
      <c r="GMO2" s="57"/>
      <c r="GMP2" s="57"/>
      <c r="GMQ2" s="57"/>
      <c r="GMR2" s="57"/>
      <c r="GMS2" s="57"/>
      <c r="GMT2" s="57"/>
      <c r="GMU2" s="57"/>
      <c r="GMV2" s="57"/>
      <c r="GMW2" s="57"/>
      <c r="GMX2" s="57"/>
      <c r="GMY2" s="57"/>
      <c r="GMZ2" s="57"/>
      <c r="GNA2" s="57"/>
      <c r="GNB2" s="57"/>
      <c r="GNC2" s="57"/>
      <c r="GND2" s="57"/>
      <c r="GNE2" s="57"/>
      <c r="GNF2" s="57"/>
      <c r="GNG2" s="57"/>
      <c r="GNH2" s="57"/>
      <c r="GNI2" s="57"/>
      <c r="GNJ2" s="57"/>
      <c r="GNK2" s="57"/>
      <c r="GNL2" s="57"/>
      <c r="GNM2" s="57"/>
      <c r="GNN2" s="57"/>
      <c r="GNO2" s="57"/>
      <c r="GNP2" s="57"/>
      <c r="GNQ2" s="57"/>
      <c r="GNR2" s="57"/>
      <c r="GNS2" s="57"/>
      <c r="GNT2" s="57"/>
      <c r="GNU2" s="57"/>
      <c r="GNV2" s="57"/>
      <c r="GNW2" s="57"/>
      <c r="GNX2" s="57"/>
      <c r="GNY2" s="57"/>
      <c r="GNZ2" s="57"/>
      <c r="GOA2" s="57"/>
      <c r="GOB2" s="57"/>
      <c r="GOC2" s="57"/>
      <c r="GOD2" s="57"/>
      <c r="GOE2" s="57"/>
      <c r="GOF2" s="57"/>
      <c r="GOG2" s="57"/>
      <c r="GOH2" s="57"/>
      <c r="GOI2" s="57"/>
      <c r="GOJ2" s="57"/>
      <c r="GOK2" s="57"/>
      <c r="GOL2" s="57"/>
      <c r="GOM2" s="57"/>
      <c r="GON2" s="57"/>
      <c r="GOO2" s="57"/>
      <c r="GOP2" s="57"/>
      <c r="GOQ2" s="57"/>
      <c r="GOR2" s="57"/>
      <c r="GOS2" s="57"/>
      <c r="GOT2" s="57"/>
      <c r="GOU2" s="57"/>
      <c r="GOV2" s="57"/>
      <c r="GOW2" s="57"/>
      <c r="GOX2" s="57"/>
      <c r="GOY2" s="57"/>
      <c r="GOZ2" s="57"/>
      <c r="GPA2" s="57"/>
      <c r="GPB2" s="57"/>
      <c r="GPC2" s="57"/>
      <c r="GPD2" s="57"/>
      <c r="GPE2" s="57"/>
      <c r="GPF2" s="57"/>
      <c r="GPG2" s="57"/>
      <c r="GPH2" s="57"/>
      <c r="GPI2" s="57"/>
      <c r="GPJ2" s="57"/>
      <c r="GPK2" s="57"/>
      <c r="GPL2" s="57"/>
      <c r="GPM2" s="57"/>
      <c r="GPN2" s="57"/>
      <c r="GPO2" s="57"/>
      <c r="GPP2" s="57"/>
      <c r="GPQ2" s="57"/>
      <c r="GPR2" s="57"/>
      <c r="GPS2" s="57"/>
      <c r="GPT2" s="57"/>
      <c r="GPU2" s="57"/>
      <c r="GPV2" s="57"/>
      <c r="GPW2" s="57"/>
      <c r="GPX2" s="57"/>
      <c r="GPY2" s="57"/>
      <c r="GPZ2" s="57"/>
      <c r="GQA2" s="57"/>
      <c r="GQB2" s="57"/>
      <c r="GQC2" s="57"/>
      <c r="GQD2" s="57"/>
      <c r="GQE2" s="57"/>
      <c r="GQF2" s="57"/>
      <c r="GQG2" s="57"/>
      <c r="GQH2" s="57"/>
      <c r="GQI2" s="57"/>
      <c r="GQJ2" s="57"/>
      <c r="GQK2" s="57"/>
      <c r="GQL2" s="57"/>
      <c r="GQM2" s="57"/>
      <c r="GQN2" s="57"/>
      <c r="GQO2" s="57"/>
      <c r="GQP2" s="57"/>
      <c r="GQQ2" s="57"/>
      <c r="GQR2" s="57"/>
      <c r="GQS2" s="57"/>
      <c r="GQT2" s="57"/>
      <c r="GQU2" s="57"/>
      <c r="GQV2" s="57"/>
      <c r="GQW2" s="57"/>
      <c r="GQX2" s="57"/>
      <c r="GQY2" s="57"/>
      <c r="GQZ2" s="57"/>
      <c r="GRA2" s="57"/>
      <c r="GRB2" s="57"/>
      <c r="GRC2" s="57"/>
      <c r="GRD2" s="57"/>
      <c r="GRE2" s="57"/>
      <c r="GRF2" s="57"/>
      <c r="GRG2" s="57"/>
      <c r="GRH2" s="57"/>
      <c r="GRI2" s="57"/>
      <c r="GRJ2" s="57"/>
      <c r="GRK2" s="57"/>
      <c r="GRL2" s="57"/>
      <c r="GRM2" s="57"/>
      <c r="GRN2" s="57"/>
      <c r="GRO2" s="57"/>
      <c r="GRP2" s="57"/>
      <c r="GRQ2" s="57"/>
      <c r="GRR2" s="57"/>
      <c r="GRS2" s="57"/>
      <c r="GRT2" s="57"/>
      <c r="GRU2" s="57"/>
      <c r="GRV2" s="57"/>
      <c r="GRW2" s="57"/>
      <c r="GRX2" s="57"/>
      <c r="GRY2" s="57"/>
      <c r="GRZ2" s="57"/>
      <c r="GSA2" s="57"/>
      <c r="GSB2" s="57"/>
      <c r="GSC2" s="57"/>
      <c r="GSD2" s="57"/>
      <c r="GSE2" s="57"/>
      <c r="GSF2" s="57"/>
      <c r="GSG2" s="57"/>
      <c r="GSH2" s="57"/>
      <c r="GSI2" s="57"/>
      <c r="GSJ2" s="57"/>
      <c r="GSK2" s="57"/>
      <c r="GSL2" s="57"/>
      <c r="GSM2" s="57"/>
      <c r="GSN2" s="57"/>
      <c r="GSO2" s="57"/>
      <c r="GSP2" s="57"/>
      <c r="GSQ2" s="57"/>
      <c r="GSR2" s="57"/>
      <c r="GSS2" s="57"/>
      <c r="GST2" s="57"/>
      <c r="GSU2" s="57"/>
      <c r="GSV2" s="57"/>
      <c r="GSW2" s="57"/>
      <c r="GSX2" s="57"/>
      <c r="GSY2" s="57"/>
      <c r="GSZ2" s="57"/>
      <c r="GTA2" s="57"/>
      <c r="GTB2" s="57"/>
      <c r="GTC2" s="57"/>
      <c r="GTD2" s="57"/>
      <c r="GTE2" s="57"/>
      <c r="GTF2" s="57"/>
      <c r="GTG2" s="57"/>
      <c r="GTH2" s="57"/>
      <c r="GTI2" s="57"/>
      <c r="GTJ2" s="57"/>
      <c r="GTK2" s="57"/>
      <c r="GTL2" s="57"/>
      <c r="GTM2" s="57"/>
      <c r="GTN2" s="57"/>
      <c r="GTO2" s="57"/>
      <c r="GTP2" s="57"/>
      <c r="GTQ2" s="57"/>
      <c r="GTR2" s="57"/>
      <c r="GTS2" s="57"/>
      <c r="GTT2" s="57"/>
      <c r="GTU2" s="57"/>
      <c r="GTV2" s="57"/>
      <c r="GTW2" s="57"/>
      <c r="GTX2" s="57"/>
      <c r="GTY2" s="57"/>
      <c r="GTZ2" s="57"/>
      <c r="GUA2" s="57"/>
      <c r="GUB2" s="57"/>
      <c r="GUC2" s="57"/>
      <c r="GUD2" s="57"/>
      <c r="GUE2" s="57"/>
      <c r="GUF2" s="57"/>
      <c r="GUG2" s="57"/>
      <c r="GUH2" s="57"/>
      <c r="GUI2" s="57"/>
      <c r="GUJ2" s="57"/>
      <c r="GUK2" s="57"/>
      <c r="GUL2" s="57"/>
      <c r="GUM2" s="57"/>
      <c r="GUN2" s="57"/>
      <c r="GUO2" s="57"/>
      <c r="GUP2" s="57"/>
      <c r="GUQ2" s="57"/>
      <c r="GUR2" s="57"/>
      <c r="GUS2" s="57"/>
      <c r="GUT2" s="57"/>
      <c r="GUU2" s="57"/>
      <c r="GUV2" s="57"/>
      <c r="GUW2" s="57"/>
      <c r="GUX2" s="57"/>
      <c r="GUY2" s="57"/>
      <c r="GUZ2" s="57"/>
      <c r="GVA2" s="57"/>
      <c r="GVB2" s="57"/>
      <c r="GVC2" s="57"/>
      <c r="GVD2" s="57"/>
      <c r="GVE2" s="57"/>
      <c r="GVF2" s="57"/>
      <c r="GVG2" s="57"/>
      <c r="GVH2" s="57"/>
      <c r="GVI2" s="57"/>
      <c r="GVJ2" s="57"/>
      <c r="GVK2" s="57"/>
      <c r="GVL2" s="57"/>
      <c r="GVM2" s="57"/>
      <c r="GVN2" s="57"/>
      <c r="GVO2" s="57"/>
      <c r="GVP2" s="57"/>
      <c r="GVQ2" s="57"/>
      <c r="GVR2" s="57"/>
      <c r="GVS2" s="57"/>
      <c r="GVT2" s="57"/>
      <c r="GVU2" s="57"/>
      <c r="GVV2" s="57"/>
      <c r="GVW2" s="57"/>
      <c r="GVX2" s="57"/>
      <c r="GVY2" s="57"/>
      <c r="GVZ2" s="57"/>
      <c r="GWA2" s="57"/>
      <c r="GWB2" s="57"/>
      <c r="GWC2" s="57"/>
      <c r="GWD2" s="57"/>
      <c r="GWE2" s="57"/>
      <c r="GWF2" s="57"/>
      <c r="GWG2" s="57"/>
      <c r="GWH2" s="57"/>
      <c r="GWI2" s="57"/>
      <c r="GWJ2" s="57"/>
      <c r="GWK2" s="57"/>
      <c r="GWL2" s="57"/>
      <c r="GWM2" s="57"/>
      <c r="GWN2" s="57"/>
      <c r="GWO2" s="57"/>
      <c r="GWP2" s="57"/>
      <c r="GWQ2" s="57"/>
      <c r="GWR2" s="57"/>
      <c r="GWS2" s="57"/>
      <c r="GWT2" s="57"/>
      <c r="GWU2" s="57"/>
      <c r="GWV2" s="57"/>
      <c r="GWW2" s="57"/>
      <c r="GWX2" s="57"/>
      <c r="GWY2" s="57"/>
      <c r="GWZ2" s="57"/>
      <c r="GXA2" s="57"/>
      <c r="GXB2" s="57"/>
      <c r="GXC2" s="57"/>
      <c r="GXD2" s="57"/>
      <c r="GXE2" s="57"/>
      <c r="GXF2" s="57"/>
      <c r="GXG2" s="57"/>
      <c r="GXH2" s="57"/>
      <c r="GXI2" s="57"/>
      <c r="GXJ2" s="57"/>
      <c r="GXK2" s="57"/>
      <c r="GXL2" s="57"/>
      <c r="GXM2" s="57"/>
      <c r="GXN2" s="57"/>
      <c r="GXO2" s="57"/>
      <c r="GXP2" s="57"/>
      <c r="GXQ2" s="57"/>
      <c r="GXR2" s="57"/>
      <c r="GXS2" s="57"/>
      <c r="GXT2" s="57"/>
      <c r="GXU2" s="57"/>
      <c r="GXV2" s="57"/>
      <c r="GXW2" s="57"/>
      <c r="GXX2" s="57"/>
      <c r="GXY2" s="57"/>
      <c r="GXZ2" s="57"/>
      <c r="GYA2" s="57"/>
      <c r="GYB2" s="57"/>
      <c r="GYC2" s="57"/>
      <c r="GYD2" s="57"/>
      <c r="GYE2" s="57"/>
      <c r="GYF2" s="57"/>
      <c r="GYG2" s="57"/>
      <c r="GYH2" s="57"/>
      <c r="GYI2" s="57"/>
      <c r="GYJ2" s="57"/>
      <c r="GYK2" s="57"/>
      <c r="GYL2" s="57"/>
      <c r="GYM2" s="57"/>
      <c r="GYN2" s="57"/>
      <c r="GYO2" s="57"/>
      <c r="GYP2" s="57"/>
      <c r="GYQ2" s="57"/>
      <c r="GYR2" s="57"/>
      <c r="GYS2" s="57"/>
      <c r="GYT2" s="57"/>
      <c r="GYU2" s="57"/>
      <c r="GYV2" s="57"/>
      <c r="GYW2" s="57"/>
      <c r="GYX2" s="57"/>
      <c r="GYY2" s="57"/>
      <c r="GYZ2" s="57"/>
      <c r="GZA2" s="57"/>
      <c r="GZB2" s="57"/>
      <c r="GZC2" s="57"/>
      <c r="GZD2" s="57"/>
      <c r="GZE2" s="57"/>
      <c r="GZF2" s="57"/>
      <c r="GZG2" s="57"/>
      <c r="GZH2" s="57"/>
      <c r="GZI2" s="57"/>
      <c r="GZJ2" s="57"/>
      <c r="GZK2" s="57"/>
      <c r="GZL2" s="57"/>
      <c r="GZM2" s="57"/>
      <c r="GZN2" s="57"/>
      <c r="GZO2" s="57"/>
      <c r="GZP2" s="57"/>
      <c r="GZQ2" s="57"/>
      <c r="GZR2" s="57"/>
      <c r="GZS2" s="57"/>
      <c r="GZT2" s="57"/>
      <c r="GZU2" s="57"/>
      <c r="GZV2" s="57"/>
      <c r="GZW2" s="57"/>
      <c r="GZX2" s="57"/>
      <c r="GZY2" s="57"/>
      <c r="GZZ2" s="57"/>
      <c r="HAA2" s="57"/>
      <c r="HAB2" s="57"/>
      <c r="HAC2" s="57"/>
      <c r="HAD2" s="57"/>
      <c r="HAE2" s="57"/>
      <c r="HAF2" s="57"/>
      <c r="HAG2" s="57"/>
      <c r="HAH2" s="57"/>
      <c r="HAI2" s="57"/>
      <c r="HAJ2" s="57"/>
      <c r="HAK2" s="57"/>
      <c r="HAL2" s="57"/>
      <c r="HAM2" s="57"/>
      <c r="HAN2" s="57"/>
      <c r="HAO2" s="57"/>
      <c r="HAP2" s="57"/>
      <c r="HAQ2" s="57"/>
      <c r="HAR2" s="57"/>
      <c r="HAS2" s="57"/>
      <c r="HAT2" s="57"/>
      <c r="HAU2" s="57"/>
      <c r="HAV2" s="57"/>
      <c r="HAW2" s="57"/>
      <c r="HAX2" s="57"/>
      <c r="HAY2" s="57"/>
      <c r="HAZ2" s="57"/>
      <c r="HBA2" s="57"/>
      <c r="HBB2" s="57"/>
      <c r="HBC2" s="57"/>
      <c r="HBD2" s="57"/>
      <c r="HBE2" s="57"/>
      <c r="HBF2" s="57"/>
      <c r="HBG2" s="57"/>
      <c r="HBH2" s="57"/>
      <c r="HBI2" s="57"/>
      <c r="HBJ2" s="57"/>
      <c r="HBK2" s="57"/>
      <c r="HBL2" s="57"/>
      <c r="HBM2" s="57"/>
      <c r="HBN2" s="57"/>
      <c r="HBO2" s="57"/>
      <c r="HBP2" s="57"/>
      <c r="HBQ2" s="57"/>
      <c r="HBR2" s="57"/>
      <c r="HBS2" s="57"/>
      <c r="HBT2" s="57"/>
      <c r="HBU2" s="57"/>
      <c r="HBV2" s="57"/>
      <c r="HBW2" s="57"/>
      <c r="HBX2" s="57"/>
      <c r="HBY2" s="57"/>
      <c r="HBZ2" s="57"/>
      <c r="HCA2" s="57"/>
      <c r="HCB2" s="57"/>
      <c r="HCC2" s="57"/>
      <c r="HCD2" s="57"/>
      <c r="HCE2" s="57"/>
      <c r="HCF2" s="57"/>
      <c r="HCG2" s="57"/>
      <c r="HCH2" s="57"/>
      <c r="HCI2" s="57"/>
      <c r="HCJ2" s="57"/>
      <c r="HCK2" s="57"/>
      <c r="HCL2" s="57"/>
      <c r="HCM2" s="57"/>
      <c r="HCN2" s="57"/>
      <c r="HCO2" s="57"/>
      <c r="HCP2" s="57"/>
      <c r="HCQ2" s="57"/>
      <c r="HCR2" s="57"/>
      <c r="HCS2" s="57"/>
      <c r="HCT2" s="57"/>
      <c r="HCU2" s="57"/>
      <c r="HCV2" s="57"/>
      <c r="HCW2" s="57"/>
      <c r="HCX2" s="57"/>
      <c r="HCY2" s="57"/>
      <c r="HCZ2" s="57"/>
      <c r="HDA2" s="57"/>
      <c r="HDB2" s="57"/>
      <c r="HDC2" s="57"/>
      <c r="HDD2" s="57"/>
      <c r="HDE2" s="57"/>
      <c r="HDF2" s="57"/>
      <c r="HDG2" s="57"/>
      <c r="HDH2" s="57"/>
      <c r="HDI2" s="57"/>
      <c r="HDJ2" s="57"/>
      <c r="HDK2" s="57"/>
      <c r="HDL2" s="57"/>
      <c r="HDM2" s="57"/>
      <c r="HDN2" s="57"/>
      <c r="HDO2" s="57"/>
      <c r="HDP2" s="57"/>
      <c r="HDQ2" s="57"/>
      <c r="HDR2" s="57"/>
      <c r="HDS2" s="57"/>
      <c r="HDT2" s="57"/>
      <c r="HDU2" s="57"/>
      <c r="HDV2" s="57"/>
      <c r="HDW2" s="57"/>
      <c r="HDX2" s="57"/>
      <c r="HDY2" s="57"/>
      <c r="HDZ2" s="57"/>
      <c r="HEA2" s="57"/>
      <c r="HEB2" s="57"/>
      <c r="HEC2" s="57"/>
      <c r="HED2" s="57"/>
      <c r="HEE2" s="57"/>
      <c r="HEF2" s="57"/>
      <c r="HEG2" s="57"/>
      <c r="HEH2" s="57"/>
      <c r="HEI2" s="57"/>
      <c r="HEJ2" s="57"/>
      <c r="HEK2" s="57"/>
      <c r="HEL2" s="57"/>
      <c r="HEM2" s="57"/>
      <c r="HEN2" s="57"/>
      <c r="HEO2" s="57"/>
      <c r="HEP2" s="57"/>
      <c r="HEQ2" s="57"/>
      <c r="HER2" s="57"/>
      <c r="HES2" s="57"/>
      <c r="HET2" s="57"/>
      <c r="HEU2" s="57"/>
      <c r="HEV2" s="57"/>
      <c r="HEW2" s="57"/>
      <c r="HEX2" s="57"/>
      <c r="HEY2" s="57"/>
      <c r="HEZ2" s="57"/>
      <c r="HFA2" s="57"/>
      <c r="HFB2" s="57"/>
      <c r="HFC2" s="57"/>
      <c r="HFD2" s="57"/>
      <c r="HFE2" s="57"/>
      <c r="HFF2" s="57"/>
      <c r="HFG2" s="57"/>
      <c r="HFH2" s="57"/>
      <c r="HFI2" s="57"/>
      <c r="HFJ2" s="57"/>
      <c r="HFK2" s="57"/>
      <c r="HFL2" s="57"/>
      <c r="HFM2" s="57"/>
      <c r="HFN2" s="57"/>
      <c r="HFO2" s="57"/>
      <c r="HFP2" s="57"/>
      <c r="HFQ2" s="57"/>
      <c r="HFR2" s="57"/>
      <c r="HFS2" s="57"/>
      <c r="HFT2" s="57"/>
      <c r="HFU2" s="57"/>
      <c r="HFV2" s="57"/>
      <c r="HFW2" s="57"/>
      <c r="HFX2" s="57"/>
      <c r="HFY2" s="57"/>
      <c r="HFZ2" s="57"/>
      <c r="HGA2" s="57"/>
      <c r="HGB2" s="57"/>
      <c r="HGC2" s="57"/>
      <c r="HGD2" s="57"/>
      <c r="HGE2" s="57"/>
      <c r="HGF2" s="57"/>
      <c r="HGG2" s="57"/>
      <c r="HGH2" s="57"/>
      <c r="HGI2" s="57"/>
      <c r="HGJ2" s="57"/>
      <c r="HGK2" s="57"/>
      <c r="HGL2" s="57"/>
      <c r="HGM2" s="57"/>
      <c r="HGN2" s="57"/>
      <c r="HGO2" s="57"/>
      <c r="HGP2" s="57"/>
      <c r="HGQ2" s="57"/>
      <c r="HGR2" s="57"/>
      <c r="HGS2" s="57"/>
      <c r="HGT2" s="57"/>
      <c r="HGU2" s="57"/>
      <c r="HGV2" s="57"/>
      <c r="HGW2" s="57"/>
      <c r="HGX2" s="57"/>
      <c r="HGY2" s="57"/>
      <c r="HGZ2" s="57"/>
      <c r="HHA2" s="57"/>
      <c r="HHB2" s="57"/>
      <c r="HHC2" s="57"/>
      <c r="HHD2" s="57"/>
      <c r="HHE2" s="57"/>
      <c r="HHF2" s="57"/>
      <c r="HHG2" s="57"/>
      <c r="HHH2" s="57"/>
      <c r="HHI2" s="57"/>
      <c r="HHJ2" s="57"/>
      <c r="HHK2" s="57"/>
      <c r="HHL2" s="57"/>
      <c r="HHM2" s="57"/>
      <c r="HHN2" s="57"/>
      <c r="HHO2" s="57"/>
      <c r="HHP2" s="57"/>
      <c r="HHQ2" s="57"/>
      <c r="HHR2" s="57"/>
      <c r="HHS2" s="57"/>
      <c r="HHT2" s="57"/>
      <c r="HHU2" s="57"/>
      <c r="HHV2" s="57"/>
      <c r="HHW2" s="57"/>
      <c r="HHX2" s="57"/>
      <c r="HHY2" s="57"/>
      <c r="HHZ2" s="57"/>
      <c r="HIA2" s="57"/>
      <c r="HIB2" s="57"/>
      <c r="HIC2" s="57"/>
      <c r="HID2" s="57"/>
      <c r="HIE2" s="57"/>
      <c r="HIF2" s="57"/>
      <c r="HIG2" s="57"/>
      <c r="HIH2" s="57"/>
      <c r="HII2" s="57"/>
      <c r="HIJ2" s="57"/>
      <c r="HIK2" s="57"/>
      <c r="HIL2" s="57"/>
      <c r="HIM2" s="57"/>
      <c r="HIN2" s="57"/>
      <c r="HIO2" s="57"/>
      <c r="HIP2" s="57"/>
      <c r="HIQ2" s="57"/>
      <c r="HIR2" s="57"/>
      <c r="HIS2" s="57"/>
      <c r="HIT2" s="57"/>
      <c r="HIU2" s="57"/>
      <c r="HIV2" s="57"/>
      <c r="HIW2" s="57"/>
      <c r="HIX2" s="57"/>
      <c r="HIY2" s="57"/>
      <c r="HIZ2" s="57"/>
      <c r="HJA2" s="57"/>
      <c r="HJB2" s="57"/>
      <c r="HJC2" s="57"/>
      <c r="HJD2" s="57"/>
      <c r="HJE2" s="57"/>
      <c r="HJF2" s="57"/>
      <c r="HJG2" s="57"/>
      <c r="HJH2" s="57"/>
      <c r="HJI2" s="57"/>
      <c r="HJJ2" s="57"/>
      <c r="HJK2" s="57"/>
      <c r="HJL2" s="57"/>
      <c r="HJM2" s="57"/>
      <c r="HJN2" s="57"/>
      <c r="HJO2" s="57"/>
      <c r="HJP2" s="57"/>
      <c r="HJQ2" s="57"/>
      <c r="HJR2" s="57"/>
      <c r="HJS2" s="57"/>
      <c r="HJT2" s="57"/>
      <c r="HJU2" s="57"/>
      <c r="HJV2" s="57"/>
      <c r="HJW2" s="57"/>
      <c r="HJX2" s="57"/>
      <c r="HJY2" s="57"/>
      <c r="HJZ2" s="57"/>
      <c r="HKA2" s="57"/>
      <c r="HKB2" s="57"/>
      <c r="HKC2" s="57"/>
      <c r="HKD2" s="57"/>
      <c r="HKE2" s="57"/>
      <c r="HKF2" s="57"/>
      <c r="HKG2" s="57"/>
      <c r="HKH2" s="57"/>
      <c r="HKI2" s="57"/>
      <c r="HKJ2" s="57"/>
      <c r="HKK2" s="57"/>
      <c r="HKL2" s="57"/>
      <c r="HKM2" s="57"/>
      <c r="HKN2" s="57"/>
      <c r="HKO2" s="57"/>
      <c r="HKP2" s="57"/>
      <c r="HKQ2" s="57"/>
      <c r="HKR2" s="57"/>
      <c r="HKS2" s="57"/>
      <c r="HKT2" s="57"/>
      <c r="HKU2" s="57"/>
      <c r="HKV2" s="57"/>
      <c r="HKW2" s="57"/>
      <c r="HKX2" s="57"/>
      <c r="HKY2" s="57"/>
      <c r="HKZ2" s="57"/>
      <c r="HLA2" s="57"/>
      <c r="HLB2" s="57"/>
      <c r="HLC2" s="57"/>
      <c r="HLD2" s="57"/>
      <c r="HLE2" s="57"/>
      <c r="HLF2" s="57"/>
      <c r="HLG2" s="57"/>
      <c r="HLH2" s="57"/>
      <c r="HLI2" s="57"/>
      <c r="HLJ2" s="57"/>
      <c r="HLK2" s="57"/>
      <c r="HLL2" s="57"/>
      <c r="HLM2" s="57"/>
      <c r="HLN2" s="57"/>
      <c r="HLO2" s="57"/>
      <c r="HLP2" s="57"/>
      <c r="HLQ2" s="57"/>
      <c r="HLR2" s="57"/>
      <c r="HLS2" s="57"/>
      <c r="HLT2" s="57"/>
      <c r="HLU2" s="57"/>
      <c r="HLV2" s="57"/>
      <c r="HLW2" s="57"/>
      <c r="HLX2" s="57"/>
      <c r="HLY2" s="57"/>
      <c r="HLZ2" s="57"/>
      <c r="HMA2" s="57"/>
      <c r="HMB2" s="57"/>
      <c r="HMC2" s="57"/>
      <c r="HMD2" s="57"/>
      <c r="HME2" s="57"/>
      <c r="HMF2" s="57"/>
      <c r="HMG2" s="57"/>
      <c r="HMH2" s="57"/>
      <c r="HMI2" s="57"/>
      <c r="HMJ2" s="57"/>
      <c r="HMK2" s="57"/>
      <c r="HML2" s="57"/>
      <c r="HMM2" s="57"/>
      <c r="HMN2" s="57"/>
      <c r="HMO2" s="57"/>
      <c r="HMP2" s="57"/>
      <c r="HMQ2" s="57"/>
      <c r="HMR2" s="57"/>
      <c r="HMS2" s="57"/>
      <c r="HMT2" s="57"/>
      <c r="HMU2" s="57"/>
      <c r="HMV2" s="57"/>
      <c r="HMW2" s="57"/>
      <c r="HMX2" s="57"/>
      <c r="HMY2" s="57"/>
      <c r="HMZ2" s="57"/>
      <c r="HNA2" s="57"/>
      <c r="HNB2" s="57"/>
      <c r="HNC2" s="57"/>
      <c r="HND2" s="57"/>
      <c r="HNE2" s="57"/>
      <c r="HNF2" s="57"/>
      <c r="HNG2" s="57"/>
      <c r="HNH2" s="57"/>
      <c r="HNI2" s="57"/>
      <c r="HNJ2" s="57"/>
      <c r="HNK2" s="57"/>
      <c r="HNL2" s="57"/>
      <c r="HNM2" s="57"/>
      <c r="HNN2" s="57"/>
      <c r="HNO2" s="57"/>
      <c r="HNP2" s="57"/>
      <c r="HNQ2" s="57"/>
      <c r="HNR2" s="57"/>
      <c r="HNS2" s="57"/>
      <c r="HNT2" s="57"/>
      <c r="HNU2" s="57"/>
      <c r="HNV2" s="57"/>
      <c r="HNW2" s="57"/>
      <c r="HNX2" s="57"/>
      <c r="HNY2" s="57"/>
      <c r="HNZ2" s="57"/>
      <c r="HOA2" s="57"/>
      <c r="HOB2" s="57"/>
      <c r="HOC2" s="57"/>
      <c r="HOD2" s="57"/>
      <c r="HOE2" s="57"/>
      <c r="HOF2" s="57"/>
      <c r="HOG2" s="57"/>
      <c r="HOH2" s="57"/>
      <c r="HOI2" s="57"/>
      <c r="HOJ2" s="57"/>
      <c r="HOK2" s="57"/>
      <c r="HOL2" s="57"/>
      <c r="HOM2" s="57"/>
      <c r="HON2" s="57"/>
      <c r="HOO2" s="57"/>
      <c r="HOP2" s="57"/>
      <c r="HOQ2" s="57"/>
      <c r="HOR2" s="57"/>
      <c r="HOS2" s="57"/>
      <c r="HOT2" s="57"/>
      <c r="HOU2" s="57"/>
      <c r="HOV2" s="57"/>
      <c r="HOW2" s="57"/>
      <c r="HOX2" s="57"/>
      <c r="HOY2" s="57"/>
      <c r="HOZ2" s="57"/>
      <c r="HPA2" s="57"/>
      <c r="HPB2" s="57"/>
      <c r="HPC2" s="57"/>
      <c r="HPD2" s="57"/>
      <c r="HPE2" s="57"/>
      <c r="HPF2" s="57"/>
      <c r="HPG2" s="57"/>
      <c r="HPH2" s="57"/>
      <c r="HPI2" s="57"/>
      <c r="HPJ2" s="57"/>
      <c r="HPK2" s="57"/>
      <c r="HPL2" s="57"/>
      <c r="HPM2" s="57"/>
      <c r="HPN2" s="57"/>
      <c r="HPO2" s="57"/>
      <c r="HPP2" s="57"/>
      <c r="HPQ2" s="57"/>
      <c r="HPR2" s="57"/>
      <c r="HPS2" s="57"/>
      <c r="HPT2" s="57"/>
      <c r="HPU2" s="57"/>
      <c r="HPV2" s="57"/>
      <c r="HPW2" s="57"/>
      <c r="HPX2" s="57"/>
      <c r="HPY2" s="57"/>
      <c r="HPZ2" s="57"/>
      <c r="HQA2" s="57"/>
      <c r="HQB2" s="57"/>
      <c r="HQC2" s="57"/>
      <c r="HQD2" s="57"/>
      <c r="HQE2" s="57"/>
      <c r="HQF2" s="57"/>
      <c r="HQG2" s="57"/>
      <c r="HQH2" s="57"/>
      <c r="HQI2" s="57"/>
      <c r="HQJ2" s="57"/>
      <c r="HQK2" s="57"/>
      <c r="HQL2" s="57"/>
      <c r="HQM2" s="57"/>
      <c r="HQN2" s="57"/>
      <c r="HQO2" s="57"/>
      <c r="HQP2" s="57"/>
      <c r="HQQ2" s="57"/>
      <c r="HQR2" s="57"/>
      <c r="HQS2" s="57"/>
      <c r="HQT2" s="57"/>
      <c r="HQU2" s="57"/>
      <c r="HQV2" s="57"/>
      <c r="HQW2" s="57"/>
      <c r="HQX2" s="57"/>
      <c r="HQY2" s="57"/>
      <c r="HQZ2" s="57"/>
      <c r="HRA2" s="57"/>
      <c r="HRB2" s="57"/>
      <c r="HRC2" s="57"/>
      <c r="HRD2" s="57"/>
      <c r="HRE2" s="57"/>
      <c r="HRF2" s="57"/>
      <c r="HRG2" s="57"/>
      <c r="HRH2" s="57"/>
      <c r="HRI2" s="57"/>
      <c r="HRJ2" s="57"/>
      <c r="HRK2" s="57"/>
      <c r="HRL2" s="57"/>
      <c r="HRM2" s="57"/>
      <c r="HRN2" s="57"/>
      <c r="HRO2" s="57"/>
      <c r="HRP2" s="57"/>
      <c r="HRQ2" s="57"/>
      <c r="HRR2" s="57"/>
      <c r="HRS2" s="57"/>
      <c r="HRT2" s="57"/>
      <c r="HRU2" s="57"/>
      <c r="HRV2" s="57"/>
      <c r="HRW2" s="57"/>
      <c r="HRX2" s="57"/>
      <c r="HRY2" s="57"/>
      <c r="HRZ2" s="57"/>
      <c r="HSA2" s="57"/>
      <c r="HSB2" s="57"/>
      <c r="HSC2" s="57"/>
      <c r="HSD2" s="57"/>
      <c r="HSE2" s="57"/>
      <c r="HSF2" s="57"/>
      <c r="HSG2" s="57"/>
      <c r="HSH2" s="57"/>
      <c r="HSI2" s="57"/>
      <c r="HSJ2" s="57"/>
      <c r="HSK2" s="57"/>
      <c r="HSL2" s="57"/>
      <c r="HSM2" s="57"/>
      <c r="HSN2" s="57"/>
      <c r="HSO2" s="57"/>
      <c r="HSP2" s="57"/>
      <c r="HSQ2" s="57"/>
      <c r="HSR2" s="57"/>
      <c r="HSS2" s="57"/>
      <c r="HST2" s="57"/>
      <c r="HSU2" s="57"/>
      <c r="HSV2" s="57"/>
      <c r="HSW2" s="57"/>
      <c r="HSX2" s="57"/>
      <c r="HSY2" s="57"/>
      <c r="HSZ2" s="57"/>
      <c r="HTA2" s="57"/>
      <c r="HTB2" s="57"/>
      <c r="HTC2" s="57"/>
      <c r="HTD2" s="57"/>
      <c r="HTE2" s="57"/>
      <c r="HTF2" s="57"/>
      <c r="HTG2" s="57"/>
      <c r="HTH2" s="57"/>
      <c r="HTI2" s="57"/>
      <c r="HTJ2" s="57"/>
      <c r="HTK2" s="57"/>
      <c r="HTL2" s="57"/>
      <c r="HTM2" s="57"/>
      <c r="HTN2" s="57"/>
      <c r="HTO2" s="57"/>
      <c r="HTP2" s="57"/>
      <c r="HTQ2" s="57"/>
      <c r="HTR2" s="57"/>
      <c r="HTS2" s="57"/>
      <c r="HTT2" s="57"/>
      <c r="HTU2" s="57"/>
      <c r="HTV2" s="57"/>
      <c r="HTW2" s="57"/>
      <c r="HTX2" s="57"/>
      <c r="HTY2" s="57"/>
      <c r="HTZ2" s="57"/>
      <c r="HUA2" s="57"/>
      <c r="HUB2" s="57"/>
      <c r="HUC2" s="57"/>
      <c r="HUD2" s="57"/>
      <c r="HUE2" s="57"/>
      <c r="HUF2" s="57"/>
      <c r="HUG2" s="57"/>
      <c r="HUH2" s="57"/>
      <c r="HUI2" s="57"/>
      <c r="HUJ2" s="57"/>
      <c r="HUK2" s="57"/>
      <c r="HUL2" s="57"/>
      <c r="HUM2" s="57"/>
      <c r="HUN2" s="57"/>
      <c r="HUO2" s="57"/>
      <c r="HUP2" s="57"/>
      <c r="HUQ2" s="57"/>
      <c r="HUR2" s="57"/>
      <c r="HUS2" s="57"/>
      <c r="HUT2" s="57"/>
      <c r="HUU2" s="57"/>
      <c r="HUV2" s="57"/>
      <c r="HUW2" s="57"/>
      <c r="HUX2" s="57"/>
      <c r="HUY2" s="57"/>
      <c r="HUZ2" s="57"/>
      <c r="HVA2" s="57"/>
      <c r="HVB2" s="57"/>
      <c r="HVC2" s="57"/>
      <c r="HVD2" s="57"/>
      <c r="HVE2" s="57"/>
      <c r="HVF2" s="57"/>
      <c r="HVG2" s="57"/>
      <c r="HVH2" s="57"/>
      <c r="HVI2" s="57"/>
      <c r="HVJ2" s="57"/>
      <c r="HVK2" s="57"/>
      <c r="HVL2" s="57"/>
      <c r="HVM2" s="57"/>
      <c r="HVN2" s="57"/>
      <c r="HVO2" s="57"/>
      <c r="HVP2" s="57"/>
      <c r="HVQ2" s="57"/>
      <c r="HVR2" s="57"/>
      <c r="HVS2" s="57"/>
      <c r="HVT2" s="57"/>
      <c r="HVU2" s="57"/>
      <c r="HVV2" s="57"/>
      <c r="HVW2" s="57"/>
      <c r="HVX2" s="57"/>
      <c r="HVY2" s="57"/>
      <c r="HVZ2" s="57"/>
      <c r="HWA2" s="57"/>
      <c r="HWB2" s="57"/>
      <c r="HWC2" s="57"/>
      <c r="HWD2" s="57"/>
      <c r="HWE2" s="57"/>
      <c r="HWF2" s="57"/>
      <c r="HWG2" s="57"/>
      <c r="HWH2" s="57"/>
      <c r="HWI2" s="57"/>
      <c r="HWJ2" s="57"/>
      <c r="HWK2" s="57"/>
      <c r="HWL2" s="57"/>
      <c r="HWM2" s="57"/>
      <c r="HWN2" s="57"/>
      <c r="HWO2" s="57"/>
      <c r="HWP2" s="57"/>
      <c r="HWQ2" s="57"/>
      <c r="HWR2" s="57"/>
      <c r="HWS2" s="57"/>
      <c r="HWT2" s="57"/>
      <c r="HWU2" s="57"/>
      <c r="HWV2" s="57"/>
      <c r="HWW2" s="57"/>
      <c r="HWX2" s="57"/>
      <c r="HWY2" s="57"/>
      <c r="HWZ2" s="57"/>
      <c r="HXA2" s="57"/>
      <c r="HXB2" s="57"/>
      <c r="HXC2" s="57"/>
      <c r="HXD2" s="57"/>
      <c r="HXE2" s="57"/>
      <c r="HXF2" s="57"/>
      <c r="HXG2" s="57"/>
      <c r="HXH2" s="57"/>
      <c r="HXI2" s="57"/>
      <c r="HXJ2" s="57"/>
      <c r="HXK2" s="57"/>
      <c r="HXL2" s="57"/>
      <c r="HXM2" s="57"/>
      <c r="HXN2" s="57"/>
      <c r="HXO2" s="57"/>
      <c r="HXP2" s="57"/>
      <c r="HXQ2" s="57"/>
      <c r="HXR2" s="57"/>
      <c r="HXS2" s="57"/>
      <c r="HXT2" s="57"/>
      <c r="HXU2" s="57"/>
      <c r="HXV2" s="57"/>
      <c r="HXW2" s="57"/>
      <c r="HXX2" s="57"/>
      <c r="HXY2" s="57"/>
      <c r="HXZ2" s="57"/>
      <c r="HYA2" s="57"/>
      <c r="HYB2" s="57"/>
      <c r="HYC2" s="57"/>
      <c r="HYD2" s="57"/>
      <c r="HYE2" s="57"/>
      <c r="HYF2" s="57"/>
      <c r="HYG2" s="57"/>
      <c r="HYH2" s="57"/>
      <c r="HYI2" s="57"/>
      <c r="HYJ2" s="57"/>
      <c r="HYK2" s="57"/>
      <c r="HYL2" s="57"/>
      <c r="HYM2" s="57"/>
      <c r="HYN2" s="57"/>
      <c r="HYO2" s="57"/>
      <c r="HYP2" s="57"/>
      <c r="HYQ2" s="57"/>
      <c r="HYR2" s="57"/>
      <c r="HYS2" s="57"/>
      <c r="HYT2" s="57"/>
      <c r="HYU2" s="57"/>
      <c r="HYV2" s="57"/>
      <c r="HYW2" s="57"/>
      <c r="HYX2" s="57"/>
      <c r="HYY2" s="57"/>
      <c r="HYZ2" s="57"/>
      <c r="HZA2" s="57"/>
      <c r="HZB2" s="57"/>
      <c r="HZC2" s="57"/>
      <c r="HZD2" s="57"/>
      <c r="HZE2" s="57"/>
      <c r="HZF2" s="57"/>
      <c r="HZG2" s="57"/>
      <c r="HZH2" s="57"/>
      <c r="HZI2" s="57"/>
      <c r="HZJ2" s="57"/>
      <c r="HZK2" s="57"/>
      <c r="HZL2" s="57"/>
      <c r="HZM2" s="57"/>
      <c r="HZN2" s="57"/>
      <c r="HZO2" s="57"/>
      <c r="HZP2" s="57"/>
      <c r="HZQ2" s="57"/>
      <c r="HZR2" s="57"/>
      <c r="HZS2" s="57"/>
      <c r="HZT2" s="57"/>
      <c r="HZU2" s="57"/>
      <c r="HZV2" s="57"/>
      <c r="HZW2" s="57"/>
      <c r="HZX2" s="57"/>
      <c r="HZY2" s="57"/>
      <c r="HZZ2" s="57"/>
      <c r="IAA2" s="57"/>
      <c r="IAB2" s="57"/>
      <c r="IAC2" s="57"/>
      <c r="IAD2" s="57"/>
      <c r="IAE2" s="57"/>
      <c r="IAF2" s="57"/>
      <c r="IAG2" s="57"/>
      <c r="IAH2" s="57"/>
      <c r="IAI2" s="57"/>
      <c r="IAJ2" s="57"/>
      <c r="IAK2" s="57"/>
      <c r="IAL2" s="57"/>
      <c r="IAM2" s="57"/>
      <c r="IAN2" s="57"/>
      <c r="IAO2" s="57"/>
      <c r="IAP2" s="57"/>
      <c r="IAQ2" s="57"/>
      <c r="IAR2" s="57"/>
      <c r="IAS2" s="57"/>
      <c r="IAT2" s="57"/>
      <c r="IAU2" s="57"/>
      <c r="IAV2" s="57"/>
      <c r="IAW2" s="57"/>
      <c r="IAX2" s="57"/>
      <c r="IAY2" s="57"/>
      <c r="IAZ2" s="57"/>
      <c r="IBA2" s="57"/>
      <c r="IBB2" s="57"/>
      <c r="IBC2" s="57"/>
      <c r="IBD2" s="57"/>
      <c r="IBE2" s="57"/>
      <c r="IBF2" s="57"/>
      <c r="IBG2" s="57"/>
      <c r="IBH2" s="57"/>
      <c r="IBI2" s="57"/>
      <c r="IBJ2" s="57"/>
      <c r="IBK2" s="57"/>
      <c r="IBL2" s="57"/>
      <c r="IBM2" s="57"/>
      <c r="IBN2" s="57"/>
      <c r="IBO2" s="57"/>
      <c r="IBP2" s="57"/>
      <c r="IBQ2" s="57"/>
      <c r="IBR2" s="57"/>
      <c r="IBS2" s="57"/>
      <c r="IBT2" s="57"/>
      <c r="IBU2" s="57"/>
      <c r="IBV2" s="57"/>
      <c r="IBW2" s="57"/>
      <c r="IBX2" s="57"/>
      <c r="IBY2" s="57"/>
      <c r="IBZ2" s="57"/>
      <c r="ICA2" s="57"/>
      <c r="ICB2" s="57"/>
      <c r="ICC2" s="57"/>
      <c r="ICD2" s="57"/>
      <c r="ICE2" s="57"/>
      <c r="ICF2" s="57"/>
      <c r="ICG2" s="57"/>
      <c r="ICH2" s="57"/>
      <c r="ICI2" s="57"/>
      <c r="ICJ2" s="57"/>
      <c r="ICK2" s="57"/>
      <c r="ICL2" s="57"/>
      <c r="ICM2" s="57"/>
      <c r="ICN2" s="57"/>
      <c r="ICO2" s="57"/>
      <c r="ICP2" s="57"/>
      <c r="ICQ2" s="57"/>
      <c r="ICR2" s="57"/>
      <c r="ICS2" s="57"/>
      <c r="ICT2" s="57"/>
      <c r="ICU2" s="57"/>
      <c r="ICV2" s="57"/>
      <c r="ICW2" s="57"/>
      <c r="ICX2" s="57"/>
      <c r="ICY2" s="57"/>
      <c r="ICZ2" s="57"/>
      <c r="IDA2" s="57"/>
      <c r="IDB2" s="57"/>
      <c r="IDC2" s="57"/>
      <c r="IDD2" s="57"/>
      <c r="IDE2" s="57"/>
      <c r="IDF2" s="57"/>
      <c r="IDG2" s="57"/>
      <c r="IDH2" s="57"/>
      <c r="IDI2" s="57"/>
      <c r="IDJ2" s="57"/>
      <c r="IDK2" s="57"/>
      <c r="IDL2" s="57"/>
      <c r="IDM2" s="57"/>
      <c r="IDN2" s="57"/>
      <c r="IDO2" s="57"/>
      <c r="IDP2" s="57"/>
      <c r="IDQ2" s="57"/>
      <c r="IDR2" s="57"/>
      <c r="IDS2" s="57"/>
      <c r="IDT2" s="57"/>
      <c r="IDU2" s="57"/>
      <c r="IDV2" s="57"/>
      <c r="IDW2" s="57"/>
      <c r="IDX2" s="57"/>
      <c r="IDY2" s="57"/>
      <c r="IDZ2" s="57"/>
      <c r="IEA2" s="57"/>
      <c r="IEB2" s="57"/>
      <c r="IEC2" s="57"/>
      <c r="IED2" s="57"/>
      <c r="IEE2" s="57"/>
      <c r="IEF2" s="57"/>
      <c r="IEG2" s="57"/>
      <c r="IEH2" s="57"/>
      <c r="IEI2" s="57"/>
      <c r="IEJ2" s="57"/>
      <c r="IEK2" s="57"/>
      <c r="IEL2" s="57"/>
      <c r="IEM2" s="57"/>
      <c r="IEN2" s="57"/>
      <c r="IEO2" s="57"/>
      <c r="IEP2" s="57"/>
      <c r="IEQ2" s="57"/>
      <c r="IER2" s="57"/>
      <c r="IES2" s="57"/>
      <c r="IET2" s="57"/>
      <c r="IEU2" s="57"/>
      <c r="IEV2" s="57"/>
      <c r="IEW2" s="57"/>
      <c r="IEX2" s="57"/>
      <c r="IEY2" s="57"/>
      <c r="IEZ2" s="57"/>
      <c r="IFA2" s="57"/>
      <c r="IFB2" s="57"/>
      <c r="IFC2" s="57"/>
      <c r="IFD2" s="57"/>
      <c r="IFE2" s="57"/>
      <c r="IFF2" s="57"/>
      <c r="IFG2" s="57"/>
      <c r="IFH2" s="57"/>
      <c r="IFI2" s="57"/>
      <c r="IFJ2" s="57"/>
      <c r="IFK2" s="57"/>
      <c r="IFL2" s="57"/>
      <c r="IFM2" s="57"/>
      <c r="IFN2" s="57"/>
      <c r="IFO2" s="57"/>
      <c r="IFP2" s="57"/>
      <c r="IFQ2" s="57"/>
      <c r="IFR2" s="57"/>
      <c r="IFS2" s="57"/>
      <c r="IFT2" s="57"/>
      <c r="IFU2" s="57"/>
      <c r="IFV2" s="57"/>
      <c r="IFW2" s="57"/>
      <c r="IFX2" s="57"/>
      <c r="IFY2" s="57"/>
      <c r="IFZ2" s="57"/>
      <c r="IGA2" s="57"/>
      <c r="IGB2" s="57"/>
      <c r="IGC2" s="57"/>
      <c r="IGD2" s="57"/>
      <c r="IGE2" s="57"/>
      <c r="IGF2" s="57"/>
      <c r="IGG2" s="57"/>
      <c r="IGH2" s="57"/>
      <c r="IGI2" s="57"/>
      <c r="IGJ2" s="57"/>
      <c r="IGK2" s="57"/>
      <c r="IGL2" s="57"/>
      <c r="IGM2" s="57"/>
      <c r="IGN2" s="57"/>
      <c r="IGO2" s="57"/>
      <c r="IGP2" s="57"/>
      <c r="IGQ2" s="57"/>
      <c r="IGR2" s="57"/>
      <c r="IGS2" s="57"/>
      <c r="IGT2" s="57"/>
      <c r="IGU2" s="57"/>
      <c r="IGV2" s="57"/>
      <c r="IGW2" s="57"/>
      <c r="IGX2" s="57"/>
      <c r="IGY2" s="57"/>
      <c r="IGZ2" s="57"/>
      <c r="IHA2" s="57"/>
      <c r="IHB2" s="57"/>
      <c r="IHC2" s="57"/>
      <c r="IHD2" s="57"/>
      <c r="IHE2" s="57"/>
      <c r="IHF2" s="57"/>
      <c r="IHG2" s="57"/>
      <c r="IHH2" s="57"/>
      <c r="IHI2" s="57"/>
      <c r="IHJ2" s="57"/>
      <c r="IHK2" s="57"/>
      <c r="IHL2" s="57"/>
      <c r="IHM2" s="57"/>
      <c r="IHN2" s="57"/>
      <c r="IHO2" s="57"/>
      <c r="IHP2" s="57"/>
      <c r="IHQ2" s="57"/>
      <c r="IHR2" s="57"/>
      <c r="IHS2" s="57"/>
      <c r="IHT2" s="57"/>
      <c r="IHU2" s="57"/>
      <c r="IHV2" s="57"/>
      <c r="IHW2" s="57"/>
      <c r="IHX2" s="57"/>
      <c r="IHY2" s="57"/>
      <c r="IHZ2" s="57"/>
      <c r="IIA2" s="57"/>
      <c r="IIB2" s="57"/>
      <c r="IIC2" s="57"/>
      <c r="IID2" s="57"/>
      <c r="IIE2" s="57"/>
      <c r="IIF2" s="57"/>
      <c r="IIG2" s="57"/>
      <c r="IIH2" s="57"/>
      <c r="III2" s="57"/>
      <c r="IIJ2" s="57"/>
      <c r="IIK2" s="57"/>
      <c r="IIL2" s="57"/>
      <c r="IIM2" s="57"/>
      <c r="IIN2" s="57"/>
      <c r="IIO2" s="57"/>
      <c r="IIP2" s="57"/>
      <c r="IIQ2" s="57"/>
      <c r="IIR2" s="57"/>
      <c r="IIS2" s="57"/>
      <c r="IIT2" s="57"/>
      <c r="IIU2" s="57"/>
      <c r="IIV2" s="57"/>
      <c r="IIW2" s="57"/>
      <c r="IIX2" s="57"/>
      <c r="IIY2" s="57"/>
      <c r="IIZ2" s="57"/>
      <c r="IJA2" s="57"/>
      <c r="IJB2" s="57"/>
      <c r="IJC2" s="57"/>
      <c r="IJD2" s="57"/>
      <c r="IJE2" s="57"/>
      <c r="IJF2" s="57"/>
      <c r="IJG2" s="57"/>
      <c r="IJH2" s="57"/>
      <c r="IJI2" s="57"/>
      <c r="IJJ2" s="57"/>
      <c r="IJK2" s="57"/>
      <c r="IJL2" s="57"/>
      <c r="IJM2" s="57"/>
      <c r="IJN2" s="57"/>
      <c r="IJO2" s="57"/>
      <c r="IJP2" s="57"/>
      <c r="IJQ2" s="57"/>
      <c r="IJR2" s="57"/>
      <c r="IJS2" s="57"/>
      <c r="IJT2" s="57"/>
      <c r="IJU2" s="57"/>
      <c r="IJV2" s="57"/>
      <c r="IJW2" s="57"/>
      <c r="IJX2" s="57"/>
      <c r="IJY2" s="57"/>
      <c r="IJZ2" s="57"/>
      <c r="IKA2" s="57"/>
      <c r="IKB2" s="57"/>
      <c r="IKC2" s="57"/>
      <c r="IKD2" s="57"/>
      <c r="IKE2" s="57"/>
      <c r="IKF2" s="57"/>
      <c r="IKG2" s="57"/>
      <c r="IKH2" s="57"/>
      <c r="IKI2" s="57"/>
      <c r="IKJ2" s="57"/>
      <c r="IKK2" s="57"/>
      <c r="IKL2" s="57"/>
      <c r="IKM2" s="57"/>
      <c r="IKN2" s="57"/>
      <c r="IKO2" s="57"/>
      <c r="IKP2" s="57"/>
      <c r="IKQ2" s="57"/>
      <c r="IKR2" s="57"/>
      <c r="IKS2" s="57"/>
      <c r="IKT2" s="57"/>
      <c r="IKU2" s="57"/>
      <c r="IKV2" s="57"/>
      <c r="IKW2" s="57"/>
      <c r="IKX2" s="57"/>
      <c r="IKY2" s="57"/>
      <c r="IKZ2" s="57"/>
      <c r="ILA2" s="57"/>
      <c r="ILB2" s="57"/>
      <c r="ILC2" s="57"/>
      <c r="ILD2" s="57"/>
      <c r="ILE2" s="57"/>
      <c r="ILF2" s="57"/>
      <c r="ILG2" s="57"/>
      <c r="ILH2" s="57"/>
      <c r="ILI2" s="57"/>
      <c r="ILJ2" s="57"/>
      <c r="ILK2" s="57"/>
      <c r="ILL2" s="57"/>
      <c r="ILM2" s="57"/>
      <c r="ILN2" s="57"/>
      <c r="ILO2" s="57"/>
      <c r="ILP2" s="57"/>
      <c r="ILQ2" s="57"/>
      <c r="ILR2" s="57"/>
      <c r="ILS2" s="57"/>
      <c r="ILT2" s="57"/>
      <c r="ILU2" s="57"/>
      <c r="ILV2" s="57"/>
      <c r="ILW2" s="57"/>
      <c r="ILX2" s="57"/>
      <c r="ILY2" s="57"/>
      <c r="ILZ2" s="57"/>
      <c r="IMA2" s="57"/>
      <c r="IMB2" s="57"/>
      <c r="IMC2" s="57"/>
      <c r="IMD2" s="57"/>
      <c r="IME2" s="57"/>
      <c r="IMF2" s="57"/>
      <c r="IMG2" s="57"/>
      <c r="IMH2" s="57"/>
      <c r="IMI2" s="57"/>
      <c r="IMJ2" s="57"/>
      <c r="IMK2" s="57"/>
      <c r="IML2" s="57"/>
      <c r="IMM2" s="57"/>
      <c r="IMN2" s="57"/>
      <c r="IMO2" s="57"/>
      <c r="IMP2" s="57"/>
      <c r="IMQ2" s="57"/>
      <c r="IMR2" s="57"/>
      <c r="IMS2" s="57"/>
      <c r="IMT2" s="57"/>
      <c r="IMU2" s="57"/>
      <c r="IMV2" s="57"/>
      <c r="IMW2" s="57"/>
      <c r="IMX2" s="57"/>
      <c r="IMY2" s="57"/>
      <c r="IMZ2" s="57"/>
      <c r="INA2" s="57"/>
      <c r="INB2" s="57"/>
      <c r="INC2" s="57"/>
      <c r="IND2" s="57"/>
      <c r="INE2" s="57"/>
      <c r="INF2" s="57"/>
      <c r="ING2" s="57"/>
      <c r="INH2" s="57"/>
      <c r="INI2" s="57"/>
      <c r="INJ2" s="57"/>
      <c r="INK2" s="57"/>
      <c r="INL2" s="57"/>
      <c r="INM2" s="57"/>
      <c r="INN2" s="57"/>
      <c r="INO2" s="57"/>
      <c r="INP2" s="57"/>
      <c r="INQ2" s="57"/>
      <c r="INR2" s="57"/>
      <c r="INS2" s="57"/>
      <c r="INT2" s="57"/>
      <c r="INU2" s="57"/>
      <c r="INV2" s="57"/>
      <c r="INW2" s="57"/>
      <c r="INX2" s="57"/>
      <c r="INY2" s="57"/>
      <c r="INZ2" s="57"/>
      <c r="IOA2" s="57"/>
      <c r="IOB2" s="57"/>
      <c r="IOC2" s="57"/>
      <c r="IOD2" s="57"/>
      <c r="IOE2" s="57"/>
      <c r="IOF2" s="57"/>
      <c r="IOG2" s="57"/>
      <c r="IOH2" s="57"/>
      <c r="IOI2" s="57"/>
      <c r="IOJ2" s="57"/>
      <c r="IOK2" s="57"/>
      <c r="IOL2" s="57"/>
      <c r="IOM2" s="57"/>
      <c r="ION2" s="57"/>
      <c r="IOO2" s="57"/>
      <c r="IOP2" s="57"/>
      <c r="IOQ2" s="57"/>
      <c r="IOR2" s="57"/>
      <c r="IOS2" s="57"/>
      <c r="IOT2" s="57"/>
      <c r="IOU2" s="57"/>
      <c r="IOV2" s="57"/>
      <c r="IOW2" s="57"/>
      <c r="IOX2" s="57"/>
      <c r="IOY2" s="57"/>
      <c r="IOZ2" s="57"/>
      <c r="IPA2" s="57"/>
      <c r="IPB2" s="57"/>
      <c r="IPC2" s="57"/>
      <c r="IPD2" s="57"/>
      <c r="IPE2" s="57"/>
      <c r="IPF2" s="57"/>
      <c r="IPG2" s="57"/>
      <c r="IPH2" s="57"/>
      <c r="IPI2" s="57"/>
      <c r="IPJ2" s="57"/>
      <c r="IPK2" s="57"/>
      <c r="IPL2" s="57"/>
      <c r="IPM2" s="57"/>
      <c r="IPN2" s="57"/>
      <c r="IPO2" s="57"/>
      <c r="IPP2" s="57"/>
      <c r="IPQ2" s="57"/>
      <c r="IPR2" s="57"/>
      <c r="IPS2" s="57"/>
      <c r="IPT2" s="57"/>
      <c r="IPU2" s="57"/>
      <c r="IPV2" s="57"/>
      <c r="IPW2" s="57"/>
      <c r="IPX2" s="57"/>
      <c r="IPY2" s="57"/>
      <c r="IPZ2" s="57"/>
      <c r="IQA2" s="57"/>
      <c r="IQB2" s="57"/>
      <c r="IQC2" s="57"/>
      <c r="IQD2" s="57"/>
      <c r="IQE2" s="57"/>
      <c r="IQF2" s="57"/>
      <c r="IQG2" s="57"/>
      <c r="IQH2" s="57"/>
      <c r="IQI2" s="57"/>
      <c r="IQJ2" s="57"/>
      <c r="IQK2" s="57"/>
      <c r="IQL2" s="57"/>
      <c r="IQM2" s="57"/>
      <c r="IQN2" s="57"/>
      <c r="IQO2" s="57"/>
      <c r="IQP2" s="57"/>
      <c r="IQQ2" s="57"/>
      <c r="IQR2" s="57"/>
      <c r="IQS2" s="57"/>
      <c r="IQT2" s="57"/>
      <c r="IQU2" s="57"/>
      <c r="IQV2" s="57"/>
      <c r="IQW2" s="57"/>
      <c r="IQX2" s="57"/>
      <c r="IQY2" s="57"/>
      <c r="IQZ2" s="57"/>
      <c r="IRA2" s="57"/>
      <c r="IRB2" s="57"/>
      <c r="IRC2" s="57"/>
      <c r="IRD2" s="57"/>
      <c r="IRE2" s="57"/>
      <c r="IRF2" s="57"/>
      <c r="IRG2" s="57"/>
      <c r="IRH2" s="57"/>
      <c r="IRI2" s="57"/>
      <c r="IRJ2" s="57"/>
      <c r="IRK2" s="57"/>
      <c r="IRL2" s="57"/>
      <c r="IRM2" s="57"/>
      <c r="IRN2" s="57"/>
      <c r="IRO2" s="57"/>
      <c r="IRP2" s="57"/>
      <c r="IRQ2" s="57"/>
      <c r="IRR2" s="57"/>
      <c r="IRS2" s="57"/>
      <c r="IRT2" s="57"/>
      <c r="IRU2" s="57"/>
      <c r="IRV2" s="57"/>
      <c r="IRW2" s="57"/>
      <c r="IRX2" s="57"/>
      <c r="IRY2" s="57"/>
      <c r="IRZ2" s="57"/>
      <c r="ISA2" s="57"/>
      <c r="ISB2" s="57"/>
      <c r="ISC2" s="57"/>
      <c r="ISD2" s="57"/>
      <c r="ISE2" s="57"/>
      <c r="ISF2" s="57"/>
      <c r="ISG2" s="57"/>
      <c r="ISH2" s="57"/>
      <c r="ISI2" s="57"/>
      <c r="ISJ2" s="57"/>
      <c r="ISK2" s="57"/>
      <c r="ISL2" s="57"/>
      <c r="ISM2" s="57"/>
      <c r="ISN2" s="57"/>
      <c r="ISO2" s="57"/>
      <c r="ISP2" s="57"/>
      <c r="ISQ2" s="57"/>
      <c r="ISR2" s="57"/>
      <c r="ISS2" s="57"/>
      <c r="IST2" s="57"/>
      <c r="ISU2" s="57"/>
      <c r="ISV2" s="57"/>
      <c r="ISW2" s="57"/>
      <c r="ISX2" s="57"/>
      <c r="ISY2" s="57"/>
      <c r="ISZ2" s="57"/>
      <c r="ITA2" s="57"/>
      <c r="ITB2" s="57"/>
      <c r="ITC2" s="57"/>
      <c r="ITD2" s="57"/>
      <c r="ITE2" s="57"/>
      <c r="ITF2" s="57"/>
      <c r="ITG2" s="57"/>
      <c r="ITH2" s="57"/>
      <c r="ITI2" s="57"/>
      <c r="ITJ2" s="57"/>
      <c r="ITK2" s="57"/>
      <c r="ITL2" s="57"/>
      <c r="ITM2" s="57"/>
      <c r="ITN2" s="57"/>
      <c r="ITO2" s="57"/>
      <c r="ITP2" s="57"/>
      <c r="ITQ2" s="57"/>
      <c r="ITR2" s="57"/>
      <c r="ITS2" s="57"/>
      <c r="ITT2" s="57"/>
      <c r="ITU2" s="57"/>
      <c r="ITV2" s="57"/>
      <c r="ITW2" s="57"/>
      <c r="ITX2" s="57"/>
      <c r="ITY2" s="57"/>
      <c r="ITZ2" s="57"/>
      <c r="IUA2" s="57"/>
      <c r="IUB2" s="57"/>
      <c r="IUC2" s="57"/>
      <c r="IUD2" s="57"/>
      <c r="IUE2" s="57"/>
      <c r="IUF2" s="57"/>
      <c r="IUG2" s="57"/>
      <c r="IUH2" s="57"/>
      <c r="IUI2" s="57"/>
      <c r="IUJ2" s="57"/>
      <c r="IUK2" s="57"/>
      <c r="IUL2" s="57"/>
      <c r="IUM2" s="57"/>
      <c r="IUN2" s="57"/>
      <c r="IUO2" s="57"/>
      <c r="IUP2" s="57"/>
      <c r="IUQ2" s="57"/>
      <c r="IUR2" s="57"/>
      <c r="IUS2" s="57"/>
      <c r="IUT2" s="57"/>
      <c r="IUU2" s="57"/>
      <c r="IUV2" s="57"/>
      <c r="IUW2" s="57"/>
      <c r="IUX2" s="57"/>
      <c r="IUY2" s="57"/>
      <c r="IUZ2" s="57"/>
      <c r="IVA2" s="57"/>
      <c r="IVB2" s="57"/>
      <c r="IVC2" s="57"/>
      <c r="IVD2" s="57"/>
      <c r="IVE2" s="57"/>
      <c r="IVF2" s="57"/>
      <c r="IVG2" s="57"/>
      <c r="IVH2" s="57"/>
      <c r="IVI2" s="57"/>
      <c r="IVJ2" s="57"/>
      <c r="IVK2" s="57"/>
      <c r="IVL2" s="57"/>
      <c r="IVM2" s="57"/>
      <c r="IVN2" s="57"/>
      <c r="IVO2" s="57"/>
      <c r="IVP2" s="57"/>
      <c r="IVQ2" s="57"/>
      <c r="IVR2" s="57"/>
      <c r="IVS2" s="57"/>
      <c r="IVT2" s="57"/>
      <c r="IVU2" s="57"/>
      <c r="IVV2" s="57"/>
      <c r="IVW2" s="57"/>
      <c r="IVX2" s="57"/>
      <c r="IVY2" s="57"/>
      <c r="IVZ2" s="57"/>
      <c r="IWA2" s="57"/>
      <c r="IWB2" s="57"/>
      <c r="IWC2" s="57"/>
      <c r="IWD2" s="57"/>
      <c r="IWE2" s="57"/>
      <c r="IWF2" s="57"/>
      <c r="IWG2" s="57"/>
      <c r="IWH2" s="57"/>
      <c r="IWI2" s="57"/>
      <c r="IWJ2" s="57"/>
      <c r="IWK2" s="57"/>
      <c r="IWL2" s="57"/>
      <c r="IWM2" s="57"/>
      <c r="IWN2" s="57"/>
      <c r="IWO2" s="57"/>
      <c r="IWP2" s="57"/>
      <c r="IWQ2" s="57"/>
      <c r="IWR2" s="57"/>
      <c r="IWS2" s="57"/>
      <c r="IWT2" s="57"/>
      <c r="IWU2" s="57"/>
      <c r="IWV2" s="57"/>
      <c r="IWW2" s="57"/>
      <c r="IWX2" s="57"/>
      <c r="IWY2" s="57"/>
      <c r="IWZ2" s="57"/>
      <c r="IXA2" s="57"/>
      <c r="IXB2" s="57"/>
      <c r="IXC2" s="57"/>
      <c r="IXD2" s="57"/>
      <c r="IXE2" s="57"/>
      <c r="IXF2" s="57"/>
      <c r="IXG2" s="57"/>
      <c r="IXH2" s="57"/>
      <c r="IXI2" s="57"/>
      <c r="IXJ2" s="57"/>
      <c r="IXK2" s="57"/>
      <c r="IXL2" s="57"/>
      <c r="IXM2" s="57"/>
      <c r="IXN2" s="57"/>
      <c r="IXO2" s="57"/>
      <c r="IXP2" s="57"/>
      <c r="IXQ2" s="57"/>
      <c r="IXR2" s="57"/>
      <c r="IXS2" s="57"/>
      <c r="IXT2" s="57"/>
      <c r="IXU2" s="57"/>
      <c r="IXV2" s="57"/>
      <c r="IXW2" s="57"/>
      <c r="IXX2" s="57"/>
      <c r="IXY2" s="57"/>
      <c r="IXZ2" s="57"/>
      <c r="IYA2" s="57"/>
      <c r="IYB2" s="57"/>
      <c r="IYC2" s="57"/>
      <c r="IYD2" s="57"/>
      <c r="IYE2" s="57"/>
      <c r="IYF2" s="57"/>
      <c r="IYG2" s="57"/>
      <c r="IYH2" s="57"/>
      <c r="IYI2" s="57"/>
      <c r="IYJ2" s="57"/>
      <c r="IYK2" s="57"/>
      <c r="IYL2" s="57"/>
      <c r="IYM2" s="57"/>
      <c r="IYN2" s="57"/>
      <c r="IYO2" s="57"/>
      <c r="IYP2" s="57"/>
      <c r="IYQ2" s="57"/>
      <c r="IYR2" s="57"/>
      <c r="IYS2" s="57"/>
      <c r="IYT2" s="57"/>
      <c r="IYU2" s="57"/>
      <c r="IYV2" s="57"/>
      <c r="IYW2" s="57"/>
      <c r="IYX2" s="57"/>
      <c r="IYY2" s="57"/>
      <c r="IYZ2" s="57"/>
      <c r="IZA2" s="57"/>
      <c r="IZB2" s="57"/>
      <c r="IZC2" s="57"/>
      <c r="IZD2" s="57"/>
      <c r="IZE2" s="57"/>
      <c r="IZF2" s="57"/>
      <c r="IZG2" s="57"/>
      <c r="IZH2" s="57"/>
      <c r="IZI2" s="57"/>
      <c r="IZJ2" s="57"/>
      <c r="IZK2" s="57"/>
      <c r="IZL2" s="57"/>
      <c r="IZM2" s="57"/>
      <c r="IZN2" s="57"/>
      <c r="IZO2" s="57"/>
      <c r="IZP2" s="57"/>
      <c r="IZQ2" s="57"/>
      <c r="IZR2" s="57"/>
      <c r="IZS2" s="57"/>
      <c r="IZT2" s="57"/>
      <c r="IZU2" s="57"/>
      <c r="IZV2" s="57"/>
      <c r="IZW2" s="57"/>
      <c r="IZX2" s="57"/>
      <c r="IZY2" s="57"/>
      <c r="IZZ2" s="57"/>
      <c r="JAA2" s="57"/>
      <c r="JAB2" s="57"/>
      <c r="JAC2" s="57"/>
      <c r="JAD2" s="57"/>
      <c r="JAE2" s="57"/>
      <c r="JAF2" s="57"/>
      <c r="JAG2" s="57"/>
      <c r="JAH2" s="57"/>
      <c r="JAI2" s="57"/>
      <c r="JAJ2" s="57"/>
      <c r="JAK2" s="57"/>
      <c r="JAL2" s="57"/>
      <c r="JAM2" s="57"/>
      <c r="JAN2" s="57"/>
      <c r="JAO2" s="57"/>
      <c r="JAP2" s="57"/>
      <c r="JAQ2" s="57"/>
      <c r="JAR2" s="57"/>
      <c r="JAS2" s="57"/>
      <c r="JAT2" s="57"/>
      <c r="JAU2" s="57"/>
      <c r="JAV2" s="57"/>
      <c r="JAW2" s="57"/>
      <c r="JAX2" s="57"/>
      <c r="JAY2" s="57"/>
      <c r="JAZ2" s="57"/>
      <c r="JBA2" s="57"/>
      <c r="JBB2" s="57"/>
      <c r="JBC2" s="57"/>
      <c r="JBD2" s="57"/>
      <c r="JBE2" s="57"/>
      <c r="JBF2" s="57"/>
      <c r="JBG2" s="57"/>
      <c r="JBH2" s="57"/>
      <c r="JBI2" s="57"/>
      <c r="JBJ2" s="57"/>
      <c r="JBK2" s="57"/>
      <c r="JBL2" s="57"/>
      <c r="JBM2" s="57"/>
      <c r="JBN2" s="57"/>
      <c r="JBO2" s="57"/>
      <c r="JBP2" s="57"/>
      <c r="JBQ2" s="57"/>
      <c r="JBR2" s="57"/>
      <c r="JBS2" s="57"/>
      <c r="JBT2" s="57"/>
      <c r="JBU2" s="57"/>
      <c r="JBV2" s="57"/>
      <c r="JBW2" s="57"/>
      <c r="JBX2" s="57"/>
      <c r="JBY2" s="57"/>
      <c r="JBZ2" s="57"/>
      <c r="JCA2" s="57"/>
      <c r="JCB2" s="57"/>
      <c r="JCC2" s="57"/>
      <c r="JCD2" s="57"/>
      <c r="JCE2" s="57"/>
      <c r="JCF2" s="57"/>
      <c r="JCG2" s="57"/>
      <c r="JCH2" s="57"/>
      <c r="JCI2" s="57"/>
      <c r="JCJ2" s="57"/>
      <c r="JCK2" s="57"/>
      <c r="JCL2" s="57"/>
      <c r="JCM2" s="57"/>
      <c r="JCN2" s="57"/>
      <c r="JCO2" s="57"/>
      <c r="JCP2" s="57"/>
      <c r="JCQ2" s="57"/>
      <c r="JCR2" s="57"/>
      <c r="JCS2" s="57"/>
      <c r="JCT2" s="57"/>
      <c r="JCU2" s="57"/>
      <c r="JCV2" s="57"/>
      <c r="JCW2" s="57"/>
      <c r="JCX2" s="57"/>
      <c r="JCY2" s="57"/>
      <c r="JCZ2" s="57"/>
      <c r="JDA2" s="57"/>
      <c r="JDB2" s="57"/>
      <c r="JDC2" s="57"/>
      <c r="JDD2" s="57"/>
      <c r="JDE2" s="57"/>
      <c r="JDF2" s="57"/>
      <c r="JDG2" s="57"/>
      <c r="JDH2" s="57"/>
      <c r="JDI2" s="57"/>
      <c r="JDJ2" s="57"/>
      <c r="JDK2" s="57"/>
      <c r="JDL2" s="57"/>
      <c r="JDM2" s="57"/>
      <c r="JDN2" s="57"/>
      <c r="JDO2" s="57"/>
      <c r="JDP2" s="57"/>
      <c r="JDQ2" s="57"/>
      <c r="JDR2" s="57"/>
      <c r="JDS2" s="57"/>
      <c r="JDT2" s="57"/>
      <c r="JDU2" s="57"/>
      <c r="JDV2" s="57"/>
      <c r="JDW2" s="57"/>
      <c r="JDX2" s="57"/>
      <c r="JDY2" s="57"/>
      <c r="JDZ2" s="57"/>
      <c r="JEA2" s="57"/>
      <c r="JEB2" s="57"/>
      <c r="JEC2" s="57"/>
      <c r="JED2" s="57"/>
      <c r="JEE2" s="57"/>
      <c r="JEF2" s="57"/>
      <c r="JEG2" s="57"/>
      <c r="JEH2" s="57"/>
      <c r="JEI2" s="57"/>
      <c r="JEJ2" s="57"/>
      <c r="JEK2" s="57"/>
      <c r="JEL2" s="57"/>
      <c r="JEM2" s="57"/>
      <c r="JEN2" s="57"/>
      <c r="JEO2" s="57"/>
      <c r="JEP2" s="57"/>
      <c r="JEQ2" s="57"/>
      <c r="JER2" s="57"/>
      <c r="JES2" s="57"/>
      <c r="JET2" s="57"/>
      <c r="JEU2" s="57"/>
      <c r="JEV2" s="57"/>
      <c r="JEW2" s="57"/>
      <c r="JEX2" s="57"/>
      <c r="JEY2" s="57"/>
      <c r="JEZ2" s="57"/>
      <c r="JFA2" s="57"/>
      <c r="JFB2" s="57"/>
      <c r="JFC2" s="57"/>
      <c r="JFD2" s="57"/>
      <c r="JFE2" s="57"/>
      <c r="JFF2" s="57"/>
      <c r="JFG2" s="57"/>
      <c r="JFH2" s="57"/>
      <c r="JFI2" s="57"/>
      <c r="JFJ2" s="57"/>
      <c r="JFK2" s="57"/>
      <c r="JFL2" s="57"/>
      <c r="JFM2" s="57"/>
      <c r="JFN2" s="57"/>
      <c r="JFO2" s="57"/>
      <c r="JFP2" s="57"/>
      <c r="JFQ2" s="57"/>
      <c r="JFR2" s="57"/>
      <c r="JFS2" s="57"/>
      <c r="JFT2" s="57"/>
      <c r="JFU2" s="57"/>
      <c r="JFV2" s="57"/>
      <c r="JFW2" s="57"/>
      <c r="JFX2" s="57"/>
      <c r="JFY2" s="57"/>
      <c r="JFZ2" s="57"/>
      <c r="JGA2" s="57"/>
      <c r="JGB2" s="57"/>
      <c r="JGC2" s="57"/>
      <c r="JGD2" s="57"/>
      <c r="JGE2" s="57"/>
      <c r="JGF2" s="57"/>
      <c r="JGG2" s="57"/>
      <c r="JGH2" s="57"/>
      <c r="JGI2" s="57"/>
      <c r="JGJ2" s="57"/>
      <c r="JGK2" s="57"/>
      <c r="JGL2" s="57"/>
      <c r="JGM2" s="57"/>
      <c r="JGN2" s="57"/>
      <c r="JGO2" s="57"/>
      <c r="JGP2" s="57"/>
      <c r="JGQ2" s="57"/>
      <c r="JGR2" s="57"/>
      <c r="JGS2" s="57"/>
      <c r="JGT2" s="57"/>
      <c r="JGU2" s="57"/>
      <c r="JGV2" s="57"/>
      <c r="JGW2" s="57"/>
      <c r="JGX2" s="57"/>
      <c r="JGY2" s="57"/>
      <c r="JGZ2" s="57"/>
      <c r="JHA2" s="57"/>
      <c r="JHB2" s="57"/>
      <c r="JHC2" s="57"/>
      <c r="JHD2" s="57"/>
      <c r="JHE2" s="57"/>
      <c r="JHF2" s="57"/>
      <c r="JHG2" s="57"/>
      <c r="JHH2" s="57"/>
      <c r="JHI2" s="57"/>
      <c r="JHJ2" s="57"/>
      <c r="JHK2" s="57"/>
      <c r="JHL2" s="57"/>
      <c r="JHM2" s="57"/>
      <c r="JHN2" s="57"/>
      <c r="JHO2" s="57"/>
      <c r="JHP2" s="57"/>
      <c r="JHQ2" s="57"/>
      <c r="JHR2" s="57"/>
      <c r="JHS2" s="57"/>
      <c r="JHT2" s="57"/>
      <c r="JHU2" s="57"/>
      <c r="JHV2" s="57"/>
      <c r="JHW2" s="57"/>
      <c r="JHX2" s="57"/>
      <c r="JHY2" s="57"/>
      <c r="JHZ2" s="57"/>
      <c r="JIA2" s="57"/>
      <c r="JIB2" s="57"/>
      <c r="JIC2" s="57"/>
      <c r="JID2" s="57"/>
      <c r="JIE2" s="57"/>
      <c r="JIF2" s="57"/>
      <c r="JIG2" s="57"/>
      <c r="JIH2" s="57"/>
      <c r="JII2" s="57"/>
      <c r="JIJ2" s="57"/>
      <c r="JIK2" s="57"/>
      <c r="JIL2" s="57"/>
      <c r="JIM2" s="57"/>
      <c r="JIN2" s="57"/>
      <c r="JIO2" s="57"/>
      <c r="JIP2" s="57"/>
      <c r="JIQ2" s="57"/>
      <c r="JIR2" s="57"/>
      <c r="JIS2" s="57"/>
      <c r="JIT2" s="57"/>
      <c r="JIU2" s="57"/>
      <c r="JIV2" s="57"/>
      <c r="JIW2" s="57"/>
      <c r="JIX2" s="57"/>
      <c r="JIY2" s="57"/>
      <c r="JIZ2" s="57"/>
      <c r="JJA2" s="57"/>
      <c r="JJB2" s="57"/>
      <c r="JJC2" s="57"/>
      <c r="JJD2" s="57"/>
      <c r="JJE2" s="57"/>
      <c r="JJF2" s="57"/>
      <c r="JJG2" s="57"/>
      <c r="JJH2" s="57"/>
      <c r="JJI2" s="57"/>
      <c r="JJJ2" s="57"/>
      <c r="JJK2" s="57"/>
      <c r="JJL2" s="57"/>
      <c r="JJM2" s="57"/>
      <c r="JJN2" s="57"/>
      <c r="JJO2" s="57"/>
      <c r="JJP2" s="57"/>
      <c r="JJQ2" s="57"/>
      <c r="JJR2" s="57"/>
      <c r="JJS2" s="57"/>
      <c r="JJT2" s="57"/>
      <c r="JJU2" s="57"/>
      <c r="JJV2" s="57"/>
      <c r="JJW2" s="57"/>
      <c r="JJX2" s="57"/>
      <c r="JJY2" s="57"/>
      <c r="JJZ2" s="57"/>
      <c r="JKA2" s="57"/>
      <c r="JKB2" s="57"/>
      <c r="JKC2" s="57"/>
      <c r="JKD2" s="57"/>
      <c r="JKE2" s="57"/>
      <c r="JKF2" s="57"/>
      <c r="JKG2" s="57"/>
      <c r="JKH2" s="57"/>
      <c r="JKI2" s="57"/>
      <c r="JKJ2" s="57"/>
      <c r="JKK2" s="57"/>
      <c r="JKL2" s="57"/>
      <c r="JKM2" s="57"/>
      <c r="JKN2" s="57"/>
      <c r="JKO2" s="57"/>
      <c r="JKP2" s="57"/>
      <c r="JKQ2" s="57"/>
      <c r="JKR2" s="57"/>
      <c r="JKS2" s="57"/>
      <c r="JKT2" s="57"/>
      <c r="JKU2" s="57"/>
      <c r="JKV2" s="57"/>
      <c r="JKW2" s="57"/>
      <c r="JKX2" s="57"/>
      <c r="JKY2" s="57"/>
      <c r="JKZ2" s="57"/>
      <c r="JLA2" s="57"/>
      <c r="JLB2" s="57"/>
      <c r="JLC2" s="57"/>
      <c r="JLD2" s="57"/>
      <c r="JLE2" s="57"/>
      <c r="JLF2" s="57"/>
      <c r="JLG2" s="57"/>
      <c r="JLH2" s="57"/>
      <c r="JLI2" s="57"/>
      <c r="JLJ2" s="57"/>
      <c r="JLK2" s="57"/>
      <c r="JLL2" s="57"/>
      <c r="JLM2" s="57"/>
      <c r="JLN2" s="57"/>
      <c r="JLO2" s="57"/>
      <c r="JLP2" s="57"/>
      <c r="JLQ2" s="57"/>
      <c r="JLR2" s="57"/>
      <c r="JLS2" s="57"/>
      <c r="JLT2" s="57"/>
      <c r="JLU2" s="57"/>
      <c r="JLV2" s="57"/>
      <c r="JLW2" s="57"/>
      <c r="JLX2" s="57"/>
      <c r="JLY2" s="57"/>
      <c r="JLZ2" s="57"/>
      <c r="JMA2" s="57"/>
      <c r="JMB2" s="57"/>
      <c r="JMC2" s="57"/>
      <c r="JMD2" s="57"/>
      <c r="JME2" s="57"/>
      <c r="JMF2" s="57"/>
      <c r="JMG2" s="57"/>
      <c r="JMH2" s="57"/>
      <c r="JMI2" s="57"/>
      <c r="JMJ2" s="57"/>
      <c r="JMK2" s="57"/>
      <c r="JML2" s="57"/>
      <c r="JMM2" s="57"/>
      <c r="JMN2" s="57"/>
      <c r="JMO2" s="57"/>
      <c r="JMP2" s="57"/>
      <c r="JMQ2" s="57"/>
      <c r="JMR2" s="57"/>
      <c r="JMS2" s="57"/>
      <c r="JMT2" s="57"/>
      <c r="JMU2" s="57"/>
      <c r="JMV2" s="57"/>
      <c r="JMW2" s="57"/>
      <c r="JMX2" s="57"/>
      <c r="JMY2" s="57"/>
      <c r="JMZ2" s="57"/>
      <c r="JNA2" s="57"/>
      <c r="JNB2" s="57"/>
      <c r="JNC2" s="57"/>
      <c r="JND2" s="57"/>
      <c r="JNE2" s="57"/>
      <c r="JNF2" s="57"/>
      <c r="JNG2" s="57"/>
      <c r="JNH2" s="57"/>
      <c r="JNI2" s="57"/>
      <c r="JNJ2" s="57"/>
      <c r="JNK2" s="57"/>
      <c r="JNL2" s="57"/>
      <c r="JNM2" s="57"/>
      <c r="JNN2" s="57"/>
      <c r="JNO2" s="57"/>
      <c r="JNP2" s="57"/>
      <c r="JNQ2" s="57"/>
      <c r="JNR2" s="57"/>
      <c r="JNS2" s="57"/>
      <c r="JNT2" s="57"/>
      <c r="JNU2" s="57"/>
      <c r="JNV2" s="57"/>
      <c r="JNW2" s="57"/>
      <c r="JNX2" s="57"/>
      <c r="JNY2" s="57"/>
      <c r="JNZ2" s="57"/>
      <c r="JOA2" s="57"/>
      <c r="JOB2" s="57"/>
      <c r="JOC2" s="57"/>
      <c r="JOD2" s="57"/>
      <c r="JOE2" s="57"/>
      <c r="JOF2" s="57"/>
      <c r="JOG2" s="57"/>
      <c r="JOH2" s="57"/>
      <c r="JOI2" s="57"/>
      <c r="JOJ2" s="57"/>
      <c r="JOK2" s="57"/>
      <c r="JOL2" s="57"/>
      <c r="JOM2" s="57"/>
      <c r="JON2" s="57"/>
      <c r="JOO2" s="57"/>
      <c r="JOP2" s="57"/>
      <c r="JOQ2" s="57"/>
      <c r="JOR2" s="57"/>
      <c r="JOS2" s="57"/>
      <c r="JOT2" s="57"/>
      <c r="JOU2" s="57"/>
      <c r="JOV2" s="57"/>
      <c r="JOW2" s="57"/>
      <c r="JOX2" s="57"/>
      <c r="JOY2" s="57"/>
      <c r="JOZ2" s="57"/>
      <c r="JPA2" s="57"/>
      <c r="JPB2" s="57"/>
      <c r="JPC2" s="57"/>
      <c r="JPD2" s="57"/>
      <c r="JPE2" s="57"/>
      <c r="JPF2" s="57"/>
      <c r="JPG2" s="57"/>
      <c r="JPH2" s="57"/>
      <c r="JPI2" s="57"/>
      <c r="JPJ2" s="57"/>
      <c r="JPK2" s="57"/>
      <c r="JPL2" s="57"/>
      <c r="JPM2" s="57"/>
      <c r="JPN2" s="57"/>
      <c r="JPO2" s="57"/>
      <c r="JPP2" s="57"/>
      <c r="JPQ2" s="57"/>
      <c r="JPR2" s="57"/>
      <c r="JPS2" s="57"/>
      <c r="JPT2" s="57"/>
      <c r="JPU2" s="57"/>
      <c r="JPV2" s="57"/>
      <c r="JPW2" s="57"/>
      <c r="JPX2" s="57"/>
      <c r="JPY2" s="57"/>
      <c r="JPZ2" s="57"/>
      <c r="JQA2" s="57"/>
      <c r="JQB2" s="57"/>
      <c r="JQC2" s="57"/>
      <c r="JQD2" s="57"/>
      <c r="JQE2" s="57"/>
      <c r="JQF2" s="57"/>
      <c r="JQG2" s="57"/>
      <c r="JQH2" s="57"/>
      <c r="JQI2" s="57"/>
      <c r="JQJ2" s="57"/>
      <c r="JQK2" s="57"/>
      <c r="JQL2" s="57"/>
      <c r="JQM2" s="57"/>
      <c r="JQN2" s="57"/>
      <c r="JQO2" s="57"/>
      <c r="JQP2" s="57"/>
      <c r="JQQ2" s="57"/>
      <c r="JQR2" s="57"/>
      <c r="JQS2" s="57"/>
      <c r="JQT2" s="57"/>
      <c r="JQU2" s="57"/>
      <c r="JQV2" s="57"/>
      <c r="JQW2" s="57"/>
      <c r="JQX2" s="57"/>
      <c r="JQY2" s="57"/>
      <c r="JQZ2" s="57"/>
      <c r="JRA2" s="57"/>
      <c r="JRB2" s="57"/>
      <c r="JRC2" s="57"/>
      <c r="JRD2" s="57"/>
      <c r="JRE2" s="57"/>
      <c r="JRF2" s="57"/>
      <c r="JRG2" s="57"/>
      <c r="JRH2" s="57"/>
      <c r="JRI2" s="57"/>
      <c r="JRJ2" s="57"/>
      <c r="JRK2" s="57"/>
      <c r="JRL2" s="57"/>
      <c r="JRM2" s="57"/>
      <c r="JRN2" s="57"/>
      <c r="JRO2" s="57"/>
      <c r="JRP2" s="57"/>
      <c r="JRQ2" s="57"/>
      <c r="JRR2" s="57"/>
      <c r="JRS2" s="57"/>
      <c r="JRT2" s="57"/>
      <c r="JRU2" s="57"/>
      <c r="JRV2" s="57"/>
      <c r="JRW2" s="57"/>
      <c r="JRX2" s="57"/>
      <c r="JRY2" s="57"/>
      <c r="JRZ2" s="57"/>
      <c r="JSA2" s="57"/>
      <c r="JSB2" s="57"/>
      <c r="JSC2" s="57"/>
      <c r="JSD2" s="57"/>
      <c r="JSE2" s="57"/>
      <c r="JSF2" s="57"/>
      <c r="JSG2" s="57"/>
      <c r="JSH2" s="57"/>
      <c r="JSI2" s="57"/>
      <c r="JSJ2" s="57"/>
      <c r="JSK2" s="57"/>
      <c r="JSL2" s="57"/>
      <c r="JSM2" s="57"/>
      <c r="JSN2" s="57"/>
      <c r="JSO2" s="57"/>
      <c r="JSP2" s="57"/>
      <c r="JSQ2" s="57"/>
      <c r="JSR2" s="57"/>
      <c r="JSS2" s="57"/>
      <c r="JST2" s="57"/>
      <c r="JSU2" s="57"/>
      <c r="JSV2" s="57"/>
      <c r="JSW2" s="57"/>
      <c r="JSX2" s="57"/>
      <c r="JSY2" s="57"/>
      <c r="JSZ2" s="57"/>
      <c r="JTA2" s="57"/>
      <c r="JTB2" s="57"/>
      <c r="JTC2" s="57"/>
      <c r="JTD2" s="57"/>
      <c r="JTE2" s="57"/>
      <c r="JTF2" s="57"/>
      <c r="JTG2" s="57"/>
      <c r="JTH2" s="57"/>
      <c r="JTI2" s="57"/>
      <c r="JTJ2" s="57"/>
      <c r="JTK2" s="57"/>
      <c r="JTL2" s="57"/>
      <c r="JTM2" s="57"/>
      <c r="JTN2" s="57"/>
      <c r="JTO2" s="57"/>
      <c r="JTP2" s="57"/>
      <c r="JTQ2" s="57"/>
      <c r="JTR2" s="57"/>
      <c r="JTS2" s="57"/>
      <c r="JTT2" s="57"/>
      <c r="JTU2" s="57"/>
      <c r="JTV2" s="57"/>
      <c r="JTW2" s="57"/>
      <c r="JTX2" s="57"/>
      <c r="JTY2" s="57"/>
      <c r="JTZ2" s="57"/>
      <c r="JUA2" s="57"/>
      <c r="JUB2" s="57"/>
      <c r="JUC2" s="57"/>
      <c r="JUD2" s="57"/>
      <c r="JUE2" s="57"/>
      <c r="JUF2" s="57"/>
      <c r="JUG2" s="57"/>
      <c r="JUH2" s="57"/>
      <c r="JUI2" s="57"/>
      <c r="JUJ2" s="57"/>
      <c r="JUK2" s="57"/>
      <c r="JUL2" s="57"/>
      <c r="JUM2" s="57"/>
      <c r="JUN2" s="57"/>
      <c r="JUO2" s="57"/>
      <c r="JUP2" s="57"/>
      <c r="JUQ2" s="57"/>
      <c r="JUR2" s="57"/>
      <c r="JUS2" s="57"/>
      <c r="JUT2" s="57"/>
      <c r="JUU2" s="57"/>
      <c r="JUV2" s="57"/>
      <c r="JUW2" s="57"/>
      <c r="JUX2" s="57"/>
      <c r="JUY2" s="57"/>
      <c r="JUZ2" s="57"/>
      <c r="JVA2" s="57"/>
      <c r="JVB2" s="57"/>
      <c r="JVC2" s="57"/>
      <c r="JVD2" s="57"/>
      <c r="JVE2" s="57"/>
      <c r="JVF2" s="57"/>
      <c r="JVG2" s="57"/>
      <c r="JVH2" s="57"/>
      <c r="JVI2" s="57"/>
      <c r="JVJ2" s="57"/>
      <c r="JVK2" s="57"/>
      <c r="JVL2" s="57"/>
      <c r="JVM2" s="57"/>
      <c r="JVN2" s="57"/>
      <c r="JVO2" s="57"/>
      <c r="JVP2" s="57"/>
      <c r="JVQ2" s="57"/>
      <c r="JVR2" s="57"/>
      <c r="JVS2" s="57"/>
      <c r="JVT2" s="57"/>
      <c r="JVU2" s="57"/>
      <c r="JVV2" s="57"/>
      <c r="JVW2" s="57"/>
      <c r="JVX2" s="57"/>
      <c r="JVY2" s="57"/>
      <c r="JVZ2" s="57"/>
      <c r="JWA2" s="57"/>
      <c r="JWB2" s="57"/>
      <c r="JWC2" s="57"/>
      <c r="JWD2" s="57"/>
      <c r="JWE2" s="57"/>
      <c r="JWF2" s="57"/>
      <c r="JWG2" s="57"/>
      <c r="JWH2" s="57"/>
      <c r="JWI2" s="57"/>
      <c r="JWJ2" s="57"/>
      <c r="JWK2" s="57"/>
      <c r="JWL2" s="57"/>
      <c r="JWM2" s="57"/>
      <c r="JWN2" s="57"/>
      <c r="JWO2" s="57"/>
      <c r="JWP2" s="57"/>
      <c r="JWQ2" s="57"/>
      <c r="JWR2" s="57"/>
      <c r="JWS2" s="57"/>
      <c r="JWT2" s="57"/>
      <c r="JWU2" s="57"/>
      <c r="JWV2" s="57"/>
      <c r="JWW2" s="57"/>
      <c r="JWX2" s="57"/>
      <c r="JWY2" s="57"/>
      <c r="JWZ2" s="57"/>
      <c r="JXA2" s="57"/>
      <c r="JXB2" s="57"/>
      <c r="JXC2" s="57"/>
      <c r="JXD2" s="57"/>
      <c r="JXE2" s="57"/>
      <c r="JXF2" s="57"/>
      <c r="JXG2" s="57"/>
      <c r="JXH2" s="57"/>
      <c r="JXI2" s="57"/>
      <c r="JXJ2" s="57"/>
      <c r="JXK2" s="57"/>
      <c r="JXL2" s="57"/>
      <c r="JXM2" s="57"/>
      <c r="JXN2" s="57"/>
      <c r="JXO2" s="57"/>
      <c r="JXP2" s="57"/>
      <c r="JXQ2" s="57"/>
      <c r="JXR2" s="57"/>
      <c r="JXS2" s="57"/>
      <c r="JXT2" s="57"/>
      <c r="JXU2" s="57"/>
      <c r="JXV2" s="57"/>
      <c r="JXW2" s="57"/>
      <c r="JXX2" s="57"/>
      <c r="JXY2" s="57"/>
      <c r="JXZ2" s="57"/>
      <c r="JYA2" s="57"/>
      <c r="JYB2" s="57"/>
      <c r="JYC2" s="57"/>
      <c r="JYD2" s="57"/>
      <c r="JYE2" s="57"/>
      <c r="JYF2" s="57"/>
      <c r="JYG2" s="57"/>
      <c r="JYH2" s="57"/>
      <c r="JYI2" s="57"/>
      <c r="JYJ2" s="57"/>
      <c r="JYK2" s="57"/>
      <c r="JYL2" s="57"/>
      <c r="JYM2" s="57"/>
      <c r="JYN2" s="57"/>
      <c r="JYO2" s="57"/>
      <c r="JYP2" s="57"/>
      <c r="JYQ2" s="57"/>
      <c r="JYR2" s="57"/>
      <c r="JYS2" s="57"/>
      <c r="JYT2" s="57"/>
      <c r="JYU2" s="57"/>
      <c r="JYV2" s="57"/>
      <c r="JYW2" s="57"/>
      <c r="JYX2" s="57"/>
      <c r="JYY2" s="57"/>
      <c r="JYZ2" s="57"/>
      <c r="JZA2" s="57"/>
      <c r="JZB2" s="57"/>
      <c r="JZC2" s="57"/>
      <c r="JZD2" s="57"/>
      <c r="JZE2" s="57"/>
      <c r="JZF2" s="57"/>
      <c r="JZG2" s="57"/>
      <c r="JZH2" s="57"/>
      <c r="JZI2" s="57"/>
      <c r="JZJ2" s="57"/>
      <c r="JZK2" s="57"/>
      <c r="JZL2" s="57"/>
      <c r="JZM2" s="57"/>
      <c r="JZN2" s="57"/>
      <c r="JZO2" s="57"/>
      <c r="JZP2" s="57"/>
      <c r="JZQ2" s="57"/>
      <c r="JZR2" s="57"/>
      <c r="JZS2" s="57"/>
      <c r="JZT2" s="57"/>
      <c r="JZU2" s="57"/>
      <c r="JZV2" s="57"/>
      <c r="JZW2" s="57"/>
      <c r="JZX2" s="57"/>
      <c r="JZY2" s="57"/>
      <c r="JZZ2" s="57"/>
      <c r="KAA2" s="57"/>
      <c r="KAB2" s="57"/>
      <c r="KAC2" s="57"/>
      <c r="KAD2" s="57"/>
      <c r="KAE2" s="57"/>
      <c r="KAF2" s="57"/>
      <c r="KAG2" s="57"/>
      <c r="KAH2" s="57"/>
      <c r="KAI2" s="57"/>
      <c r="KAJ2" s="57"/>
      <c r="KAK2" s="57"/>
      <c r="KAL2" s="57"/>
      <c r="KAM2" s="57"/>
      <c r="KAN2" s="57"/>
      <c r="KAO2" s="57"/>
      <c r="KAP2" s="57"/>
      <c r="KAQ2" s="57"/>
      <c r="KAR2" s="57"/>
      <c r="KAS2" s="57"/>
      <c r="KAT2" s="57"/>
      <c r="KAU2" s="57"/>
      <c r="KAV2" s="57"/>
      <c r="KAW2" s="57"/>
      <c r="KAX2" s="57"/>
      <c r="KAY2" s="57"/>
      <c r="KAZ2" s="57"/>
      <c r="KBA2" s="57"/>
      <c r="KBB2" s="57"/>
      <c r="KBC2" s="57"/>
      <c r="KBD2" s="57"/>
      <c r="KBE2" s="57"/>
      <c r="KBF2" s="57"/>
      <c r="KBG2" s="57"/>
      <c r="KBH2" s="57"/>
      <c r="KBI2" s="57"/>
      <c r="KBJ2" s="57"/>
      <c r="KBK2" s="57"/>
      <c r="KBL2" s="57"/>
      <c r="KBM2" s="57"/>
      <c r="KBN2" s="57"/>
      <c r="KBO2" s="57"/>
      <c r="KBP2" s="57"/>
      <c r="KBQ2" s="57"/>
      <c r="KBR2" s="57"/>
      <c r="KBS2" s="57"/>
      <c r="KBT2" s="57"/>
      <c r="KBU2" s="57"/>
      <c r="KBV2" s="57"/>
      <c r="KBW2" s="57"/>
      <c r="KBX2" s="57"/>
      <c r="KBY2" s="57"/>
      <c r="KBZ2" s="57"/>
      <c r="KCA2" s="57"/>
      <c r="KCB2" s="57"/>
      <c r="KCC2" s="57"/>
      <c r="KCD2" s="57"/>
      <c r="KCE2" s="57"/>
      <c r="KCF2" s="57"/>
      <c r="KCG2" s="57"/>
      <c r="KCH2" s="57"/>
      <c r="KCI2" s="57"/>
      <c r="KCJ2" s="57"/>
      <c r="KCK2" s="57"/>
      <c r="KCL2" s="57"/>
      <c r="KCM2" s="57"/>
      <c r="KCN2" s="57"/>
      <c r="KCO2" s="57"/>
      <c r="KCP2" s="57"/>
      <c r="KCQ2" s="57"/>
      <c r="KCR2" s="57"/>
      <c r="KCS2" s="57"/>
      <c r="KCT2" s="57"/>
      <c r="KCU2" s="57"/>
      <c r="KCV2" s="57"/>
      <c r="KCW2" s="57"/>
      <c r="KCX2" s="57"/>
      <c r="KCY2" s="57"/>
      <c r="KCZ2" s="57"/>
      <c r="KDA2" s="57"/>
      <c r="KDB2" s="57"/>
      <c r="KDC2" s="57"/>
      <c r="KDD2" s="57"/>
      <c r="KDE2" s="57"/>
      <c r="KDF2" s="57"/>
      <c r="KDG2" s="57"/>
      <c r="KDH2" s="57"/>
      <c r="KDI2" s="57"/>
      <c r="KDJ2" s="57"/>
      <c r="KDK2" s="57"/>
      <c r="KDL2" s="57"/>
      <c r="KDM2" s="57"/>
      <c r="KDN2" s="57"/>
      <c r="KDO2" s="57"/>
      <c r="KDP2" s="57"/>
      <c r="KDQ2" s="57"/>
      <c r="KDR2" s="57"/>
      <c r="KDS2" s="57"/>
      <c r="KDT2" s="57"/>
      <c r="KDU2" s="57"/>
      <c r="KDV2" s="57"/>
      <c r="KDW2" s="57"/>
      <c r="KDX2" s="57"/>
      <c r="KDY2" s="57"/>
      <c r="KDZ2" s="57"/>
      <c r="KEA2" s="57"/>
      <c r="KEB2" s="57"/>
      <c r="KEC2" s="57"/>
      <c r="KED2" s="57"/>
      <c r="KEE2" s="57"/>
      <c r="KEF2" s="57"/>
      <c r="KEG2" s="57"/>
      <c r="KEH2" s="57"/>
      <c r="KEI2" s="57"/>
      <c r="KEJ2" s="57"/>
      <c r="KEK2" s="57"/>
      <c r="KEL2" s="57"/>
      <c r="KEM2" s="57"/>
      <c r="KEN2" s="57"/>
      <c r="KEO2" s="57"/>
      <c r="KEP2" s="57"/>
      <c r="KEQ2" s="57"/>
      <c r="KER2" s="57"/>
      <c r="KES2" s="57"/>
      <c r="KET2" s="57"/>
      <c r="KEU2" s="57"/>
      <c r="KEV2" s="57"/>
      <c r="KEW2" s="57"/>
      <c r="KEX2" s="57"/>
      <c r="KEY2" s="57"/>
      <c r="KEZ2" s="57"/>
      <c r="KFA2" s="57"/>
      <c r="KFB2" s="57"/>
      <c r="KFC2" s="57"/>
      <c r="KFD2" s="57"/>
      <c r="KFE2" s="57"/>
      <c r="KFF2" s="57"/>
      <c r="KFG2" s="57"/>
      <c r="KFH2" s="57"/>
      <c r="KFI2" s="57"/>
      <c r="KFJ2" s="57"/>
      <c r="KFK2" s="57"/>
      <c r="KFL2" s="57"/>
      <c r="KFM2" s="57"/>
      <c r="KFN2" s="57"/>
      <c r="KFO2" s="57"/>
      <c r="KFP2" s="57"/>
      <c r="KFQ2" s="57"/>
      <c r="KFR2" s="57"/>
      <c r="KFS2" s="57"/>
      <c r="KFT2" s="57"/>
      <c r="KFU2" s="57"/>
      <c r="KFV2" s="57"/>
      <c r="KFW2" s="57"/>
      <c r="KFX2" s="57"/>
      <c r="KFY2" s="57"/>
      <c r="KFZ2" s="57"/>
      <c r="KGA2" s="57"/>
      <c r="KGB2" s="57"/>
      <c r="KGC2" s="57"/>
      <c r="KGD2" s="57"/>
      <c r="KGE2" s="57"/>
      <c r="KGF2" s="57"/>
      <c r="KGG2" s="57"/>
      <c r="KGH2" s="57"/>
      <c r="KGI2" s="57"/>
      <c r="KGJ2" s="57"/>
      <c r="KGK2" s="57"/>
      <c r="KGL2" s="57"/>
      <c r="KGM2" s="57"/>
      <c r="KGN2" s="57"/>
      <c r="KGO2" s="57"/>
      <c r="KGP2" s="57"/>
      <c r="KGQ2" s="57"/>
      <c r="KGR2" s="57"/>
      <c r="KGS2" s="57"/>
      <c r="KGT2" s="57"/>
      <c r="KGU2" s="57"/>
      <c r="KGV2" s="57"/>
      <c r="KGW2" s="57"/>
      <c r="KGX2" s="57"/>
      <c r="KGY2" s="57"/>
      <c r="KGZ2" s="57"/>
      <c r="KHA2" s="57"/>
      <c r="KHB2" s="57"/>
      <c r="KHC2" s="57"/>
      <c r="KHD2" s="57"/>
      <c r="KHE2" s="57"/>
      <c r="KHF2" s="57"/>
      <c r="KHG2" s="57"/>
      <c r="KHH2" s="57"/>
      <c r="KHI2" s="57"/>
      <c r="KHJ2" s="57"/>
      <c r="KHK2" s="57"/>
      <c r="KHL2" s="57"/>
      <c r="KHM2" s="57"/>
      <c r="KHN2" s="57"/>
      <c r="KHO2" s="57"/>
      <c r="KHP2" s="57"/>
      <c r="KHQ2" s="57"/>
      <c r="KHR2" s="57"/>
      <c r="KHS2" s="57"/>
      <c r="KHT2" s="57"/>
      <c r="KHU2" s="57"/>
      <c r="KHV2" s="57"/>
      <c r="KHW2" s="57"/>
      <c r="KHX2" s="57"/>
      <c r="KHY2" s="57"/>
      <c r="KHZ2" s="57"/>
      <c r="KIA2" s="57"/>
      <c r="KIB2" s="57"/>
      <c r="KIC2" s="57"/>
      <c r="KID2" s="57"/>
      <c r="KIE2" s="57"/>
      <c r="KIF2" s="57"/>
      <c r="KIG2" s="57"/>
      <c r="KIH2" s="57"/>
      <c r="KII2" s="57"/>
      <c r="KIJ2" s="57"/>
      <c r="KIK2" s="57"/>
      <c r="KIL2" s="57"/>
      <c r="KIM2" s="57"/>
      <c r="KIN2" s="57"/>
      <c r="KIO2" s="57"/>
      <c r="KIP2" s="57"/>
      <c r="KIQ2" s="57"/>
      <c r="KIR2" s="57"/>
      <c r="KIS2" s="57"/>
      <c r="KIT2" s="57"/>
      <c r="KIU2" s="57"/>
      <c r="KIV2" s="57"/>
      <c r="KIW2" s="57"/>
      <c r="KIX2" s="57"/>
      <c r="KIY2" s="57"/>
      <c r="KIZ2" s="57"/>
      <c r="KJA2" s="57"/>
      <c r="KJB2" s="57"/>
      <c r="KJC2" s="57"/>
      <c r="KJD2" s="57"/>
      <c r="KJE2" s="57"/>
      <c r="KJF2" s="57"/>
      <c r="KJG2" s="57"/>
      <c r="KJH2" s="57"/>
      <c r="KJI2" s="57"/>
      <c r="KJJ2" s="57"/>
      <c r="KJK2" s="57"/>
      <c r="KJL2" s="57"/>
      <c r="KJM2" s="57"/>
      <c r="KJN2" s="57"/>
      <c r="KJO2" s="57"/>
      <c r="KJP2" s="57"/>
      <c r="KJQ2" s="57"/>
      <c r="KJR2" s="57"/>
      <c r="KJS2" s="57"/>
      <c r="KJT2" s="57"/>
      <c r="KJU2" s="57"/>
      <c r="KJV2" s="57"/>
      <c r="KJW2" s="57"/>
      <c r="KJX2" s="57"/>
      <c r="KJY2" s="57"/>
      <c r="KJZ2" s="57"/>
      <c r="KKA2" s="57"/>
      <c r="KKB2" s="57"/>
      <c r="KKC2" s="57"/>
      <c r="KKD2" s="57"/>
      <c r="KKE2" s="57"/>
      <c r="KKF2" s="57"/>
      <c r="KKG2" s="57"/>
      <c r="KKH2" s="57"/>
      <c r="KKI2" s="57"/>
      <c r="KKJ2" s="57"/>
      <c r="KKK2" s="57"/>
      <c r="KKL2" s="57"/>
      <c r="KKM2" s="57"/>
      <c r="KKN2" s="57"/>
      <c r="KKO2" s="57"/>
      <c r="KKP2" s="57"/>
      <c r="KKQ2" s="57"/>
      <c r="KKR2" s="57"/>
      <c r="KKS2" s="57"/>
      <c r="KKT2" s="57"/>
      <c r="KKU2" s="57"/>
      <c r="KKV2" s="57"/>
      <c r="KKW2" s="57"/>
      <c r="KKX2" s="57"/>
      <c r="KKY2" s="57"/>
      <c r="KKZ2" s="57"/>
      <c r="KLA2" s="57"/>
      <c r="KLB2" s="57"/>
      <c r="KLC2" s="57"/>
      <c r="KLD2" s="57"/>
      <c r="KLE2" s="57"/>
      <c r="KLF2" s="57"/>
      <c r="KLG2" s="57"/>
      <c r="KLH2" s="57"/>
      <c r="KLI2" s="57"/>
      <c r="KLJ2" s="57"/>
      <c r="KLK2" s="57"/>
      <c r="KLL2" s="57"/>
      <c r="KLM2" s="57"/>
      <c r="KLN2" s="57"/>
      <c r="KLO2" s="57"/>
      <c r="KLP2" s="57"/>
      <c r="KLQ2" s="57"/>
      <c r="KLR2" s="57"/>
      <c r="KLS2" s="57"/>
      <c r="KLT2" s="57"/>
      <c r="KLU2" s="57"/>
      <c r="KLV2" s="57"/>
      <c r="KLW2" s="57"/>
      <c r="KLX2" s="57"/>
      <c r="KLY2" s="57"/>
      <c r="KLZ2" s="57"/>
      <c r="KMA2" s="57"/>
      <c r="KMB2" s="57"/>
      <c r="KMC2" s="57"/>
      <c r="KMD2" s="57"/>
      <c r="KME2" s="57"/>
      <c r="KMF2" s="57"/>
      <c r="KMG2" s="57"/>
      <c r="KMH2" s="57"/>
      <c r="KMI2" s="57"/>
      <c r="KMJ2" s="57"/>
      <c r="KMK2" s="57"/>
      <c r="KML2" s="57"/>
      <c r="KMM2" s="57"/>
      <c r="KMN2" s="57"/>
      <c r="KMO2" s="57"/>
      <c r="KMP2" s="57"/>
      <c r="KMQ2" s="57"/>
      <c r="KMR2" s="57"/>
      <c r="KMS2" s="57"/>
      <c r="KMT2" s="57"/>
      <c r="KMU2" s="57"/>
      <c r="KMV2" s="57"/>
      <c r="KMW2" s="57"/>
      <c r="KMX2" s="57"/>
      <c r="KMY2" s="57"/>
      <c r="KMZ2" s="57"/>
      <c r="KNA2" s="57"/>
      <c r="KNB2" s="57"/>
      <c r="KNC2" s="57"/>
      <c r="KND2" s="57"/>
      <c r="KNE2" s="57"/>
      <c r="KNF2" s="57"/>
      <c r="KNG2" s="57"/>
      <c r="KNH2" s="57"/>
      <c r="KNI2" s="57"/>
      <c r="KNJ2" s="57"/>
      <c r="KNK2" s="57"/>
      <c r="KNL2" s="57"/>
      <c r="KNM2" s="57"/>
      <c r="KNN2" s="57"/>
      <c r="KNO2" s="57"/>
      <c r="KNP2" s="57"/>
      <c r="KNQ2" s="57"/>
      <c r="KNR2" s="57"/>
      <c r="KNS2" s="57"/>
      <c r="KNT2" s="57"/>
      <c r="KNU2" s="57"/>
      <c r="KNV2" s="57"/>
      <c r="KNW2" s="57"/>
      <c r="KNX2" s="57"/>
      <c r="KNY2" s="57"/>
      <c r="KNZ2" s="57"/>
      <c r="KOA2" s="57"/>
      <c r="KOB2" s="57"/>
      <c r="KOC2" s="57"/>
      <c r="KOD2" s="57"/>
      <c r="KOE2" s="57"/>
      <c r="KOF2" s="57"/>
      <c r="KOG2" s="57"/>
      <c r="KOH2" s="57"/>
      <c r="KOI2" s="57"/>
      <c r="KOJ2" s="57"/>
      <c r="KOK2" s="57"/>
      <c r="KOL2" s="57"/>
      <c r="KOM2" s="57"/>
      <c r="KON2" s="57"/>
      <c r="KOO2" s="57"/>
      <c r="KOP2" s="57"/>
      <c r="KOQ2" s="57"/>
      <c r="KOR2" s="57"/>
      <c r="KOS2" s="57"/>
      <c r="KOT2" s="57"/>
      <c r="KOU2" s="57"/>
      <c r="KOV2" s="57"/>
      <c r="KOW2" s="57"/>
      <c r="KOX2" s="57"/>
      <c r="KOY2" s="57"/>
      <c r="KOZ2" s="57"/>
      <c r="KPA2" s="57"/>
      <c r="KPB2" s="57"/>
      <c r="KPC2" s="57"/>
      <c r="KPD2" s="57"/>
      <c r="KPE2" s="57"/>
      <c r="KPF2" s="57"/>
      <c r="KPG2" s="57"/>
      <c r="KPH2" s="57"/>
      <c r="KPI2" s="57"/>
      <c r="KPJ2" s="57"/>
      <c r="KPK2" s="57"/>
      <c r="KPL2" s="57"/>
      <c r="KPM2" s="57"/>
      <c r="KPN2" s="57"/>
      <c r="KPO2" s="57"/>
      <c r="KPP2" s="57"/>
      <c r="KPQ2" s="57"/>
      <c r="KPR2" s="57"/>
      <c r="KPS2" s="57"/>
      <c r="KPT2" s="57"/>
      <c r="KPU2" s="57"/>
      <c r="KPV2" s="57"/>
      <c r="KPW2" s="57"/>
      <c r="KPX2" s="57"/>
      <c r="KPY2" s="57"/>
      <c r="KPZ2" s="57"/>
      <c r="KQA2" s="57"/>
      <c r="KQB2" s="57"/>
      <c r="KQC2" s="57"/>
      <c r="KQD2" s="57"/>
      <c r="KQE2" s="57"/>
      <c r="KQF2" s="57"/>
      <c r="KQG2" s="57"/>
      <c r="KQH2" s="57"/>
      <c r="KQI2" s="57"/>
      <c r="KQJ2" s="57"/>
      <c r="KQK2" s="57"/>
      <c r="KQL2" s="57"/>
      <c r="KQM2" s="57"/>
      <c r="KQN2" s="57"/>
      <c r="KQO2" s="57"/>
      <c r="KQP2" s="57"/>
      <c r="KQQ2" s="57"/>
      <c r="KQR2" s="57"/>
      <c r="KQS2" s="57"/>
      <c r="KQT2" s="57"/>
      <c r="KQU2" s="57"/>
      <c r="KQV2" s="57"/>
      <c r="KQW2" s="57"/>
      <c r="KQX2" s="57"/>
      <c r="KQY2" s="57"/>
      <c r="KQZ2" s="57"/>
      <c r="KRA2" s="57"/>
      <c r="KRB2" s="57"/>
      <c r="KRC2" s="57"/>
      <c r="KRD2" s="57"/>
      <c r="KRE2" s="57"/>
      <c r="KRF2" s="57"/>
      <c r="KRG2" s="57"/>
      <c r="KRH2" s="57"/>
      <c r="KRI2" s="57"/>
      <c r="KRJ2" s="57"/>
      <c r="KRK2" s="57"/>
      <c r="KRL2" s="57"/>
      <c r="KRM2" s="57"/>
      <c r="KRN2" s="57"/>
      <c r="KRO2" s="57"/>
      <c r="KRP2" s="57"/>
      <c r="KRQ2" s="57"/>
      <c r="KRR2" s="57"/>
      <c r="KRS2" s="57"/>
      <c r="KRT2" s="57"/>
      <c r="KRU2" s="57"/>
      <c r="KRV2" s="57"/>
      <c r="KRW2" s="57"/>
      <c r="KRX2" s="57"/>
      <c r="KRY2" s="57"/>
      <c r="KRZ2" s="57"/>
      <c r="KSA2" s="57"/>
      <c r="KSB2" s="57"/>
      <c r="KSC2" s="57"/>
      <c r="KSD2" s="57"/>
      <c r="KSE2" s="57"/>
      <c r="KSF2" s="57"/>
      <c r="KSG2" s="57"/>
      <c r="KSH2" s="57"/>
      <c r="KSI2" s="57"/>
      <c r="KSJ2" s="57"/>
      <c r="KSK2" s="57"/>
      <c r="KSL2" s="57"/>
      <c r="KSM2" s="57"/>
      <c r="KSN2" s="57"/>
      <c r="KSO2" s="57"/>
      <c r="KSP2" s="57"/>
      <c r="KSQ2" s="57"/>
      <c r="KSR2" s="57"/>
      <c r="KSS2" s="57"/>
      <c r="KST2" s="57"/>
      <c r="KSU2" s="57"/>
      <c r="KSV2" s="57"/>
      <c r="KSW2" s="57"/>
      <c r="KSX2" s="57"/>
      <c r="KSY2" s="57"/>
      <c r="KSZ2" s="57"/>
      <c r="KTA2" s="57"/>
      <c r="KTB2" s="57"/>
      <c r="KTC2" s="57"/>
      <c r="KTD2" s="57"/>
      <c r="KTE2" s="57"/>
      <c r="KTF2" s="57"/>
      <c r="KTG2" s="57"/>
      <c r="KTH2" s="57"/>
      <c r="KTI2" s="57"/>
      <c r="KTJ2" s="57"/>
      <c r="KTK2" s="57"/>
      <c r="KTL2" s="57"/>
      <c r="KTM2" s="57"/>
      <c r="KTN2" s="57"/>
      <c r="KTO2" s="57"/>
      <c r="KTP2" s="57"/>
      <c r="KTQ2" s="57"/>
      <c r="KTR2" s="57"/>
      <c r="KTS2" s="57"/>
      <c r="KTT2" s="57"/>
      <c r="KTU2" s="57"/>
      <c r="KTV2" s="57"/>
      <c r="KTW2" s="57"/>
      <c r="KTX2" s="57"/>
      <c r="KTY2" s="57"/>
      <c r="KTZ2" s="57"/>
      <c r="KUA2" s="57"/>
      <c r="KUB2" s="57"/>
      <c r="KUC2" s="57"/>
      <c r="KUD2" s="57"/>
      <c r="KUE2" s="57"/>
      <c r="KUF2" s="57"/>
      <c r="KUG2" s="57"/>
      <c r="KUH2" s="57"/>
      <c r="KUI2" s="57"/>
      <c r="KUJ2" s="57"/>
      <c r="KUK2" s="57"/>
      <c r="KUL2" s="57"/>
      <c r="KUM2" s="57"/>
      <c r="KUN2" s="57"/>
      <c r="KUO2" s="57"/>
      <c r="KUP2" s="57"/>
      <c r="KUQ2" s="57"/>
      <c r="KUR2" s="57"/>
      <c r="KUS2" s="57"/>
      <c r="KUT2" s="57"/>
      <c r="KUU2" s="57"/>
      <c r="KUV2" s="57"/>
      <c r="KUW2" s="57"/>
      <c r="KUX2" s="57"/>
      <c r="KUY2" s="57"/>
      <c r="KUZ2" s="57"/>
      <c r="KVA2" s="57"/>
      <c r="KVB2" s="57"/>
      <c r="KVC2" s="57"/>
      <c r="KVD2" s="57"/>
      <c r="KVE2" s="57"/>
      <c r="KVF2" s="57"/>
      <c r="KVG2" s="57"/>
      <c r="KVH2" s="57"/>
      <c r="KVI2" s="57"/>
      <c r="KVJ2" s="57"/>
      <c r="KVK2" s="57"/>
      <c r="KVL2" s="57"/>
      <c r="KVM2" s="57"/>
      <c r="KVN2" s="57"/>
      <c r="KVO2" s="57"/>
      <c r="KVP2" s="57"/>
      <c r="KVQ2" s="57"/>
      <c r="KVR2" s="57"/>
      <c r="KVS2" s="57"/>
      <c r="KVT2" s="57"/>
      <c r="KVU2" s="57"/>
      <c r="KVV2" s="57"/>
      <c r="KVW2" s="57"/>
      <c r="KVX2" s="57"/>
      <c r="KVY2" s="57"/>
      <c r="KVZ2" s="57"/>
      <c r="KWA2" s="57"/>
      <c r="KWB2" s="57"/>
      <c r="KWC2" s="57"/>
      <c r="KWD2" s="57"/>
      <c r="KWE2" s="57"/>
      <c r="KWF2" s="57"/>
      <c r="KWG2" s="57"/>
      <c r="KWH2" s="57"/>
      <c r="KWI2" s="57"/>
      <c r="KWJ2" s="57"/>
      <c r="KWK2" s="57"/>
      <c r="KWL2" s="57"/>
      <c r="KWM2" s="57"/>
      <c r="KWN2" s="57"/>
      <c r="KWO2" s="57"/>
      <c r="KWP2" s="57"/>
      <c r="KWQ2" s="57"/>
      <c r="KWR2" s="57"/>
      <c r="KWS2" s="57"/>
      <c r="KWT2" s="57"/>
      <c r="KWU2" s="57"/>
      <c r="KWV2" s="57"/>
      <c r="KWW2" s="57"/>
      <c r="KWX2" s="57"/>
      <c r="KWY2" s="57"/>
      <c r="KWZ2" s="57"/>
      <c r="KXA2" s="57"/>
      <c r="KXB2" s="57"/>
      <c r="KXC2" s="57"/>
      <c r="KXD2" s="57"/>
      <c r="KXE2" s="57"/>
      <c r="KXF2" s="57"/>
      <c r="KXG2" s="57"/>
      <c r="KXH2" s="57"/>
      <c r="KXI2" s="57"/>
      <c r="KXJ2" s="57"/>
      <c r="KXK2" s="57"/>
      <c r="KXL2" s="57"/>
      <c r="KXM2" s="57"/>
      <c r="KXN2" s="57"/>
      <c r="KXO2" s="57"/>
      <c r="KXP2" s="57"/>
      <c r="KXQ2" s="57"/>
      <c r="KXR2" s="57"/>
      <c r="KXS2" s="57"/>
      <c r="KXT2" s="57"/>
      <c r="KXU2" s="57"/>
      <c r="KXV2" s="57"/>
      <c r="KXW2" s="57"/>
      <c r="KXX2" s="57"/>
      <c r="KXY2" s="57"/>
      <c r="KXZ2" s="57"/>
      <c r="KYA2" s="57"/>
      <c r="KYB2" s="57"/>
      <c r="KYC2" s="57"/>
      <c r="KYD2" s="57"/>
      <c r="KYE2" s="57"/>
      <c r="KYF2" s="57"/>
      <c r="KYG2" s="57"/>
      <c r="KYH2" s="57"/>
      <c r="KYI2" s="57"/>
      <c r="KYJ2" s="57"/>
      <c r="KYK2" s="57"/>
      <c r="KYL2" s="57"/>
      <c r="KYM2" s="57"/>
      <c r="KYN2" s="57"/>
      <c r="KYO2" s="57"/>
      <c r="KYP2" s="57"/>
      <c r="KYQ2" s="57"/>
      <c r="KYR2" s="57"/>
      <c r="KYS2" s="57"/>
      <c r="KYT2" s="57"/>
      <c r="KYU2" s="57"/>
      <c r="KYV2" s="57"/>
      <c r="KYW2" s="57"/>
      <c r="KYX2" s="57"/>
      <c r="KYY2" s="57"/>
      <c r="KYZ2" s="57"/>
      <c r="KZA2" s="57"/>
      <c r="KZB2" s="57"/>
      <c r="KZC2" s="57"/>
      <c r="KZD2" s="57"/>
      <c r="KZE2" s="57"/>
      <c r="KZF2" s="57"/>
      <c r="KZG2" s="57"/>
      <c r="KZH2" s="57"/>
      <c r="KZI2" s="57"/>
      <c r="KZJ2" s="57"/>
      <c r="KZK2" s="57"/>
      <c r="KZL2" s="57"/>
      <c r="KZM2" s="57"/>
      <c r="KZN2" s="57"/>
      <c r="KZO2" s="57"/>
      <c r="KZP2" s="57"/>
      <c r="KZQ2" s="57"/>
      <c r="KZR2" s="57"/>
      <c r="KZS2" s="57"/>
      <c r="KZT2" s="57"/>
      <c r="KZU2" s="57"/>
      <c r="KZV2" s="57"/>
      <c r="KZW2" s="57"/>
      <c r="KZX2" s="57"/>
      <c r="KZY2" s="57"/>
      <c r="KZZ2" s="57"/>
      <c r="LAA2" s="57"/>
      <c r="LAB2" s="57"/>
      <c r="LAC2" s="57"/>
      <c r="LAD2" s="57"/>
      <c r="LAE2" s="57"/>
      <c r="LAF2" s="57"/>
      <c r="LAG2" s="57"/>
      <c r="LAH2" s="57"/>
      <c r="LAI2" s="57"/>
      <c r="LAJ2" s="57"/>
      <c r="LAK2" s="57"/>
      <c r="LAL2" s="57"/>
      <c r="LAM2" s="57"/>
      <c r="LAN2" s="57"/>
      <c r="LAO2" s="57"/>
      <c r="LAP2" s="57"/>
      <c r="LAQ2" s="57"/>
      <c r="LAR2" s="57"/>
      <c r="LAS2" s="57"/>
      <c r="LAT2" s="57"/>
      <c r="LAU2" s="57"/>
      <c r="LAV2" s="57"/>
      <c r="LAW2" s="57"/>
      <c r="LAX2" s="57"/>
      <c r="LAY2" s="57"/>
      <c r="LAZ2" s="57"/>
      <c r="LBA2" s="57"/>
      <c r="LBB2" s="57"/>
      <c r="LBC2" s="57"/>
      <c r="LBD2" s="57"/>
      <c r="LBE2" s="57"/>
      <c r="LBF2" s="57"/>
      <c r="LBG2" s="57"/>
      <c r="LBH2" s="57"/>
      <c r="LBI2" s="57"/>
      <c r="LBJ2" s="57"/>
      <c r="LBK2" s="57"/>
      <c r="LBL2" s="57"/>
      <c r="LBM2" s="57"/>
      <c r="LBN2" s="57"/>
      <c r="LBO2" s="57"/>
      <c r="LBP2" s="57"/>
      <c r="LBQ2" s="57"/>
      <c r="LBR2" s="57"/>
      <c r="LBS2" s="57"/>
      <c r="LBT2" s="57"/>
      <c r="LBU2" s="57"/>
      <c r="LBV2" s="57"/>
      <c r="LBW2" s="57"/>
      <c r="LBX2" s="57"/>
      <c r="LBY2" s="57"/>
      <c r="LBZ2" s="57"/>
      <c r="LCA2" s="57"/>
      <c r="LCB2" s="57"/>
      <c r="LCC2" s="57"/>
      <c r="LCD2" s="57"/>
      <c r="LCE2" s="57"/>
      <c r="LCF2" s="57"/>
      <c r="LCG2" s="57"/>
      <c r="LCH2" s="57"/>
      <c r="LCI2" s="57"/>
      <c r="LCJ2" s="57"/>
      <c r="LCK2" s="57"/>
      <c r="LCL2" s="57"/>
      <c r="LCM2" s="57"/>
      <c r="LCN2" s="57"/>
      <c r="LCO2" s="57"/>
      <c r="LCP2" s="57"/>
      <c r="LCQ2" s="57"/>
      <c r="LCR2" s="57"/>
      <c r="LCS2" s="57"/>
      <c r="LCT2" s="57"/>
      <c r="LCU2" s="57"/>
      <c r="LCV2" s="57"/>
      <c r="LCW2" s="57"/>
      <c r="LCX2" s="57"/>
      <c r="LCY2" s="57"/>
      <c r="LCZ2" s="57"/>
      <c r="LDA2" s="57"/>
      <c r="LDB2" s="57"/>
      <c r="LDC2" s="57"/>
      <c r="LDD2" s="57"/>
      <c r="LDE2" s="57"/>
      <c r="LDF2" s="57"/>
      <c r="LDG2" s="57"/>
      <c r="LDH2" s="57"/>
      <c r="LDI2" s="57"/>
      <c r="LDJ2" s="57"/>
      <c r="LDK2" s="57"/>
      <c r="LDL2" s="57"/>
      <c r="LDM2" s="57"/>
      <c r="LDN2" s="57"/>
      <c r="LDO2" s="57"/>
      <c r="LDP2" s="57"/>
      <c r="LDQ2" s="57"/>
      <c r="LDR2" s="57"/>
      <c r="LDS2" s="57"/>
      <c r="LDT2" s="57"/>
      <c r="LDU2" s="57"/>
      <c r="LDV2" s="57"/>
      <c r="LDW2" s="57"/>
      <c r="LDX2" s="57"/>
      <c r="LDY2" s="57"/>
      <c r="LDZ2" s="57"/>
      <c r="LEA2" s="57"/>
      <c r="LEB2" s="57"/>
      <c r="LEC2" s="57"/>
      <c r="LED2" s="57"/>
      <c r="LEE2" s="57"/>
      <c r="LEF2" s="57"/>
      <c r="LEG2" s="57"/>
      <c r="LEH2" s="57"/>
      <c r="LEI2" s="57"/>
      <c r="LEJ2" s="57"/>
      <c r="LEK2" s="57"/>
      <c r="LEL2" s="57"/>
      <c r="LEM2" s="57"/>
      <c r="LEN2" s="57"/>
      <c r="LEO2" s="57"/>
      <c r="LEP2" s="57"/>
      <c r="LEQ2" s="57"/>
      <c r="LER2" s="57"/>
      <c r="LES2" s="57"/>
      <c r="LET2" s="57"/>
      <c r="LEU2" s="57"/>
      <c r="LEV2" s="57"/>
      <c r="LEW2" s="57"/>
      <c r="LEX2" s="57"/>
      <c r="LEY2" s="57"/>
      <c r="LEZ2" s="57"/>
      <c r="LFA2" s="57"/>
      <c r="LFB2" s="57"/>
      <c r="LFC2" s="57"/>
      <c r="LFD2" s="57"/>
      <c r="LFE2" s="57"/>
      <c r="LFF2" s="57"/>
      <c r="LFG2" s="57"/>
      <c r="LFH2" s="57"/>
      <c r="LFI2" s="57"/>
      <c r="LFJ2" s="57"/>
      <c r="LFK2" s="57"/>
      <c r="LFL2" s="57"/>
      <c r="LFM2" s="57"/>
      <c r="LFN2" s="57"/>
      <c r="LFO2" s="57"/>
      <c r="LFP2" s="57"/>
      <c r="LFQ2" s="57"/>
      <c r="LFR2" s="57"/>
      <c r="LFS2" s="57"/>
      <c r="LFT2" s="57"/>
      <c r="LFU2" s="57"/>
      <c r="LFV2" s="57"/>
      <c r="LFW2" s="57"/>
      <c r="LFX2" s="57"/>
      <c r="LFY2" s="57"/>
      <c r="LFZ2" s="57"/>
      <c r="LGA2" s="57"/>
      <c r="LGB2" s="57"/>
      <c r="LGC2" s="57"/>
      <c r="LGD2" s="57"/>
      <c r="LGE2" s="57"/>
      <c r="LGF2" s="57"/>
      <c r="LGG2" s="57"/>
      <c r="LGH2" s="57"/>
      <c r="LGI2" s="57"/>
      <c r="LGJ2" s="57"/>
      <c r="LGK2" s="57"/>
      <c r="LGL2" s="57"/>
      <c r="LGM2" s="57"/>
      <c r="LGN2" s="57"/>
      <c r="LGO2" s="57"/>
      <c r="LGP2" s="57"/>
      <c r="LGQ2" s="57"/>
      <c r="LGR2" s="57"/>
      <c r="LGS2" s="57"/>
      <c r="LGT2" s="57"/>
      <c r="LGU2" s="57"/>
      <c r="LGV2" s="57"/>
      <c r="LGW2" s="57"/>
      <c r="LGX2" s="57"/>
      <c r="LGY2" s="57"/>
      <c r="LGZ2" s="57"/>
      <c r="LHA2" s="57"/>
      <c r="LHB2" s="57"/>
      <c r="LHC2" s="57"/>
      <c r="LHD2" s="57"/>
      <c r="LHE2" s="57"/>
      <c r="LHF2" s="57"/>
      <c r="LHG2" s="57"/>
      <c r="LHH2" s="57"/>
      <c r="LHI2" s="57"/>
      <c r="LHJ2" s="57"/>
      <c r="LHK2" s="57"/>
      <c r="LHL2" s="57"/>
      <c r="LHM2" s="57"/>
      <c r="LHN2" s="57"/>
      <c r="LHO2" s="57"/>
      <c r="LHP2" s="57"/>
      <c r="LHQ2" s="57"/>
      <c r="LHR2" s="57"/>
      <c r="LHS2" s="57"/>
      <c r="LHT2" s="57"/>
      <c r="LHU2" s="57"/>
      <c r="LHV2" s="57"/>
      <c r="LHW2" s="57"/>
      <c r="LHX2" s="57"/>
      <c r="LHY2" s="57"/>
      <c r="LHZ2" s="57"/>
      <c r="LIA2" s="57"/>
      <c r="LIB2" s="57"/>
      <c r="LIC2" s="57"/>
      <c r="LID2" s="57"/>
      <c r="LIE2" s="57"/>
      <c r="LIF2" s="57"/>
      <c r="LIG2" s="57"/>
      <c r="LIH2" s="57"/>
      <c r="LII2" s="57"/>
      <c r="LIJ2" s="57"/>
      <c r="LIK2" s="57"/>
      <c r="LIL2" s="57"/>
      <c r="LIM2" s="57"/>
      <c r="LIN2" s="57"/>
      <c r="LIO2" s="57"/>
      <c r="LIP2" s="57"/>
      <c r="LIQ2" s="57"/>
      <c r="LIR2" s="57"/>
      <c r="LIS2" s="57"/>
      <c r="LIT2" s="57"/>
      <c r="LIU2" s="57"/>
      <c r="LIV2" s="57"/>
      <c r="LIW2" s="57"/>
      <c r="LIX2" s="57"/>
      <c r="LIY2" s="57"/>
      <c r="LIZ2" s="57"/>
      <c r="LJA2" s="57"/>
      <c r="LJB2" s="57"/>
      <c r="LJC2" s="57"/>
      <c r="LJD2" s="57"/>
      <c r="LJE2" s="57"/>
      <c r="LJF2" s="57"/>
      <c r="LJG2" s="57"/>
      <c r="LJH2" s="57"/>
      <c r="LJI2" s="57"/>
      <c r="LJJ2" s="57"/>
      <c r="LJK2" s="57"/>
      <c r="LJL2" s="57"/>
      <c r="LJM2" s="57"/>
      <c r="LJN2" s="57"/>
      <c r="LJO2" s="57"/>
      <c r="LJP2" s="57"/>
      <c r="LJQ2" s="57"/>
      <c r="LJR2" s="57"/>
      <c r="LJS2" s="57"/>
      <c r="LJT2" s="57"/>
      <c r="LJU2" s="57"/>
      <c r="LJV2" s="57"/>
      <c r="LJW2" s="57"/>
      <c r="LJX2" s="57"/>
      <c r="LJY2" s="57"/>
      <c r="LJZ2" s="57"/>
      <c r="LKA2" s="57"/>
      <c r="LKB2" s="57"/>
      <c r="LKC2" s="57"/>
      <c r="LKD2" s="57"/>
      <c r="LKE2" s="57"/>
      <c r="LKF2" s="57"/>
      <c r="LKG2" s="57"/>
      <c r="LKH2" s="57"/>
      <c r="LKI2" s="57"/>
      <c r="LKJ2" s="57"/>
      <c r="LKK2" s="57"/>
      <c r="LKL2" s="57"/>
      <c r="LKM2" s="57"/>
      <c r="LKN2" s="57"/>
      <c r="LKO2" s="57"/>
      <c r="LKP2" s="57"/>
      <c r="LKQ2" s="57"/>
      <c r="LKR2" s="57"/>
      <c r="LKS2" s="57"/>
      <c r="LKT2" s="57"/>
      <c r="LKU2" s="57"/>
      <c r="LKV2" s="57"/>
      <c r="LKW2" s="57"/>
      <c r="LKX2" s="57"/>
      <c r="LKY2" s="57"/>
      <c r="LKZ2" s="57"/>
      <c r="LLA2" s="57"/>
      <c r="LLB2" s="57"/>
      <c r="LLC2" s="57"/>
      <c r="LLD2" s="57"/>
      <c r="LLE2" s="57"/>
      <c r="LLF2" s="57"/>
      <c r="LLG2" s="57"/>
      <c r="LLH2" s="57"/>
      <c r="LLI2" s="57"/>
      <c r="LLJ2" s="57"/>
      <c r="LLK2" s="57"/>
      <c r="LLL2" s="57"/>
      <c r="LLM2" s="57"/>
      <c r="LLN2" s="57"/>
      <c r="LLO2" s="57"/>
      <c r="LLP2" s="57"/>
      <c r="LLQ2" s="57"/>
      <c r="LLR2" s="57"/>
      <c r="LLS2" s="57"/>
      <c r="LLT2" s="57"/>
      <c r="LLU2" s="57"/>
      <c r="LLV2" s="57"/>
      <c r="LLW2" s="57"/>
      <c r="LLX2" s="57"/>
      <c r="LLY2" s="57"/>
      <c r="LLZ2" s="57"/>
      <c r="LMA2" s="57"/>
      <c r="LMB2" s="57"/>
      <c r="LMC2" s="57"/>
      <c r="LMD2" s="57"/>
      <c r="LME2" s="57"/>
      <c r="LMF2" s="57"/>
      <c r="LMG2" s="57"/>
      <c r="LMH2" s="57"/>
      <c r="LMI2" s="57"/>
      <c r="LMJ2" s="57"/>
      <c r="LMK2" s="57"/>
      <c r="LML2" s="57"/>
      <c r="LMM2" s="57"/>
      <c r="LMN2" s="57"/>
      <c r="LMO2" s="57"/>
      <c r="LMP2" s="57"/>
      <c r="LMQ2" s="57"/>
      <c r="LMR2" s="57"/>
      <c r="LMS2" s="57"/>
      <c r="LMT2" s="57"/>
      <c r="LMU2" s="57"/>
      <c r="LMV2" s="57"/>
      <c r="LMW2" s="57"/>
      <c r="LMX2" s="57"/>
      <c r="LMY2" s="57"/>
      <c r="LMZ2" s="57"/>
      <c r="LNA2" s="57"/>
      <c r="LNB2" s="57"/>
      <c r="LNC2" s="57"/>
      <c r="LND2" s="57"/>
      <c r="LNE2" s="57"/>
      <c r="LNF2" s="57"/>
      <c r="LNG2" s="57"/>
      <c r="LNH2" s="57"/>
      <c r="LNI2" s="57"/>
      <c r="LNJ2" s="57"/>
      <c r="LNK2" s="57"/>
      <c r="LNL2" s="57"/>
      <c r="LNM2" s="57"/>
      <c r="LNN2" s="57"/>
      <c r="LNO2" s="57"/>
      <c r="LNP2" s="57"/>
      <c r="LNQ2" s="57"/>
      <c r="LNR2" s="57"/>
      <c r="LNS2" s="57"/>
      <c r="LNT2" s="57"/>
      <c r="LNU2" s="57"/>
      <c r="LNV2" s="57"/>
      <c r="LNW2" s="57"/>
      <c r="LNX2" s="57"/>
      <c r="LNY2" s="57"/>
      <c r="LNZ2" s="57"/>
      <c r="LOA2" s="57"/>
      <c r="LOB2" s="57"/>
      <c r="LOC2" s="57"/>
      <c r="LOD2" s="57"/>
      <c r="LOE2" s="57"/>
      <c r="LOF2" s="57"/>
      <c r="LOG2" s="57"/>
      <c r="LOH2" s="57"/>
      <c r="LOI2" s="57"/>
      <c r="LOJ2" s="57"/>
      <c r="LOK2" s="57"/>
      <c r="LOL2" s="57"/>
      <c r="LOM2" s="57"/>
      <c r="LON2" s="57"/>
      <c r="LOO2" s="57"/>
      <c r="LOP2" s="57"/>
      <c r="LOQ2" s="57"/>
      <c r="LOR2" s="57"/>
      <c r="LOS2" s="57"/>
      <c r="LOT2" s="57"/>
      <c r="LOU2" s="57"/>
      <c r="LOV2" s="57"/>
      <c r="LOW2" s="57"/>
      <c r="LOX2" s="57"/>
      <c r="LOY2" s="57"/>
      <c r="LOZ2" s="57"/>
      <c r="LPA2" s="57"/>
      <c r="LPB2" s="57"/>
      <c r="LPC2" s="57"/>
      <c r="LPD2" s="57"/>
      <c r="LPE2" s="57"/>
      <c r="LPF2" s="57"/>
      <c r="LPG2" s="57"/>
      <c r="LPH2" s="57"/>
      <c r="LPI2" s="57"/>
      <c r="LPJ2" s="57"/>
      <c r="LPK2" s="57"/>
      <c r="LPL2" s="57"/>
      <c r="LPM2" s="57"/>
      <c r="LPN2" s="57"/>
      <c r="LPO2" s="57"/>
      <c r="LPP2" s="57"/>
      <c r="LPQ2" s="57"/>
      <c r="LPR2" s="57"/>
      <c r="LPS2" s="57"/>
      <c r="LPT2" s="57"/>
      <c r="LPU2" s="57"/>
      <c r="LPV2" s="57"/>
      <c r="LPW2" s="57"/>
      <c r="LPX2" s="57"/>
      <c r="LPY2" s="57"/>
      <c r="LPZ2" s="57"/>
      <c r="LQA2" s="57"/>
      <c r="LQB2" s="57"/>
      <c r="LQC2" s="57"/>
      <c r="LQD2" s="57"/>
      <c r="LQE2" s="57"/>
      <c r="LQF2" s="57"/>
      <c r="LQG2" s="57"/>
      <c r="LQH2" s="57"/>
      <c r="LQI2" s="57"/>
      <c r="LQJ2" s="57"/>
      <c r="LQK2" s="57"/>
      <c r="LQL2" s="57"/>
      <c r="LQM2" s="57"/>
      <c r="LQN2" s="57"/>
      <c r="LQO2" s="57"/>
      <c r="LQP2" s="57"/>
      <c r="LQQ2" s="57"/>
      <c r="LQR2" s="57"/>
      <c r="LQS2" s="57"/>
      <c r="LQT2" s="57"/>
      <c r="LQU2" s="57"/>
      <c r="LQV2" s="57"/>
      <c r="LQW2" s="57"/>
      <c r="LQX2" s="57"/>
      <c r="LQY2" s="57"/>
      <c r="LQZ2" s="57"/>
      <c r="LRA2" s="57"/>
      <c r="LRB2" s="57"/>
      <c r="LRC2" s="57"/>
      <c r="LRD2" s="57"/>
      <c r="LRE2" s="57"/>
      <c r="LRF2" s="57"/>
      <c r="LRG2" s="57"/>
      <c r="LRH2" s="57"/>
      <c r="LRI2" s="57"/>
      <c r="LRJ2" s="57"/>
      <c r="LRK2" s="57"/>
      <c r="LRL2" s="57"/>
      <c r="LRM2" s="57"/>
      <c r="LRN2" s="57"/>
      <c r="LRO2" s="57"/>
      <c r="LRP2" s="57"/>
      <c r="LRQ2" s="57"/>
      <c r="LRR2" s="57"/>
      <c r="LRS2" s="57"/>
      <c r="LRT2" s="57"/>
      <c r="LRU2" s="57"/>
      <c r="LRV2" s="57"/>
      <c r="LRW2" s="57"/>
      <c r="LRX2" s="57"/>
      <c r="LRY2" s="57"/>
      <c r="LRZ2" s="57"/>
      <c r="LSA2" s="57"/>
      <c r="LSB2" s="57"/>
      <c r="LSC2" s="57"/>
      <c r="LSD2" s="57"/>
      <c r="LSE2" s="57"/>
      <c r="LSF2" s="57"/>
      <c r="LSG2" s="57"/>
      <c r="LSH2" s="57"/>
      <c r="LSI2" s="57"/>
      <c r="LSJ2" s="57"/>
      <c r="LSK2" s="57"/>
      <c r="LSL2" s="57"/>
      <c r="LSM2" s="57"/>
      <c r="LSN2" s="57"/>
      <c r="LSO2" s="57"/>
      <c r="LSP2" s="57"/>
      <c r="LSQ2" s="57"/>
      <c r="LSR2" s="57"/>
      <c r="LSS2" s="57"/>
      <c r="LST2" s="57"/>
      <c r="LSU2" s="57"/>
      <c r="LSV2" s="57"/>
      <c r="LSW2" s="57"/>
      <c r="LSX2" s="57"/>
      <c r="LSY2" s="57"/>
      <c r="LSZ2" s="57"/>
      <c r="LTA2" s="57"/>
      <c r="LTB2" s="57"/>
      <c r="LTC2" s="57"/>
      <c r="LTD2" s="57"/>
      <c r="LTE2" s="57"/>
      <c r="LTF2" s="57"/>
      <c r="LTG2" s="57"/>
      <c r="LTH2" s="57"/>
      <c r="LTI2" s="57"/>
      <c r="LTJ2" s="57"/>
      <c r="LTK2" s="57"/>
      <c r="LTL2" s="57"/>
      <c r="LTM2" s="57"/>
      <c r="LTN2" s="57"/>
      <c r="LTO2" s="57"/>
      <c r="LTP2" s="57"/>
      <c r="LTQ2" s="57"/>
      <c r="LTR2" s="57"/>
      <c r="LTS2" s="57"/>
      <c r="LTT2" s="57"/>
      <c r="LTU2" s="57"/>
      <c r="LTV2" s="57"/>
      <c r="LTW2" s="57"/>
      <c r="LTX2" s="57"/>
      <c r="LTY2" s="57"/>
      <c r="LTZ2" s="57"/>
      <c r="LUA2" s="57"/>
      <c r="LUB2" s="57"/>
      <c r="LUC2" s="57"/>
      <c r="LUD2" s="57"/>
      <c r="LUE2" s="57"/>
      <c r="LUF2" s="57"/>
      <c r="LUG2" s="57"/>
      <c r="LUH2" s="57"/>
      <c r="LUI2" s="57"/>
      <c r="LUJ2" s="57"/>
      <c r="LUK2" s="57"/>
      <c r="LUL2" s="57"/>
      <c r="LUM2" s="57"/>
      <c r="LUN2" s="57"/>
      <c r="LUO2" s="57"/>
      <c r="LUP2" s="57"/>
      <c r="LUQ2" s="57"/>
      <c r="LUR2" s="57"/>
      <c r="LUS2" s="57"/>
      <c r="LUT2" s="57"/>
      <c r="LUU2" s="57"/>
      <c r="LUV2" s="57"/>
      <c r="LUW2" s="57"/>
      <c r="LUX2" s="57"/>
      <c r="LUY2" s="57"/>
      <c r="LUZ2" s="57"/>
      <c r="LVA2" s="57"/>
      <c r="LVB2" s="57"/>
      <c r="LVC2" s="57"/>
      <c r="LVD2" s="57"/>
      <c r="LVE2" s="57"/>
      <c r="LVF2" s="57"/>
      <c r="LVG2" s="57"/>
      <c r="LVH2" s="57"/>
      <c r="LVI2" s="57"/>
      <c r="LVJ2" s="57"/>
      <c r="LVK2" s="57"/>
      <c r="LVL2" s="57"/>
      <c r="LVM2" s="57"/>
      <c r="LVN2" s="57"/>
      <c r="LVO2" s="57"/>
      <c r="LVP2" s="57"/>
      <c r="LVQ2" s="57"/>
      <c r="LVR2" s="57"/>
      <c r="LVS2" s="57"/>
      <c r="LVT2" s="57"/>
      <c r="LVU2" s="57"/>
      <c r="LVV2" s="57"/>
      <c r="LVW2" s="57"/>
      <c r="LVX2" s="57"/>
      <c r="LVY2" s="57"/>
      <c r="LVZ2" s="57"/>
      <c r="LWA2" s="57"/>
      <c r="LWB2" s="57"/>
      <c r="LWC2" s="57"/>
      <c r="LWD2" s="57"/>
      <c r="LWE2" s="57"/>
      <c r="LWF2" s="57"/>
      <c r="LWG2" s="57"/>
      <c r="LWH2" s="57"/>
      <c r="LWI2" s="57"/>
      <c r="LWJ2" s="57"/>
      <c r="LWK2" s="57"/>
      <c r="LWL2" s="57"/>
      <c r="LWM2" s="57"/>
      <c r="LWN2" s="57"/>
      <c r="LWO2" s="57"/>
      <c r="LWP2" s="57"/>
      <c r="LWQ2" s="57"/>
      <c r="LWR2" s="57"/>
      <c r="LWS2" s="57"/>
      <c r="LWT2" s="57"/>
      <c r="LWU2" s="57"/>
      <c r="LWV2" s="57"/>
      <c r="LWW2" s="57"/>
      <c r="LWX2" s="57"/>
      <c r="LWY2" s="57"/>
      <c r="LWZ2" s="57"/>
      <c r="LXA2" s="57"/>
      <c r="LXB2" s="57"/>
      <c r="LXC2" s="57"/>
      <c r="LXD2" s="57"/>
      <c r="LXE2" s="57"/>
      <c r="LXF2" s="57"/>
      <c r="LXG2" s="57"/>
      <c r="LXH2" s="57"/>
      <c r="LXI2" s="57"/>
      <c r="LXJ2" s="57"/>
      <c r="LXK2" s="57"/>
      <c r="LXL2" s="57"/>
      <c r="LXM2" s="57"/>
      <c r="LXN2" s="57"/>
      <c r="LXO2" s="57"/>
      <c r="LXP2" s="57"/>
      <c r="LXQ2" s="57"/>
      <c r="LXR2" s="57"/>
      <c r="LXS2" s="57"/>
      <c r="LXT2" s="57"/>
      <c r="LXU2" s="57"/>
      <c r="LXV2" s="57"/>
      <c r="LXW2" s="57"/>
      <c r="LXX2" s="57"/>
      <c r="LXY2" s="57"/>
      <c r="LXZ2" s="57"/>
      <c r="LYA2" s="57"/>
      <c r="LYB2" s="57"/>
      <c r="LYC2" s="57"/>
      <c r="LYD2" s="57"/>
      <c r="LYE2" s="57"/>
      <c r="LYF2" s="57"/>
      <c r="LYG2" s="57"/>
      <c r="LYH2" s="57"/>
      <c r="LYI2" s="57"/>
      <c r="LYJ2" s="57"/>
      <c r="LYK2" s="57"/>
      <c r="LYL2" s="57"/>
      <c r="LYM2" s="57"/>
      <c r="LYN2" s="57"/>
      <c r="LYO2" s="57"/>
      <c r="LYP2" s="57"/>
      <c r="LYQ2" s="57"/>
      <c r="LYR2" s="57"/>
      <c r="LYS2" s="57"/>
      <c r="LYT2" s="57"/>
      <c r="LYU2" s="57"/>
      <c r="LYV2" s="57"/>
      <c r="LYW2" s="57"/>
      <c r="LYX2" s="57"/>
      <c r="LYY2" s="57"/>
      <c r="LYZ2" s="57"/>
      <c r="LZA2" s="57"/>
      <c r="LZB2" s="57"/>
      <c r="LZC2" s="57"/>
      <c r="LZD2" s="57"/>
      <c r="LZE2" s="57"/>
      <c r="LZF2" s="57"/>
      <c r="LZG2" s="57"/>
      <c r="LZH2" s="57"/>
      <c r="LZI2" s="57"/>
      <c r="LZJ2" s="57"/>
      <c r="LZK2" s="57"/>
      <c r="LZL2" s="57"/>
      <c r="LZM2" s="57"/>
      <c r="LZN2" s="57"/>
      <c r="LZO2" s="57"/>
      <c r="LZP2" s="57"/>
      <c r="LZQ2" s="57"/>
      <c r="LZR2" s="57"/>
      <c r="LZS2" s="57"/>
      <c r="LZT2" s="57"/>
      <c r="LZU2" s="57"/>
      <c r="LZV2" s="57"/>
      <c r="LZW2" s="57"/>
      <c r="LZX2" s="57"/>
      <c r="LZY2" s="57"/>
      <c r="LZZ2" s="57"/>
      <c r="MAA2" s="57"/>
      <c r="MAB2" s="57"/>
      <c r="MAC2" s="57"/>
      <c r="MAD2" s="57"/>
      <c r="MAE2" s="57"/>
      <c r="MAF2" s="57"/>
      <c r="MAG2" s="57"/>
      <c r="MAH2" s="57"/>
      <c r="MAI2" s="57"/>
      <c r="MAJ2" s="57"/>
      <c r="MAK2" s="57"/>
      <c r="MAL2" s="57"/>
      <c r="MAM2" s="57"/>
      <c r="MAN2" s="57"/>
      <c r="MAO2" s="57"/>
      <c r="MAP2" s="57"/>
      <c r="MAQ2" s="57"/>
      <c r="MAR2" s="57"/>
      <c r="MAS2" s="57"/>
      <c r="MAT2" s="57"/>
      <c r="MAU2" s="57"/>
      <c r="MAV2" s="57"/>
      <c r="MAW2" s="57"/>
      <c r="MAX2" s="57"/>
      <c r="MAY2" s="57"/>
      <c r="MAZ2" s="57"/>
      <c r="MBA2" s="57"/>
      <c r="MBB2" s="57"/>
      <c r="MBC2" s="57"/>
      <c r="MBD2" s="57"/>
      <c r="MBE2" s="57"/>
      <c r="MBF2" s="57"/>
      <c r="MBG2" s="57"/>
      <c r="MBH2" s="57"/>
      <c r="MBI2" s="57"/>
      <c r="MBJ2" s="57"/>
      <c r="MBK2" s="57"/>
      <c r="MBL2" s="57"/>
      <c r="MBM2" s="57"/>
      <c r="MBN2" s="57"/>
      <c r="MBO2" s="57"/>
      <c r="MBP2" s="57"/>
      <c r="MBQ2" s="57"/>
      <c r="MBR2" s="57"/>
      <c r="MBS2" s="57"/>
      <c r="MBT2" s="57"/>
      <c r="MBU2" s="57"/>
      <c r="MBV2" s="57"/>
      <c r="MBW2" s="57"/>
      <c r="MBX2" s="57"/>
      <c r="MBY2" s="57"/>
      <c r="MBZ2" s="57"/>
      <c r="MCA2" s="57"/>
      <c r="MCB2" s="57"/>
      <c r="MCC2" s="57"/>
      <c r="MCD2" s="57"/>
      <c r="MCE2" s="57"/>
      <c r="MCF2" s="57"/>
      <c r="MCG2" s="57"/>
      <c r="MCH2" s="57"/>
      <c r="MCI2" s="57"/>
      <c r="MCJ2" s="57"/>
      <c r="MCK2" s="57"/>
      <c r="MCL2" s="57"/>
      <c r="MCM2" s="57"/>
      <c r="MCN2" s="57"/>
      <c r="MCO2" s="57"/>
      <c r="MCP2" s="57"/>
      <c r="MCQ2" s="57"/>
      <c r="MCR2" s="57"/>
      <c r="MCS2" s="57"/>
      <c r="MCT2" s="57"/>
      <c r="MCU2" s="57"/>
      <c r="MCV2" s="57"/>
      <c r="MCW2" s="57"/>
      <c r="MCX2" s="57"/>
      <c r="MCY2" s="57"/>
      <c r="MCZ2" s="57"/>
      <c r="MDA2" s="57"/>
      <c r="MDB2" s="57"/>
      <c r="MDC2" s="57"/>
      <c r="MDD2" s="57"/>
      <c r="MDE2" s="57"/>
      <c r="MDF2" s="57"/>
      <c r="MDG2" s="57"/>
      <c r="MDH2" s="57"/>
      <c r="MDI2" s="57"/>
      <c r="MDJ2" s="57"/>
      <c r="MDK2" s="57"/>
      <c r="MDL2" s="57"/>
      <c r="MDM2" s="57"/>
      <c r="MDN2" s="57"/>
      <c r="MDO2" s="57"/>
      <c r="MDP2" s="57"/>
      <c r="MDQ2" s="57"/>
      <c r="MDR2" s="57"/>
      <c r="MDS2" s="57"/>
      <c r="MDT2" s="57"/>
      <c r="MDU2" s="57"/>
      <c r="MDV2" s="57"/>
      <c r="MDW2" s="57"/>
      <c r="MDX2" s="57"/>
      <c r="MDY2" s="57"/>
      <c r="MDZ2" s="57"/>
      <c r="MEA2" s="57"/>
      <c r="MEB2" s="57"/>
      <c r="MEC2" s="57"/>
      <c r="MED2" s="57"/>
      <c r="MEE2" s="57"/>
      <c r="MEF2" s="57"/>
      <c r="MEG2" s="57"/>
      <c r="MEH2" s="57"/>
      <c r="MEI2" s="57"/>
      <c r="MEJ2" s="57"/>
      <c r="MEK2" s="57"/>
      <c r="MEL2" s="57"/>
      <c r="MEM2" s="57"/>
      <c r="MEN2" s="57"/>
      <c r="MEO2" s="57"/>
      <c r="MEP2" s="57"/>
      <c r="MEQ2" s="57"/>
      <c r="MER2" s="57"/>
      <c r="MES2" s="57"/>
      <c r="MET2" s="57"/>
      <c r="MEU2" s="57"/>
      <c r="MEV2" s="57"/>
      <c r="MEW2" s="57"/>
      <c r="MEX2" s="57"/>
      <c r="MEY2" s="57"/>
      <c r="MEZ2" s="57"/>
      <c r="MFA2" s="57"/>
      <c r="MFB2" s="57"/>
      <c r="MFC2" s="57"/>
      <c r="MFD2" s="57"/>
      <c r="MFE2" s="57"/>
      <c r="MFF2" s="57"/>
      <c r="MFG2" s="57"/>
      <c r="MFH2" s="57"/>
      <c r="MFI2" s="57"/>
      <c r="MFJ2" s="57"/>
      <c r="MFK2" s="57"/>
      <c r="MFL2" s="57"/>
      <c r="MFM2" s="57"/>
      <c r="MFN2" s="57"/>
      <c r="MFO2" s="57"/>
      <c r="MFP2" s="57"/>
      <c r="MFQ2" s="57"/>
      <c r="MFR2" s="57"/>
      <c r="MFS2" s="57"/>
      <c r="MFT2" s="57"/>
      <c r="MFU2" s="57"/>
      <c r="MFV2" s="57"/>
      <c r="MFW2" s="57"/>
      <c r="MFX2" s="57"/>
      <c r="MFY2" s="57"/>
      <c r="MFZ2" s="57"/>
      <c r="MGA2" s="57"/>
      <c r="MGB2" s="57"/>
      <c r="MGC2" s="57"/>
      <c r="MGD2" s="57"/>
      <c r="MGE2" s="57"/>
      <c r="MGF2" s="57"/>
      <c r="MGG2" s="57"/>
      <c r="MGH2" s="57"/>
      <c r="MGI2" s="57"/>
      <c r="MGJ2" s="57"/>
      <c r="MGK2" s="57"/>
      <c r="MGL2" s="57"/>
      <c r="MGM2" s="57"/>
      <c r="MGN2" s="57"/>
      <c r="MGO2" s="57"/>
      <c r="MGP2" s="57"/>
      <c r="MGQ2" s="57"/>
      <c r="MGR2" s="57"/>
      <c r="MGS2" s="57"/>
      <c r="MGT2" s="57"/>
      <c r="MGU2" s="57"/>
      <c r="MGV2" s="57"/>
      <c r="MGW2" s="57"/>
      <c r="MGX2" s="57"/>
      <c r="MGY2" s="57"/>
      <c r="MGZ2" s="57"/>
      <c r="MHA2" s="57"/>
      <c r="MHB2" s="57"/>
      <c r="MHC2" s="57"/>
      <c r="MHD2" s="57"/>
      <c r="MHE2" s="57"/>
      <c r="MHF2" s="57"/>
      <c r="MHG2" s="57"/>
      <c r="MHH2" s="57"/>
      <c r="MHI2" s="57"/>
      <c r="MHJ2" s="57"/>
      <c r="MHK2" s="57"/>
      <c r="MHL2" s="57"/>
      <c r="MHM2" s="57"/>
      <c r="MHN2" s="57"/>
      <c r="MHO2" s="57"/>
      <c r="MHP2" s="57"/>
      <c r="MHQ2" s="57"/>
      <c r="MHR2" s="57"/>
      <c r="MHS2" s="57"/>
      <c r="MHT2" s="57"/>
      <c r="MHU2" s="57"/>
      <c r="MHV2" s="57"/>
      <c r="MHW2" s="57"/>
      <c r="MHX2" s="57"/>
      <c r="MHY2" s="57"/>
      <c r="MHZ2" s="57"/>
      <c r="MIA2" s="57"/>
      <c r="MIB2" s="57"/>
      <c r="MIC2" s="57"/>
      <c r="MID2" s="57"/>
      <c r="MIE2" s="57"/>
      <c r="MIF2" s="57"/>
      <c r="MIG2" s="57"/>
      <c r="MIH2" s="57"/>
      <c r="MII2" s="57"/>
      <c r="MIJ2" s="57"/>
      <c r="MIK2" s="57"/>
      <c r="MIL2" s="57"/>
      <c r="MIM2" s="57"/>
      <c r="MIN2" s="57"/>
      <c r="MIO2" s="57"/>
      <c r="MIP2" s="57"/>
      <c r="MIQ2" s="57"/>
      <c r="MIR2" s="57"/>
      <c r="MIS2" s="57"/>
      <c r="MIT2" s="57"/>
      <c r="MIU2" s="57"/>
      <c r="MIV2" s="57"/>
      <c r="MIW2" s="57"/>
      <c r="MIX2" s="57"/>
      <c r="MIY2" s="57"/>
      <c r="MIZ2" s="57"/>
      <c r="MJA2" s="57"/>
      <c r="MJB2" s="57"/>
      <c r="MJC2" s="57"/>
      <c r="MJD2" s="57"/>
      <c r="MJE2" s="57"/>
      <c r="MJF2" s="57"/>
      <c r="MJG2" s="57"/>
      <c r="MJH2" s="57"/>
      <c r="MJI2" s="57"/>
      <c r="MJJ2" s="57"/>
      <c r="MJK2" s="57"/>
      <c r="MJL2" s="57"/>
      <c r="MJM2" s="57"/>
      <c r="MJN2" s="57"/>
      <c r="MJO2" s="57"/>
      <c r="MJP2" s="57"/>
      <c r="MJQ2" s="57"/>
      <c r="MJR2" s="57"/>
      <c r="MJS2" s="57"/>
      <c r="MJT2" s="57"/>
      <c r="MJU2" s="57"/>
      <c r="MJV2" s="57"/>
      <c r="MJW2" s="57"/>
      <c r="MJX2" s="57"/>
      <c r="MJY2" s="57"/>
      <c r="MJZ2" s="57"/>
      <c r="MKA2" s="57"/>
      <c r="MKB2" s="57"/>
      <c r="MKC2" s="57"/>
      <c r="MKD2" s="57"/>
      <c r="MKE2" s="57"/>
      <c r="MKF2" s="57"/>
      <c r="MKG2" s="57"/>
      <c r="MKH2" s="57"/>
      <c r="MKI2" s="57"/>
      <c r="MKJ2" s="57"/>
      <c r="MKK2" s="57"/>
      <c r="MKL2" s="57"/>
      <c r="MKM2" s="57"/>
      <c r="MKN2" s="57"/>
      <c r="MKO2" s="57"/>
      <c r="MKP2" s="57"/>
      <c r="MKQ2" s="57"/>
      <c r="MKR2" s="57"/>
      <c r="MKS2" s="57"/>
      <c r="MKT2" s="57"/>
      <c r="MKU2" s="57"/>
      <c r="MKV2" s="57"/>
      <c r="MKW2" s="57"/>
      <c r="MKX2" s="57"/>
      <c r="MKY2" s="57"/>
      <c r="MKZ2" s="57"/>
      <c r="MLA2" s="57"/>
      <c r="MLB2" s="57"/>
      <c r="MLC2" s="57"/>
      <c r="MLD2" s="57"/>
      <c r="MLE2" s="57"/>
      <c r="MLF2" s="57"/>
      <c r="MLG2" s="57"/>
      <c r="MLH2" s="57"/>
      <c r="MLI2" s="57"/>
      <c r="MLJ2" s="57"/>
      <c r="MLK2" s="57"/>
      <c r="MLL2" s="57"/>
      <c r="MLM2" s="57"/>
      <c r="MLN2" s="57"/>
      <c r="MLO2" s="57"/>
      <c r="MLP2" s="57"/>
      <c r="MLQ2" s="57"/>
      <c r="MLR2" s="57"/>
      <c r="MLS2" s="57"/>
      <c r="MLT2" s="57"/>
      <c r="MLU2" s="57"/>
      <c r="MLV2" s="57"/>
      <c r="MLW2" s="57"/>
      <c r="MLX2" s="57"/>
      <c r="MLY2" s="57"/>
      <c r="MLZ2" s="57"/>
      <c r="MMA2" s="57"/>
      <c r="MMB2" s="57"/>
      <c r="MMC2" s="57"/>
      <c r="MMD2" s="57"/>
      <c r="MME2" s="57"/>
      <c r="MMF2" s="57"/>
      <c r="MMG2" s="57"/>
      <c r="MMH2" s="57"/>
      <c r="MMI2" s="57"/>
      <c r="MMJ2" s="57"/>
      <c r="MMK2" s="57"/>
      <c r="MML2" s="57"/>
      <c r="MMM2" s="57"/>
      <c r="MMN2" s="57"/>
      <c r="MMO2" s="57"/>
      <c r="MMP2" s="57"/>
      <c r="MMQ2" s="57"/>
      <c r="MMR2" s="57"/>
      <c r="MMS2" s="57"/>
      <c r="MMT2" s="57"/>
      <c r="MMU2" s="57"/>
      <c r="MMV2" s="57"/>
      <c r="MMW2" s="57"/>
      <c r="MMX2" s="57"/>
      <c r="MMY2" s="57"/>
      <c r="MMZ2" s="57"/>
      <c r="MNA2" s="57"/>
      <c r="MNB2" s="57"/>
      <c r="MNC2" s="57"/>
      <c r="MND2" s="57"/>
      <c r="MNE2" s="57"/>
      <c r="MNF2" s="57"/>
      <c r="MNG2" s="57"/>
      <c r="MNH2" s="57"/>
      <c r="MNI2" s="57"/>
      <c r="MNJ2" s="57"/>
      <c r="MNK2" s="57"/>
      <c r="MNL2" s="57"/>
      <c r="MNM2" s="57"/>
      <c r="MNN2" s="57"/>
      <c r="MNO2" s="57"/>
      <c r="MNP2" s="57"/>
      <c r="MNQ2" s="57"/>
      <c r="MNR2" s="57"/>
      <c r="MNS2" s="57"/>
      <c r="MNT2" s="57"/>
      <c r="MNU2" s="57"/>
      <c r="MNV2" s="57"/>
      <c r="MNW2" s="57"/>
      <c r="MNX2" s="57"/>
      <c r="MNY2" s="57"/>
      <c r="MNZ2" s="57"/>
      <c r="MOA2" s="57"/>
      <c r="MOB2" s="57"/>
      <c r="MOC2" s="57"/>
      <c r="MOD2" s="57"/>
      <c r="MOE2" s="57"/>
      <c r="MOF2" s="57"/>
      <c r="MOG2" s="57"/>
      <c r="MOH2" s="57"/>
      <c r="MOI2" s="57"/>
      <c r="MOJ2" s="57"/>
      <c r="MOK2" s="57"/>
      <c r="MOL2" s="57"/>
      <c r="MOM2" s="57"/>
      <c r="MON2" s="57"/>
      <c r="MOO2" s="57"/>
      <c r="MOP2" s="57"/>
      <c r="MOQ2" s="57"/>
      <c r="MOR2" s="57"/>
      <c r="MOS2" s="57"/>
      <c r="MOT2" s="57"/>
      <c r="MOU2" s="57"/>
      <c r="MOV2" s="57"/>
      <c r="MOW2" s="57"/>
      <c r="MOX2" s="57"/>
      <c r="MOY2" s="57"/>
      <c r="MOZ2" s="57"/>
      <c r="MPA2" s="57"/>
      <c r="MPB2" s="57"/>
      <c r="MPC2" s="57"/>
      <c r="MPD2" s="57"/>
      <c r="MPE2" s="57"/>
      <c r="MPF2" s="57"/>
      <c r="MPG2" s="57"/>
      <c r="MPH2" s="57"/>
      <c r="MPI2" s="57"/>
      <c r="MPJ2" s="57"/>
      <c r="MPK2" s="57"/>
      <c r="MPL2" s="57"/>
      <c r="MPM2" s="57"/>
      <c r="MPN2" s="57"/>
      <c r="MPO2" s="57"/>
      <c r="MPP2" s="57"/>
      <c r="MPQ2" s="57"/>
      <c r="MPR2" s="57"/>
      <c r="MPS2" s="57"/>
      <c r="MPT2" s="57"/>
      <c r="MPU2" s="57"/>
      <c r="MPV2" s="57"/>
      <c r="MPW2" s="57"/>
      <c r="MPX2" s="57"/>
      <c r="MPY2" s="57"/>
      <c r="MPZ2" s="57"/>
      <c r="MQA2" s="57"/>
      <c r="MQB2" s="57"/>
      <c r="MQC2" s="57"/>
      <c r="MQD2" s="57"/>
      <c r="MQE2" s="57"/>
      <c r="MQF2" s="57"/>
      <c r="MQG2" s="57"/>
      <c r="MQH2" s="57"/>
      <c r="MQI2" s="57"/>
      <c r="MQJ2" s="57"/>
      <c r="MQK2" s="57"/>
      <c r="MQL2" s="57"/>
      <c r="MQM2" s="57"/>
      <c r="MQN2" s="57"/>
      <c r="MQO2" s="57"/>
      <c r="MQP2" s="57"/>
      <c r="MQQ2" s="57"/>
      <c r="MQR2" s="57"/>
      <c r="MQS2" s="57"/>
      <c r="MQT2" s="57"/>
      <c r="MQU2" s="57"/>
      <c r="MQV2" s="57"/>
      <c r="MQW2" s="57"/>
      <c r="MQX2" s="57"/>
      <c r="MQY2" s="57"/>
      <c r="MQZ2" s="57"/>
      <c r="MRA2" s="57"/>
      <c r="MRB2" s="57"/>
      <c r="MRC2" s="57"/>
      <c r="MRD2" s="57"/>
      <c r="MRE2" s="57"/>
      <c r="MRF2" s="57"/>
      <c r="MRG2" s="57"/>
      <c r="MRH2" s="57"/>
      <c r="MRI2" s="57"/>
      <c r="MRJ2" s="57"/>
      <c r="MRK2" s="57"/>
      <c r="MRL2" s="57"/>
      <c r="MRM2" s="57"/>
      <c r="MRN2" s="57"/>
      <c r="MRO2" s="57"/>
      <c r="MRP2" s="57"/>
      <c r="MRQ2" s="57"/>
      <c r="MRR2" s="57"/>
      <c r="MRS2" s="57"/>
      <c r="MRT2" s="57"/>
      <c r="MRU2" s="57"/>
      <c r="MRV2" s="57"/>
      <c r="MRW2" s="57"/>
      <c r="MRX2" s="57"/>
      <c r="MRY2" s="57"/>
      <c r="MRZ2" s="57"/>
      <c r="MSA2" s="57"/>
      <c r="MSB2" s="57"/>
      <c r="MSC2" s="57"/>
      <c r="MSD2" s="57"/>
      <c r="MSE2" s="57"/>
      <c r="MSF2" s="57"/>
      <c r="MSG2" s="57"/>
      <c r="MSH2" s="57"/>
      <c r="MSI2" s="57"/>
      <c r="MSJ2" s="57"/>
      <c r="MSK2" s="57"/>
      <c r="MSL2" s="57"/>
      <c r="MSM2" s="57"/>
      <c r="MSN2" s="57"/>
      <c r="MSO2" s="57"/>
      <c r="MSP2" s="57"/>
      <c r="MSQ2" s="57"/>
      <c r="MSR2" s="57"/>
      <c r="MSS2" s="57"/>
      <c r="MST2" s="57"/>
      <c r="MSU2" s="57"/>
      <c r="MSV2" s="57"/>
      <c r="MSW2" s="57"/>
      <c r="MSX2" s="57"/>
      <c r="MSY2" s="57"/>
      <c r="MSZ2" s="57"/>
      <c r="MTA2" s="57"/>
      <c r="MTB2" s="57"/>
      <c r="MTC2" s="57"/>
      <c r="MTD2" s="57"/>
      <c r="MTE2" s="57"/>
      <c r="MTF2" s="57"/>
      <c r="MTG2" s="57"/>
      <c r="MTH2" s="57"/>
      <c r="MTI2" s="57"/>
      <c r="MTJ2" s="57"/>
      <c r="MTK2" s="57"/>
      <c r="MTL2" s="57"/>
      <c r="MTM2" s="57"/>
      <c r="MTN2" s="57"/>
      <c r="MTO2" s="57"/>
      <c r="MTP2" s="57"/>
      <c r="MTQ2" s="57"/>
      <c r="MTR2" s="57"/>
      <c r="MTS2" s="57"/>
      <c r="MTT2" s="57"/>
      <c r="MTU2" s="57"/>
      <c r="MTV2" s="57"/>
      <c r="MTW2" s="57"/>
      <c r="MTX2" s="57"/>
      <c r="MTY2" s="57"/>
      <c r="MTZ2" s="57"/>
      <c r="MUA2" s="57"/>
      <c r="MUB2" s="57"/>
      <c r="MUC2" s="57"/>
      <c r="MUD2" s="57"/>
      <c r="MUE2" s="57"/>
      <c r="MUF2" s="57"/>
      <c r="MUG2" s="57"/>
      <c r="MUH2" s="57"/>
      <c r="MUI2" s="57"/>
      <c r="MUJ2" s="57"/>
      <c r="MUK2" s="57"/>
      <c r="MUL2" s="57"/>
      <c r="MUM2" s="57"/>
      <c r="MUN2" s="57"/>
      <c r="MUO2" s="57"/>
      <c r="MUP2" s="57"/>
      <c r="MUQ2" s="57"/>
      <c r="MUR2" s="57"/>
      <c r="MUS2" s="57"/>
      <c r="MUT2" s="57"/>
      <c r="MUU2" s="57"/>
      <c r="MUV2" s="57"/>
      <c r="MUW2" s="57"/>
      <c r="MUX2" s="57"/>
      <c r="MUY2" s="57"/>
      <c r="MUZ2" s="57"/>
      <c r="MVA2" s="57"/>
      <c r="MVB2" s="57"/>
      <c r="MVC2" s="57"/>
      <c r="MVD2" s="57"/>
      <c r="MVE2" s="57"/>
      <c r="MVF2" s="57"/>
      <c r="MVG2" s="57"/>
      <c r="MVH2" s="57"/>
      <c r="MVI2" s="57"/>
      <c r="MVJ2" s="57"/>
      <c r="MVK2" s="57"/>
      <c r="MVL2" s="57"/>
      <c r="MVM2" s="57"/>
      <c r="MVN2" s="57"/>
      <c r="MVO2" s="57"/>
      <c r="MVP2" s="57"/>
      <c r="MVQ2" s="57"/>
      <c r="MVR2" s="57"/>
      <c r="MVS2" s="57"/>
      <c r="MVT2" s="57"/>
      <c r="MVU2" s="57"/>
      <c r="MVV2" s="57"/>
      <c r="MVW2" s="57"/>
      <c r="MVX2" s="57"/>
      <c r="MVY2" s="57"/>
      <c r="MVZ2" s="57"/>
      <c r="MWA2" s="57"/>
      <c r="MWB2" s="57"/>
      <c r="MWC2" s="57"/>
      <c r="MWD2" s="57"/>
      <c r="MWE2" s="57"/>
      <c r="MWF2" s="57"/>
      <c r="MWG2" s="57"/>
      <c r="MWH2" s="57"/>
      <c r="MWI2" s="57"/>
      <c r="MWJ2" s="57"/>
      <c r="MWK2" s="57"/>
      <c r="MWL2" s="57"/>
      <c r="MWM2" s="57"/>
      <c r="MWN2" s="57"/>
      <c r="MWO2" s="57"/>
      <c r="MWP2" s="57"/>
      <c r="MWQ2" s="57"/>
      <c r="MWR2" s="57"/>
      <c r="MWS2" s="57"/>
      <c r="MWT2" s="57"/>
      <c r="MWU2" s="57"/>
      <c r="MWV2" s="57"/>
      <c r="MWW2" s="57"/>
      <c r="MWX2" s="57"/>
      <c r="MWY2" s="57"/>
      <c r="MWZ2" s="57"/>
      <c r="MXA2" s="57"/>
      <c r="MXB2" s="57"/>
      <c r="MXC2" s="57"/>
      <c r="MXD2" s="57"/>
      <c r="MXE2" s="57"/>
      <c r="MXF2" s="57"/>
      <c r="MXG2" s="57"/>
      <c r="MXH2" s="57"/>
      <c r="MXI2" s="57"/>
      <c r="MXJ2" s="57"/>
      <c r="MXK2" s="57"/>
      <c r="MXL2" s="57"/>
      <c r="MXM2" s="57"/>
      <c r="MXN2" s="57"/>
      <c r="MXO2" s="57"/>
      <c r="MXP2" s="57"/>
      <c r="MXQ2" s="57"/>
      <c r="MXR2" s="57"/>
      <c r="MXS2" s="57"/>
      <c r="MXT2" s="57"/>
      <c r="MXU2" s="57"/>
      <c r="MXV2" s="57"/>
      <c r="MXW2" s="57"/>
      <c r="MXX2" s="57"/>
      <c r="MXY2" s="57"/>
      <c r="MXZ2" s="57"/>
      <c r="MYA2" s="57"/>
      <c r="MYB2" s="57"/>
      <c r="MYC2" s="57"/>
      <c r="MYD2" s="57"/>
      <c r="MYE2" s="57"/>
      <c r="MYF2" s="57"/>
      <c r="MYG2" s="57"/>
      <c r="MYH2" s="57"/>
      <c r="MYI2" s="57"/>
      <c r="MYJ2" s="57"/>
      <c r="MYK2" s="57"/>
      <c r="MYL2" s="57"/>
      <c r="MYM2" s="57"/>
      <c r="MYN2" s="57"/>
      <c r="MYO2" s="57"/>
      <c r="MYP2" s="57"/>
      <c r="MYQ2" s="57"/>
      <c r="MYR2" s="57"/>
      <c r="MYS2" s="57"/>
      <c r="MYT2" s="57"/>
      <c r="MYU2" s="57"/>
      <c r="MYV2" s="57"/>
      <c r="MYW2" s="57"/>
      <c r="MYX2" s="57"/>
      <c r="MYY2" s="57"/>
      <c r="MYZ2" s="57"/>
      <c r="MZA2" s="57"/>
      <c r="MZB2" s="57"/>
      <c r="MZC2" s="57"/>
      <c r="MZD2" s="57"/>
      <c r="MZE2" s="57"/>
      <c r="MZF2" s="57"/>
      <c r="MZG2" s="57"/>
      <c r="MZH2" s="57"/>
      <c r="MZI2" s="57"/>
      <c r="MZJ2" s="57"/>
      <c r="MZK2" s="57"/>
      <c r="MZL2" s="57"/>
      <c r="MZM2" s="57"/>
      <c r="MZN2" s="57"/>
      <c r="MZO2" s="57"/>
      <c r="MZP2" s="57"/>
      <c r="MZQ2" s="57"/>
      <c r="MZR2" s="57"/>
      <c r="MZS2" s="57"/>
      <c r="MZT2" s="57"/>
      <c r="MZU2" s="57"/>
      <c r="MZV2" s="57"/>
      <c r="MZW2" s="57"/>
      <c r="MZX2" s="57"/>
      <c r="MZY2" s="57"/>
      <c r="MZZ2" s="57"/>
      <c r="NAA2" s="57"/>
      <c r="NAB2" s="57"/>
      <c r="NAC2" s="57"/>
      <c r="NAD2" s="57"/>
      <c r="NAE2" s="57"/>
      <c r="NAF2" s="57"/>
      <c r="NAG2" s="57"/>
      <c r="NAH2" s="57"/>
      <c r="NAI2" s="57"/>
      <c r="NAJ2" s="57"/>
      <c r="NAK2" s="57"/>
      <c r="NAL2" s="57"/>
      <c r="NAM2" s="57"/>
      <c r="NAN2" s="57"/>
      <c r="NAO2" s="57"/>
      <c r="NAP2" s="57"/>
      <c r="NAQ2" s="57"/>
      <c r="NAR2" s="57"/>
      <c r="NAS2" s="57"/>
      <c r="NAT2" s="57"/>
      <c r="NAU2" s="57"/>
      <c r="NAV2" s="57"/>
      <c r="NAW2" s="57"/>
      <c r="NAX2" s="57"/>
      <c r="NAY2" s="57"/>
      <c r="NAZ2" s="57"/>
      <c r="NBA2" s="57"/>
      <c r="NBB2" s="57"/>
      <c r="NBC2" s="57"/>
      <c r="NBD2" s="57"/>
      <c r="NBE2" s="57"/>
      <c r="NBF2" s="57"/>
      <c r="NBG2" s="57"/>
      <c r="NBH2" s="57"/>
      <c r="NBI2" s="57"/>
      <c r="NBJ2" s="57"/>
      <c r="NBK2" s="57"/>
      <c r="NBL2" s="57"/>
      <c r="NBM2" s="57"/>
      <c r="NBN2" s="57"/>
      <c r="NBO2" s="57"/>
      <c r="NBP2" s="57"/>
      <c r="NBQ2" s="57"/>
      <c r="NBR2" s="57"/>
      <c r="NBS2" s="57"/>
      <c r="NBT2" s="57"/>
      <c r="NBU2" s="57"/>
      <c r="NBV2" s="57"/>
      <c r="NBW2" s="57"/>
      <c r="NBX2" s="57"/>
      <c r="NBY2" s="57"/>
      <c r="NBZ2" s="57"/>
      <c r="NCA2" s="57"/>
      <c r="NCB2" s="57"/>
      <c r="NCC2" s="57"/>
      <c r="NCD2" s="57"/>
      <c r="NCE2" s="57"/>
      <c r="NCF2" s="57"/>
      <c r="NCG2" s="57"/>
      <c r="NCH2" s="57"/>
      <c r="NCI2" s="57"/>
      <c r="NCJ2" s="57"/>
      <c r="NCK2" s="57"/>
      <c r="NCL2" s="57"/>
      <c r="NCM2" s="57"/>
      <c r="NCN2" s="57"/>
      <c r="NCO2" s="57"/>
      <c r="NCP2" s="57"/>
      <c r="NCQ2" s="57"/>
      <c r="NCR2" s="57"/>
      <c r="NCS2" s="57"/>
      <c r="NCT2" s="57"/>
      <c r="NCU2" s="57"/>
      <c r="NCV2" s="57"/>
      <c r="NCW2" s="57"/>
      <c r="NCX2" s="57"/>
      <c r="NCY2" s="57"/>
      <c r="NCZ2" s="57"/>
      <c r="NDA2" s="57"/>
      <c r="NDB2" s="57"/>
      <c r="NDC2" s="57"/>
      <c r="NDD2" s="57"/>
      <c r="NDE2" s="57"/>
      <c r="NDF2" s="57"/>
      <c r="NDG2" s="57"/>
      <c r="NDH2" s="57"/>
      <c r="NDI2" s="57"/>
      <c r="NDJ2" s="57"/>
      <c r="NDK2" s="57"/>
      <c r="NDL2" s="57"/>
      <c r="NDM2" s="57"/>
      <c r="NDN2" s="57"/>
      <c r="NDO2" s="57"/>
      <c r="NDP2" s="57"/>
      <c r="NDQ2" s="57"/>
      <c r="NDR2" s="57"/>
      <c r="NDS2" s="57"/>
      <c r="NDT2" s="57"/>
      <c r="NDU2" s="57"/>
      <c r="NDV2" s="57"/>
      <c r="NDW2" s="57"/>
      <c r="NDX2" s="57"/>
      <c r="NDY2" s="57"/>
      <c r="NDZ2" s="57"/>
      <c r="NEA2" s="57"/>
      <c r="NEB2" s="57"/>
      <c r="NEC2" s="57"/>
      <c r="NED2" s="57"/>
      <c r="NEE2" s="57"/>
      <c r="NEF2" s="57"/>
      <c r="NEG2" s="57"/>
      <c r="NEH2" s="57"/>
      <c r="NEI2" s="57"/>
      <c r="NEJ2" s="57"/>
      <c r="NEK2" s="57"/>
      <c r="NEL2" s="57"/>
      <c r="NEM2" s="57"/>
      <c r="NEN2" s="57"/>
      <c r="NEO2" s="57"/>
      <c r="NEP2" s="57"/>
      <c r="NEQ2" s="57"/>
      <c r="NER2" s="57"/>
      <c r="NES2" s="57"/>
      <c r="NET2" s="57"/>
      <c r="NEU2" s="57"/>
      <c r="NEV2" s="57"/>
      <c r="NEW2" s="57"/>
      <c r="NEX2" s="57"/>
      <c r="NEY2" s="57"/>
      <c r="NEZ2" s="57"/>
      <c r="NFA2" s="57"/>
      <c r="NFB2" s="57"/>
      <c r="NFC2" s="57"/>
      <c r="NFD2" s="57"/>
      <c r="NFE2" s="57"/>
      <c r="NFF2" s="57"/>
      <c r="NFG2" s="57"/>
      <c r="NFH2" s="57"/>
      <c r="NFI2" s="57"/>
      <c r="NFJ2" s="57"/>
      <c r="NFK2" s="57"/>
      <c r="NFL2" s="57"/>
      <c r="NFM2" s="57"/>
      <c r="NFN2" s="57"/>
      <c r="NFO2" s="57"/>
      <c r="NFP2" s="57"/>
      <c r="NFQ2" s="57"/>
      <c r="NFR2" s="57"/>
      <c r="NFS2" s="57"/>
      <c r="NFT2" s="57"/>
      <c r="NFU2" s="57"/>
      <c r="NFV2" s="57"/>
      <c r="NFW2" s="57"/>
      <c r="NFX2" s="57"/>
      <c r="NFY2" s="57"/>
      <c r="NFZ2" s="57"/>
      <c r="NGA2" s="57"/>
      <c r="NGB2" s="57"/>
      <c r="NGC2" s="57"/>
      <c r="NGD2" s="57"/>
      <c r="NGE2" s="57"/>
      <c r="NGF2" s="57"/>
      <c r="NGG2" s="57"/>
      <c r="NGH2" s="57"/>
      <c r="NGI2" s="57"/>
      <c r="NGJ2" s="57"/>
      <c r="NGK2" s="57"/>
      <c r="NGL2" s="57"/>
      <c r="NGM2" s="57"/>
      <c r="NGN2" s="57"/>
      <c r="NGO2" s="57"/>
      <c r="NGP2" s="57"/>
      <c r="NGQ2" s="57"/>
      <c r="NGR2" s="57"/>
      <c r="NGS2" s="57"/>
      <c r="NGT2" s="57"/>
      <c r="NGU2" s="57"/>
      <c r="NGV2" s="57"/>
      <c r="NGW2" s="57"/>
      <c r="NGX2" s="57"/>
      <c r="NGY2" s="57"/>
      <c r="NGZ2" s="57"/>
      <c r="NHA2" s="57"/>
      <c r="NHB2" s="57"/>
      <c r="NHC2" s="57"/>
      <c r="NHD2" s="57"/>
      <c r="NHE2" s="57"/>
      <c r="NHF2" s="57"/>
      <c r="NHG2" s="57"/>
      <c r="NHH2" s="57"/>
      <c r="NHI2" s="57"/>
      <c r="NHJ2" s="57"/>
      <c r="NHK2" s="57"/>
      <c r="NHL2" s="57"/>
      <c r="NHM2" s="57"/>
      <c r="NHN2" s="57"/>
      <c r="NHO2" s="57"/>
      <c r="NHP2" s="57"/>
      <c r="NHQ2" s="57"/>
      <c r="NHR2" s="57"/>
      <c r="NHS2" s="57"/>
      <c r="NHT2" s="57"/>
      <c r="NHU2" s="57"/>
      <c r="NHV2" s="57"/>
      <c r="NHW2" s="57"/>
      <c r="NHX2" s="57"/>
      <c r="NHY2" s="57"/>
      <c r="NHZ2" s="57"/>
      <c r="NIA2" s="57"/>
      <c r="NIB2" s="57"/>
      <c r="NIC2" s="57"/>
      <c r="NID2" s="57"/>
      <c r="NIE2" s="57"/>
      <c r="NIF2" s="57"/>
      <c r="NIG2" s="57"/>
      <c r="NIH2" s="57"/>
      <c r="NII2" s="57"/>
      <c r="NIJ2" s="57"/>
      <c r="NIK2" s="57"/>
      <c r="NIL2" s="57"/>
      <c r="NIM2" s="57"/>
      <c r="NIN2" s="57"/>
      <c r="NIO2" s="57"/>
      <c r="NIP2" s="57"/>
      <c r="NIQ2" s="57"/>
      <c r="NIR2" s="57"/>
      <c r="NIS2" s="57"/>
      <c r="NIT2" s="57"/>
      <c r="NIU2" s="57"/>
      <c r="NIV2" s="57"/>
      <c r="NIW2" s="57"/>
      <c r="NIX2" s="57"/>
      <c r="NIY2" s="57"/>
      <c r="NIZ2" s="57"/>
      <c r="NJA2" s="57"/>
      <c r="NJB2" s="57"/>
      <c r="NJC2" s="57"/>
      <c r="NJD2" s="57"/>
      <c r="NJE2" s="57"/>
      <c r="NJF2" s="57"/>
      <c r="NJG2" s="57"/>
      <c r="NJH2" s="57"/>
      <c r="NJI2" s="57"/>
      <c r="NJJ2" s="57"/>
      <c r="NJK2" s="57"/>
      <c r="NJL2" s="57"/>
      <c r="NJM2" s="57"/>
      <c r="NJN2" s="57"/>
      <c r="NJO2" s="57"/>
      <c r="NJP2" s="57"/>
      <c r="NJQ2" s="57"/>
      <c r="NJR2" s="57"/>
      <c r="NJS2" s="57"/>
      <c r="NJT2" s="57"/>
      <c r="NJU2" s="57"/>
      <c r="NJV2" s="57"/>
      <c r="NJW2" s="57"/>
      <c r="NJX2" s="57"/>
      <c r="NJY2" s="57"/>
      <c r="NJZ2" s="57"/>
      <c r="NKA2" s="57"/>
      <c r="NKB2" s="57"/>
      <c r="NKC2" s="57"/>
      <c r="NKD2" s="57"/>
      <c r="NKE2" s="57"/>
      <c r="NKF2" s="57"/>
      <c r="NKG2" s="57"/>
      <c r="NKH2" s="57"/>
      <c r="NKI2" s="57"/>
      <c r="NKJ2" s="57"/>
      <c r="NKK2" s="57"/>
      <c r="NKL2" s="57"/>
      <c r="NKM2" s="57"/>
      <c r="NKN2" s="57"/>
      <c r="NKO2" s="57"/>
      <c r="NKP2" s="57"/>
      <c r="NKQ2" s="57"/>
      <c r="NKR2" s="57"/>
      <c r="NKS2" s="57"/>
      <c r="NKT2" s="57"/>
      <c r="NKU2" s="57"/>
      <c r="NKV2" s="57"/>
      <c r="NKW2" s="57"/>
      <c r="NKX2" s="57"/>
      <c r="NKY2" s="57"/>
      <c r="NKZ2" s="57"/>
      <c r="NLA2" s="57"/>
      <c r="NLB2" s="57"/>
      <c r="NLC2" s="57"/>
      <c r="NLD2" s="57"/>
      <c r="NLE2" s="57"/>
      <c r="NLF2" s="57"/>
      <c r="NLG2" s="57"/>
      <c r="NLH2" s="57"/>
      <c r="NLI2" s="57"/>
      <c r="NLJ2" s="57"/>
      <c r="NLK2" s="57"/>
      <c r="NLL2" s="57"/>
      <c r="NLM2" s="57"/>
      <c r="NLN2" s="57"/>
      <c r="NLO2" s="57"/>
      <c r="NLP2" s="57"/>
      <c r="NLQ2" s="57"/>
      <c r="NLR2" s="57"/>
      <c r="NLS2" s="57"/>
      <c r="NLT2" s="57"/>
      <c r="NLU2" s="57"/>
      <c r="NLV2" s="57"/>
      <c r="NLW2" s="57"/>
      <c r="NLX2" s="57"/>
      <c r="NLY2" s="57"/>
      <c r="NLZ2" s="57"/>
      <c r="NMA2" s="57"/>
      <c r="NMB2" s="57"/>
      <c r="NMC2" s="57"/>
      <c r="NMD2" s="57"/>
      <c r="NME2" s="57"/>
      <c r="NMF2" s="57"/>
      <c r="NMG2" s="57"/>
      <c r="NMH2" s="57"/>
      <c r="NMI2" s="57"/>
      <c r="NMJ2" s="57"/>
      <c r="NMK2" s="57"/>
      <c r="NML2" s="57"/>
      <c r="NMM2" s="57"/>
      <c r="NMN2" s="57"/>
      <c r="NMO2" s="57"/>
      <c r="NMP2" s="57"/>
      <c r="NMQ2" s="57"/>
      <c r="NMR2" s="57"/>
      <c r="NMS2" s="57"/>
      <c r="NMT2" s="57"/>
      <c r="NMU2" s="57"/>
      <c r="NMV2" s="57"/>
      <c r="NMW2" s="57"/>
      <c r="NMX2" s="57"/>
      <c r="NMY2" s="57"/>
      <c r="NMZ2" s="57"/>
      <c r="NNA2" s="57"/>
      <c r="NNB2" s="57"/>
      <c r="NNC2" s="57"/>
      <c r="NND2" s="57"/>
      <c r="NNE2" s="57"/>
      <c r="NNF2" s="57"/>
      <c r="NNG2" s="57"/>
      <c r="NNH2" s="57"/>
      <c r="NNI2" s="57"/>
      <c r="NNJ2" s="57"/>
      <c r="NNK2" s="57"/>
      <c r="NNL2" s="57"/>
      <c r="NNM2" s="57"/>
      <c r="NNN2" s="57"/>
      <c r="NNO2" s="57"/>
      <c r="NNP2" s="57"/>
      <c r="NNQ2" s="57"/>
      <c r="NNR2" s="57"/>
      <c r="NNS2" s="57"/>
      <c r="NNT2" s="57"/>
      <c r="NNU2" s="57"/>
      <c r="NNV2" s="57"/>
      <c r="NNW2" s="57"/>
      <c r="NNX2" s="57"/>
      <c r="NNY2" s="57"/>
      <c r="NNZ2" s="57"/>
      <c r="NOA2" s="57"/>
      <c r="NOB2" s="57"/>
      <c r="NOC2" s="57"/>
      <c r="NOD2" s="57"/>
      <c r="NOE2" s="57"/>
      <c r="NOF2" s="57"/>
      <c r="NOG2" s="57"/>
      <c r="NOH2" s="57"/>
      <c r="NOI2" s="57"/>
      <c r="NOJ2" s="57"/>
      <c r="NOK2" s="57"/>
      <c r="NOL2" s="57"/>
      <c r="NOM2" s="57"/>
      <c r="NON2" s="57"/>
      <c r="NOO2" s="57"/>
      <c r="NOP2" s="57"/>
      <c r="NOQ2" s="57"/>
      <c r="NOR2" s="57"/>
      <c r="NOS2" s="57"/>
      <c r="NOT2" s="57"/>
      <c r="NOU2" s="57"/>
      <c r="NOV2" s="57"/>
      <c r="NOW2" s="57"/>
      <c r="NOX2" s="57"/>
      <c r="NOY2" s="57"/>
      <c r="NOZ2" s="57"/>
      <c r="NPA2" s="57"/>
      <c r="NPB2" s="57"/>
      <c r="NPC2" s="57"/>
      <c r="NPD2" s="57"/>
      <c r="NPE2" s="57"/>
      <c r="NPF2" s="57"/>
      <c r="NPG2" s="57"/>
      <c r="NPH2" s="57"/>
      <c r="NPI2" s="57"/>
      <c r="NPJ2" s="57"/>
      <c r="NPK2" s="57"/>
      <c r="NPL2" s="57"/>
      <c r="NPM2" s="57"/>
      <c r="NPN2" s="57"/>
      <c r="NPO2" s="57"/>
      <c r="NPP2" s="57"/>
      <c r="NPQ2" s="57"/>
      <c r="NPR2" s="57"/>
      <c r="NPS2" s="57"/>
      <c r="NPT2" s="57"/>
      <c r="NPU2" s="57"/>
      <c r="NPV2" s="57"/>
      <c r="NPW2" s="57"/>
      <c r="NPX2" s="57"/>
      <c r="NPY2" s="57"/>
      <c r="NPZ2" s="57"/>
      <c r="NQA2" s="57"/>
      <c r="NQB2" s="57"/>
      <c r="NQC2" s="57"/>
      <c r="NQD2" s="57"/>
      <c r="NQE2" s="57"/>
      <c r="NQF2" s="57"/>
      <c r="NQG2" s="57"/>
      <c r="NQH2" s="57"/>
      <c r="NQI2" s="57"/>
      <c r="NQJ2" s="57"/>
      <c r="NQK2" s="57"/>
      <c r="NQL2" s="57"/>
      <c r="NQM2" s="57"/>
      <c r="NQN2" s="57"/>
      <c r="NQO2" s="57"/>
      <c r="NQP2" s="57"/>
      <c r="NQQ2" s="57"/>
      <c r="NQR2" s="57"/>
      <c r="NQS2" s="57"/>
      <c r="NQT2" s="57"/>
      <c r="NQU2" s="57"/>
      <c r="NQV2" s="57"/>
      <c r="NQW2" s="57"/>
      <c r="NQX2" s="57"/>
      <c r="NQY2" s="57"/>
      <c r="NQZ2" s="57"/>
      <c r="NRA2" s="57"/>
      <c r="NRB2" s="57"/>
      <c r="NRC2" s="57"/>
      <c r="NRD2" s="57"/>
      <c r="NRE2" s="57"/>
      <c r="NRF2" s="57"/>
      <c r="NRG2" s="57"/>
      <c r="NRH2" s="57"/>
      <c r="NRI2" s="57"/>
      <c r="NRJ2" s="57"/>
      <c r="NRK2" s="57"/>
      <c r="NRL2" s="57"/>
      <c r="NRM2" s="57"/>
      <c r="NRN2" s="57"/>
      <c r="NRO2" s="57"/>
      <c r="NRP2" s="57"/>
      <c r="NRQ2" s="57"/>
      <c r="NRR2" s="57"/>
      <c r="NRS2" s="57"/>
      <c r="NRT2" s="57"/>
      <c r="NRU2" s="57"/>
      <c r="NRV2" s="57"/>
      <c r="NRW2" s="57"/>
      <c r="NRX2" s="57"/>
      <c r="NRY2" s="57"/>
      <c r="NRZ2" s="57"/>
      <c r="NSA2" s="57"/>
      <c r="NSB2" s="57"/>
      <c r="NSC2" s="57"/>
      <c r="NSD2" s="57"/>
      <c r="NSE2" s="57"/>
      <c r="NSF2" s="57"/>
      <c r="NSG2" s="57"/>
      <c r="NSH2" s="57"/>
      <c r="NSI2" s="57"/>
      <c r="NSJ2" s="57"/>
      <c r="NSK2" s="57"/>
      <c r="NSL2" s="57"/>
      <c r="NSM2" s="57"/>
      <c r="NSN2" s="57"/>
      <c r="NSO2" s="57"/>
      <c r="NSP2" s="57"/>
      <c r="NSQ2" s="57"/>
      <c r="NSR2" s="57"/>
      <c r="NSS2" s="57"/>
      <c r="NST2" s="57"/>
      <c r="NSU2" s="57"/>
      <c r="NSV2" s="57"/>
      <c r="NSW2" s="57"/>
      <c r="NSX2" s="57"/>
      <c r="NSY2" s="57"/>
      <c r="NSZ2" s="57"/>
      <c r="NTA2" s="57"/>
      <c r="NTB2" s="57"/>
      <c r="NTC2" s="57"/>
      <c r="NTD2" s="57"/>
      <c r="NTE2" s="57"/>
      <c r="NTF2" s="57"/>
      <c r="NTG2" s="57"/>
      <c r="NTH2" s="57"/>
      <c r="NTI2" s="57"/>
      <c r="NTJ2" s="57"/>
      <c r="NTK2" s="57"/>
      <c r="NTL2" s="57"/>
      <c r="NTM2" s="57"/>
      <c r="NTN2" s="57"/>
      <c r="NTO2" s="57"/>
      <c r="NTP2" s="57"/>
      <c r="NTQ2" s="57"/>
      <c r="NTR2" s="57"/>
      <c r="NTS2" s="57"/>
      <c r="NTT2" s="57"/>
      <c r="NTU2" s="57"/>
      <c r="NTV2" s="57"/>
      <c r="NTW2" s="57"/>
      <c r="NTX2" s="57"/>
      <c r="NTY2" s="57"/>
      <c r="NTZ2" s="57"/>
      <c r="NUA2" s="57"/>
      <c r="NUB2" s="57"/>
      <c r="NUC2" s="57"/>
      <c r="NUD2" s="57"/>
      <c r="NUE2" s="57"/>
      <c r="NUF2" s="57"/>
      <c r="NUG2" s="57"/>
      <c r="NUH2" s="57"/>
      <c r="NUI2" s="57"/>
      <c r="NUJ2" s="57"/>
      <c r="NUK2" s="57"/>
      <c r="NUL2" s="57"/>
      <c r="NUM2" s="57"/>
      <c r="NUN2" s="57"/>
      <c r="NUO2" s="57"/>
      <c r="NUP2" s="57"/>
      <c r="NUQ2" s="57"/>
      <c r="NUR2" s="57"/>
      <c r="NUS2" s="57"/>
      <c r="NUT2" s="57"/>
      <c r="NUU2" s="57"/>
      <c r="NUV2" s="57"/>
      <c r="NUW2" s="57"/>
      <c r="NUX2" s="57"/>
      <c r="NUY2" s="57"/>
      <c r="NUZ2" s="57"/>
      <c r="NVA2" s="57"/>
      <c r="NVB2" s="57"/>
      <c r="NVC2" s="57"/>
      <c r="NVD2" s="57"/>
      <c r="NVE2" s="57"/>
      <c r="NVF2" s="57"/>
      <c r="NVG2" s="57"/>
      <c r="NVH2" s="57"/>
      <c r="NVI2" s="57"/>
      <c r="NVJ2" s="57"/>
      <c r="NVK2" s="57"/>
      <c r="NVL2" s="57"/>
      <c r="NVM2" s="57"/>
      <c r="NVN2" s="57"/>
      <c r="NVO2" s="57"/>
      <c r="NVP2" s="57"/>
      <c r="NVQ2" s="57"/>
      <c r="NVR2" s="57"/>
      <c r="NVS2" s="57"/>
      <c r="NVT2" s="57"/>
      <c r="NVU2" s="57"/>
      <c r="NVV2" s="57"/>
      <c r="NVW2" s="57"/>
      <c r="NVX2" s="57"/>
      <c r="NVY2" s="57"/>
      <c r="NVZ2" s="57"/>
      <c r="NWA2" s="57"/>
      <c r="NWB2" s="57"/>
      <c r="NWC2" s="57"/>
      <c r="NWD2" s="57"/>
      <c r="NWE2" s="57"/>
      <c r="NWF2" s="57"/>
      <c r="NWG2" s="57"/>
      <c r="NWH2" s="57"/>
      <c r="NWI2" s="57"/>
      <c r="NWJ2" s="57"/>
      <c r="NWK2" s="57"/>
      <c r="NWL2" s="57"/>
      <c r="NWM2" s="57"/>
      <c r="NWN2" s="57"/>
      <c r="NWO2" s="57"/>
      <c r="NWP2" s="57"/>
      <c r="NWQ2" s="57"/>
      <c r="NWR2" s="57"/>
      <c r="NWS2" s="57"/>
      <c r="NWT2" s="57"/>
      <c r="NWU2" s="57"/>
      <c r="NWV2" s="57"/>
      <c r="NWW2" s="57"/>
      <c r="NWX2" s="57"/>
      <c r="NWY2" s="57"/>
      <c r="NWZ2" s="57"/>
      <c r="NXA2" s="57"/>
      <c r="NXB2" s="57"/>
      <c r="NXC2" s="57"/>
      <c r="NXD2" s="57"/>
      <c r="NXE2" s="57"/>
      <c r="NXF2" s="57"/>
      <c r="NXG2" s="57"/>
      <c r="NXH2" s="57"/>
      <c r="NXI2" s="57"/>
      <c r="NXJ2" s="57"/>
      <c r="NXK2" s="57"/>
      <c r="NXL2" s="57"/>
      <c r="NXM2" s="57"/>
      <c r="NXN2" s="57"/>
      <c r="NXO2" s="57"/>
      <c r="NXP2" s="57"/>
      <c r="NXQ2" s="57"/>
      <c r="NXR2" s="57"/>
      <c r="NXS2" s="57"/>
      <c r="NXT2" s="57"/>
      <c r="NXU2" s="57"/>
      <c r="NXV2" s="57"/>
      <c r="NXW2" s="57"/>
      <c r="NXX2" s="57"/>
      <c r="NXY2" s="57"/>
      <c r="NXZ2" s="57"/>
      <c r="NYA2" s="57"/>
      <c r="NYB2" s="57"/>
      <c r="NYC2" s="57"/>
      <c r="NYD2" s="57"/>
      <c r="NYE2" s="57"/>
      <c r="NYF2" s="57"/>
      <c r="NYG2" s="57"/>
      <c r="NYH2" s="57"/>
      <c r="NYI2" s="57"/>
      <c r="NYJ2" s="57"/>
      <c r="NYK2" s="57"/>
      <c r="NYL2" s="57"/>
      <c r="NYM2" s="57"/>
      <c r="NYN2" s="57"/>
      <c r="NYO2" s="57"/>
      <c r="NYP2" s="57"/>
      <c r="NYQ2" s="57"/>
      <c r="NYR2" s="57"/>
      <c r="NYS2" s="57"/>
      <c r="NYT2" s="57"/>
      <c r="NYU2" s="57"/>
      <c r="NYV2" s="57"/>
      <c r="NYW2" s="57"/>
      <c r="NYX2" s="57"/>
      <c r="NYY2" s="57"/>
      <c r="NYZ2" s="57"/>
      <c r="NZA2" s="57"/>
      <c r="NZB2" s="57"/>
      <c r="NZC2" s="57"/>
      <c r="NZD2" s="57"/>
      <c r="NZE2" s="57"/>
      <c r="NZF2" s="57"/>
      <c r="NZG2" s="57"/>
      <c r="NZH2" s="57"/>
      <c r="NZI2" s="57"/>
      <c r="NZJ2" s="57"/>
      <c r="NZK2" s="57"/>
      <c r="NZL2" s="57"/>
      <c r="NZM2" s="57"/>
      <c r="NZN2" s="57"/>
      <c r="NZO2" s="57"/>
      <c r="NZP2" s="57"/>
      <c r="NZQ2" s="57"/>
      <c r="NZR2" s="57"/>
      <c r="NZS2" s="57"/>
      <c r="NZT2" s="57"/>
      <c r="NZU2" s="57"/>
      <c r="NZV2" s="57"/>
      <c r="NZW2" s="57"/>
      <c r="NZX2" s="57"/>
      <c r="NZY2" s="57"/>
      <c r="NZZ2" s="57"/>
      <c r="OAA2" s="57"/>
      <c r="OAB2" s="57"/>
      <c r="OAC2" s="57"/>
      <c r="OAD2" s="57"/>
      <c r="OAE2" s="57"/>
      <c r="OAF2" s="57"/>
      <c r="OAG2" s="57"/>
      <c r="OAH2" s="57"/>
      <c r="OAI2" s="57"/>
      <c r="OAJ2" s="57"/>
      <c r="OAK2" s="57"/>
      <c r="OAL2" s="57"/>
      <c r="OAM2" s="57"/>
      <c r="OAN2" s="57"/>
      <c r="OAO2" s="57"/>
      <c r="OAP2" s="57"/>
      <c r="OAQ2" s="57"/>
      <c r="OAR2" s="57"/>
      <c r="OAS2" s="57"/>
      <c r="OAT2" s="57"/>
      <c r="OAU2" s="57"/>
      <c r="OAV2" s="57"/>
      <c r="OAW2" s="57"/>
      <c r="OAX2" s="57"/>
      <c r="OAY2" s="57"/>
      <c r="OAZ2" s="57"/>
      <c r="OBA2" s="57"/>
      <c r="OBB2" s="57"/>
      <c r="OBC2" s="57"/>
      <c r="OBD2" s="57"/>
      <c r="OBE2" s="57"/>
      <c r="OBF2" s="57"/>
      <c r="OBG2" s="57"/>
      <c r="OBH2" s="57"/>
      <c r="OBI2" s="57"/>
      <c r="OBJ2" s="57"/>
      <c r="OBK2" s="57"/>
      <c r="OBL2" s="57"/>
      <c r="OBM2" s="57"/>
      <c r="OBN2" s="57"/>
      <c r="OBO2" s="57"/>
      <c r="OBP2" s="57"/>
      <c r="OBQ2" s="57"/>
      <c r="OBR2" s="57"/>
      <c r="OBS2" s="57"/>
      <c r="OBT2" s="57"/>
      <c r="OBU2" s="57"/>
      <c r="OBV2" s="57"/>
      <c r="OBW2" s="57"/>
      <c r="OBX2" s="57"/>
      <c r="OBY2" s="57"/>
      <c r="OBZ2" s="57"/>
      <c r="OCA2" s="57"/>
      <c r="OCB2" s="57"/>
      <c r="OCC2" s="57"/>
      <c r="OCD2" s="57"/>
      <c r="OCE2" s="57"/>
      <c r="OCF2" s="57"/>
      <c r="OCG2" s="57"/>
      <c r="OCH2" s="57"/>
      <c r="OCI2" s="57"/>
      <c r="OCJ2" s="57"/>
      <c r="OCK2" s="57"/>
      <c r="OCL2" s="57"/>
      <c r="OCM2" s="57"/>
      <c r="OCN2" s="57"/>
      <c r="OCO2" s="57"/>
      <c r="OCP2" s="57"/>
      <c r="OCQ2" s="57"/>
      <c r="OCR2" s="57"/>
      <c r="OCS2" s="57"/>
      <c r="OCT2" s="57"/>
      <c r="OCU2" s="57"/>
      <c r="OCV2" s="57"/>
      <c r="OCW2" s="57"/>
      <c r="OCX2" s="57"/>
      <c r="OCY2" s="57"/>
      <c r="OCZ2" s="57"/>
      <c r="ODA2" s="57"/>
      <c r="ODB2" s="57"/>
      <c r="ODC2" s="57"/>
      <c r="ODD2" s="57"/>
      <c r="ODE2" s="57"/>
      <c r="ODF2" s="57"/>
      <c r="ODG2" s="57"/>
      <c r="ODH2" s="57"/>
      <c r="ODI2" s="57"/>
      <c r="ODJ2" s="57"/>
      <c r="ODK2" s="57"/>
      <c r="ODL2" s="57"/>
      <c r="ODM2" s="57"/>
      <c r="ODN2" s="57"/>
      <c r="ODO2" s="57"/>
      <c r="ODP2" s="57"/>
      <c r="ODQ2" s="57"/>
      <c r="ODR2" s="57"/>
      <c r="ODS2" s="57"/>
      <c r="ODT2" s="57"/>
      <c r="ODU2" s="57"/>
      <c r="ODV2" s="57"/>
      <c r="ODW2" s="57"/>
      <c r="ODX2" s="57"/>
      <c r="ODY2" s="57"/>
      <c r="ODZ2" s="57"/>
      <c r="OEA2" s="57"/>
      <c r="OEB2" s="57"/>
      <c r="OEC2" s="57"/>
      <c r="OED2" s="57"/>
      <c r="OEE2" s="57"/>
      <c r="OEF2" s="57"/>
      <c r="OEG2" s="57"/>
      <c r="OEH2" s="57"/>
      <c r="OEI2" s="57"/>
      <c r="OEJ2" s="57"/>
      <c r="OEK2" s="57"/>
      <c r="OEL2" s="57"/>
      <c r="OEM2" s="57"/>
      <c r="OEN2" s="57"/>
      <c r="OEO2" s="57"/>
      <c r="OEP2" s="57"/>
      <c r="OEQ2" s="57"/>
      <c r="OER2" s="57"/>
      <c r="OES2" s="57"/>
      <c r="OET2" s="57"/>
      <c r="OEU2" s="57"/>
      <c r="OEV2" s="57"/>
      <c r="OEW2" s="57"/>
      <c r="OEX2" s="57"/>
      <c r="OEY2" s="57"/>
      <c r="OEZ2" s="57"/>
      <c r="OFA2" s="57"/>
      <c r="OFB2" s="57"/>
      <c r="OFC2" s="57"/>
      <c r="OFD2" s="57"/>
      <c r="OFE2" s="57"/>
      <c r="OFF2" s="57"/>
      <c r="OFG2" s="57"/>
      <c r="OFH2" s="57"/>
      <c r="OFI2" s="57"/>
      <c r="OFJ2" s="57"/>
      <c r="OFK2" s="57"/>
      <c r="OFL2" s="57"/>
      <c r="OFM2" s="57"/>
      <c r="OFN2" s="57"/>
      <c r="OFO2" s="57"/>
      <c r="OFP2" s="57"/>
      <c r="OFQ2" s="57"/>
      <c r="OFR2" s="57"/>
      <c r="OFS2" s="57"/>
      <c r="OFT2" s="57"/>
      <c r="OFU2" s="57"/>
      <c r="OFV2" s="57"/>
      <c r="OFW2" s="57"/>
      <c r="OFX2" s="57"/>
      <c r="OFY2" s="57"/>
      <c r="OFZ2" s="57"/>
      <c r="OGA2" s="57"/>
      <c r="OGB2" s="57"/>
      <c r="OGC2" s="57"/>
      <c r="OGD2" s="57"/>
      <c r="OGE2" s="57"/>
      <c r="OGF2" s="57"/>
      <c r="OGG2" s="57"/>
      <c r="OGH2" s="57"/>
      <c r="OGI2" s="57"/>
      <c r="OGJ2" s="57"/>
      <c r="OGK2" s="57"/>
      <c r="OGL2" s="57"/>
      <c r="OGM2" s="57"/>
      <c r="OGN2" s="57"/>
      <c r="OGO2" s="57"/>
      <c r="OGP2" s="57"/>
      <c r="OGQ2" s="57"/>
      <c r="OGR2" s="57"/>
      <c r="OGS2" s="57"/>
      <c r="OGT2" s="57"/>
      <c r="OGU2" s="57"/>
      <c r="OGV2" s="57"/>
      <c r="OGW2" s="57"/>
      <c r="OGX2" s="57"/>
      <c r="OGY2" s="57"/>
      <c r="OGZ2" s="57"/>
      <c r="OHA2" s="57"/>
      <c r="OHB2" s="57"/>
      <c r="OHC2" s="57"/>
      <c r="OHD2" s="57"/>
      <c r="OHE2" s="57"/>
      <c r="OHF2" s="57"/>
      <c r="OHG2" s="57"/>
      <c r="OHH2" s="57"/>
      <c r="OHI2" s="57"/>
      <c r="OHJ2" s="57"/>
      <c r="OHK2" s="57"/>
      <c r="OHL2" s="57"/>
      <c r="OHM2" s="57"/>
      <c r="OHN2" s="57"/>
      <c r="OHO2" s="57"/>
      <c r="OHP2" s="57"/>
      <c r="OHQ2" s="57"/>
      <c r="OHR2" s="57"/>
      <c r="OHS2" s="57"/>
      <c r="OHT2" s="57"/>
      <c r="OHU2" s="57"/>
      <c r="OHV2" s="57"/>
      <c r="OHW2" s="57"/>
      <c r="OHX2" s="57"/>
      <c r="OHY2" s="57"/>
      <c r="OHZ2" s="57"/>
      <c r="OIA2" s="57"/>
      <c r="OIB2" s="57"/>
      <c r="OIC2" s="57"/>
      <c r="OID2" s="57"/>
      <c r="OIE2" s="57"/>
      <c r="OIF2" s="57"/>
      <c r="OIG2" s="57"/>
      <c r="OIH2" s="57"/>
      <c r="OII2" s="57"/>
      <c r="OIJ2" s="57"/>
      <c r="OIK2" s="57"/>
      <c r="OIL2" s="57"/>
      <c r="OIM2" s="57"/>
      <c r="OIN2" s="57"/>
      <c r="OIO2" s="57"/>
      <c r="OIP2" s="57"/>
      <c r="OIQ2" s="57"/>
      <c r="OIR2" s="57"/>
      <c r="OIS2" s="57"/>
      <c r="OIT2" s="57"/>
      <c r="OIU2" s="57"/>
      <c r="OIV2" s="57"/>
      <c r="OIW2" s="57"/>
      <c r="OIX2" s="57"/>
      <c r="OIY2" s="57"/>
      <c r="OIZ2" s="57"/>
      <c r="OJA2" s="57"/>
      <c r="OJB2" s="57"/>
      <c r="OJC2" s="57"/>
      <c r="OJD2" s="57"/>
      <c r="OJE2" s="57"/>
      <c r="OJF2" s="57"/>
      <c r="OJG2" s="57"/>
      <c r="OJH2" s="57"/>
      <c r="OJI2" s="57"/>
      <c r="OJJ2" s="57"/>
      <c r="OJK2" s="57"/>
      <c r="OJL2" s="57"/>
      <c r="OJM2" s="57"/>
      <c r="OJN2" s="57"/>
      <c r="OJO2" s="57"/>
      <c r="OJP2" s="57"/>
      <c r="OJQ2" s="57"/>
      <c r="OJR2" s="57"/>
      <c r="OJS2" s="57"/>
      <c r="OJT2" s="57"/>
      <c r="OJU2" s="57"/>
      <c r="OJV2" s="57"/>
      <c r="OJW2" s="57"/>
      <c r="OJX2" s="57"/>
      <c r="OJY2" s="57"/>
      <c r="OJZ2" s="57"/>
      <c r="OKA2" s="57"/>
      <c r="OKB2" s="57"/>
      <c r="OKC2" s="57"/>
      <c r="OKD2" s="57"/>
      <c r="OKE2" s="57"/>
      <c r="OKF2" s="57"/>
      <c r="OKG2" s="57"/>
      <c r="OKH2" s="57"/>
      <c r="OKI2" s="57"/>
      <c r="OKJ2" s="57"/>
      <c r="OKK2" s="57"/>
      <c r="OKL2" s="57"/>
      <c r="OKM2" s="57"/>
      <c r="OKN2" s="57"/>
      <c r="OKO2" s="57"/>
      <c r="OKP2" s="57"/>
      <c r="OKQ2" s="57"/>
      <c r="OKR2" s="57"/>
      <c r="OKS2" s="57"/>
      <c r="OKT2" s="57"/>
      <c r="OKU2" s="57"/>
      <c r="OKV2" s="57"/>
      <c r="OKW2" s="57"/>
      <c r="OKX2" s="57"/>
      <c r="OKY2" s="57"/>
      <c r="OKZ2" s="57"/>
      <c r="OLA2" s="57"/>
      <c r="OLB2" s="57"/>
      <c r="OLC2" s="57"/>
      <c r="OLD2" s="57"/>
      <c r="OLE2" s="57"/>
      <c r="OLF2" s="57"/>
      <c r="OLG2" s="57"/>
      <c r="OLH2" s="57"/>
      <c r="OLI2" s="57"/>
      <c r="OLJ2" s="57"/>
      <c r="OLK2" s="57"/>
      <c r="OLL2" s="57"/>
      <c r="OLM2" s="57"/>
      <c r="OLN2" s="57"/>
      <c r="OLO2" s="57"/>
      <c r="OLP2" s="57"/>
      <c r="OLQ2" s="57"/>
      <c r="OLR2" s="57"/>
      <c r="OLS2" s="57"/>
      <c r="OLT2" s="57"/>
      <c r="OLU2" s="57"/>
      <c r="OLV2" s="57"/>
      <c r="OLW2" s="57"/>
      <c r="OLX2" s="57"/>
      <c r="OLY2" s="57"/>
      <c r="OLZ2" s="57"/>
      <c r="OMA2" s="57"/>
      <c r="OMB2" s="57"/>
      <c r="OMC2" s="57"/>
      <c r="OMD2" s="57"/>
      <c r="OME2" s="57"/>
      <c r="OMF2" s="57"/>
      <c r="OMG2" s="57"/>
      <c r="OMH2" s="57"/>
      <c r="OMI2" s="57"/>
      <c r="OMJ2" s="57"/>
      <c r="OMK2" s="57"/>
      <c r="OML2" s="57"/>
      <c r="OMM2" s="57"/>
      <c r="OMN2" s="57"/>
      <c r="OMO2" s="57"/>
      <c r="OMP2" s="57"/>
      <c r="OMQ2" s="57"/>
      <c r="OMR2" s="57"/>
      <c r="OMS2" s="57"/>
      <c r="OMT2" s="57"/>
      <c r="OMU2" s="57"/>
      <c r="OMV2" s="57"/>
      <c r="OMW2" s="57"/>
      <c r="OMX2" s="57"/>
      <c r="OMY2" s="57"/>
      <c r="OMZ2" s="57"/>
      <c r="ONA2" s="57"/>
      <c r="ONB2" s="57"/>
      <c r="ONC2" s="57"/>
      <c r="OND2" s="57"/>
      <c r="ONE2" s="57"/>
      <c r="ONF2" s="57"/>
      <c r="ONG2" s="57"/>
      <c r="ONH2" s="57"/>
      <c r="ONI2" s="57"/>
      <c r="ONJ2" s="57"/>
      <c r="ONK2" s="57"/>
      <c r="ONL2" s="57"/>
      <c r="ONM2" s="57"/>
      <c r="ONN2" s="57"/>
      <c r="ONO2" s="57"/>
      <c r="ONP2" s="57"/>
      <c r="ONQ2" s="57"/>
      <c r="ONR2" s="57"/>
      <c r="ONS2" s="57"/>
      <c r="ONT2" s="57"/>
      <c r="ONU2" s="57"/>
      <c r="ONV2" s="57"/>
      <c r="ONW2" s="57"/>
      <c r="ONX2" s="57"/>
      <c r="ONY2" s="57"/>
      <c r="ONZ2" s="57"/>
      <c r="OOA2" s="57"/>
      <c r="OOB2" s="57"/>
      <c r="OOC2" s="57"/>
      <c r="OOD2" s="57"/>
      <c r="OOE2" s="57"/>
      <c r="OOF2" s="57"/>
      <c r="OOG2" s="57"/>
      <c r="OOH2" s="57"/>
      <c r="OOI2" s="57"/>
      <c r="OOJ2" s="57"/>
      <c r="OOK2" s="57"/>
      <c r="OOL2" s="57"/>
      <c r="OOM2" s="57"/>
      <c r="OON2" s="57"/>
      <c r="OOO2" s="57"/>
      <c r="OOP2" s="57"/>
      <c r="OOQ2" s="57"/>
      <c r="OOR2" s="57"/>
      <c r="OOS2" s="57"/>
      <c r="OOT2" s="57"/>
      <c r="OOU2" s="57"/>
      <c r="OOV2" s="57"/>
      <c r="OOW2" s="57"/>
      <c r="OOX2" s="57"/>
      <c r="OOY2" s="57"/>
      <c r="OOZ2" s="57"/>
      <c r="OPA2" s="57"/>
      <c r="OPB2" s="57"/>
      <c r="OPC2" s="57"/>
      <c r="OPD2" s="57"/>
      <c r="OPE2" s="57"/>
      <c r="OPF2" s="57"/>
      <c r="OPG2" s="57"/>
      <c r="OPH2" s="57"/>
      <c r="OPI2" s="57"/>
      <c r="OPJ2" s="57"/>
      <c r="OPK2" s="57"/>
      <c r="OPL2" s="57"/>
      <c r="OPM2" s="57"/>
      <c r="OPN2" s="57"/>
      <c r="OPO2" s="57"/>
      <c r="OPP2" s="57"/>
      <c r="OPQ2" s="57"/>
      <c r="OPR2" s="57"/>
      <c r="OPS2" s="57"/>
      <c r="OPT2" s="57"/>
      <c r="OPU2" s="57"/>
      <c r="OPV2" s="57"/>
      <c r="OPW2" s="57"/>
      <c r="OPX2" s="57"/>
      <c r="OPY2" s="57"/>
      <c r="OPZ2" s="57"/>
      <c r="OQA2" s="57"/>
      <c r="OQB2" s="57"/>
      <c r="OQC2" s="57"/>
      <c r="OQD2" s="57"/>
      <c r="OQE2" s="57"/>
      <c r="OQF2" s="57"/>
      <c r="OQG2" s="57"/>
      <c r="OQH2" s="57"/>
      <c r="OQI2" s="57"/>
      <c r="OQJ2" s="57"/>
      <c r="OQK2" s="57"/>
      <c r="OQL2" s="57"/>
      <c r="OQM2" s="57"/>
      <c r="OQN2" s="57"/>
      <c r="OQO2" s="57"/>
      <c r="OQP2" s="57"/>
      <c r="OQQ2" s="57"/>
      <c r="OQR2" s="57"/>
      <c r="OQS2" s="57"/>
      <c r="OQT2" s="57"/>
      <c r="OQU2" s="57"/>
      <c r="OQV2" s="57"/>
      <c r="OQW2" s="57"/>
      <c r="OQX2" s="57"/>
      <c r="OQY2" s="57"/>
      <c r="OQZ2" s="57"/>
      <c r="ORA2" s="57"/>
      <c r="ORB2" s="57"/>
      <c r="ORC2" s="57"/>
      <c r="ORD2" s="57"/>
      <c r="ORE2" s="57"/>
      <c r="ORF2" s="57"/>
      <c r="ORG2" s="57"/>
      <c r="ORH2" s="57"/>
      <c r="ORI2" s="57"/>
      <c r="ORJ2" s="57"/>
      <c r="ORK2" s="57"/>
      <c r="ORL2" s="57"/>
      <c r="ORM2" s="57"/>
      <c r="ORN2" s="57"/>
      <c r="ORO2" s="57"/>
      <c r="ORP2" s="57"/>
      <c r="ORQ2" s="57"/>
      <c r="ORR2" s="57"/>
      <c r="ORS2" s="57"/>
      <c r="ORT2" s="57"/>
      <c r="ORU2" s="57"/>
      <c r="ORV2" s="57"/>
      <c r="ORW2" s="57"/>
      <c r="ORX2" s="57"/>
      <c r="ORY2" s="57"/>
      <c r="ORZ2" s="57"/>
      <c r="OSA2" s="57"/>
      <c r="OSB2" s="57"/>
      <c r="OSC2" s="57"/>
      <c r="OSD2" s="57"/>
      <c r="OSE2" s="57"/>
      <c r="OSF2" s="57"/>
      <c r="OSG2" s="57"/>
      <c r="OSH2" s="57"/>
      <c r="OSI2" s="57"/>
      <c r="OSJ2" s="57"/>
      <c r="OSK2" s="57"/>
      <c r="OSL2" s="57"/>
      <c r="OSM2" s="57"/>
      <c r="OSN2" s="57"/>
      <c r="OSO2" s="57"/>
      <c r="OSP2" s="57"/>
      <c r="OSQ2" s="57"/>
      <c r="OSR2" s="57"/>
      <c r="OSS2" s="57"/>
      <c r="OST2" s="57"/>
      <c r="OSU2" s="57"/>
      <c r="OSV2" s="57"/>
      <c r="OSW2" s="57"/>
      <c r="OSX2" s="57"/>
      <c r="OSY2" s="57"/>
      <c r="OSZ2" s="57"/>
      <c r="OTA2" s="57"/>
      <c r="OTB2" s="57"/>
      <c r="OTC2" s="57"/>
      <c r="OTD2" s="57"/>
      <c r="OTE2" s="57"/>
      <c r="OTF2" s="57"/>
      <c r="OTG2" s="57"/>
      <c r="OTH2" s="57"/>
      <c r="OTI2" s="57"/>
      <c r="OTJ2" s="57"/>
      <c r="OTK2" s="57"/>
      <c r="OTL2" s="57"/>
      <c r="OTM2" s="57"/>
      <c r="OTN2" s="57"/>
      <c r="OTO2" s="57"/>
      <c r="OTP2" s="57"/>
      <c r="OTQ2" s="57"/>
      <c r="OTR2" s="57"/>
      <c r="OTS2" s="57"/>
      <c r="OTT2" s="57"/>
      <c r="OTU2" s="57"/>
      <c r="OTV2" s="57"/>
      <c r="OTW2" s="57"/>
      <c r="OTX2" s="57"/>
      <c r="OTY2" s="57"/>
      <c r="OTZ2" s="57"/>
      <c r="OUA2" s="57"/>
      <c r="OUB2" s="57"/>
      <c r="OUC2" s="57"/>
      <c r="OUD2" s="57"/>
      <c r="OUE2" s="57"/>
      <c r="OUF2" s="57"/>
      <c r="OUG2" s="57"/>
      <c r="OUH2" s="57"/>
      <c r="OUI2" s="57"/>
      <c r="OUJ2" s="57"/>
      <c r="OUK2" s="57"/>
      <c r="OUL2" s="57"/>
      <c r="OUM2" s="57"/>
      <c r="OUN2" s="57"/>
      <c r="OUO2" s="57"/>
      <c r="OUP2" s="57"/>
      <c r="OUQ2" s="57"/>
      <c r="OUR2" s="57"/>
      <c r="OUS2" s="57"/>
      <c r="OUT2" s="57"/>
      <c r="OUU2" s="57"/>
      <c r="OUV2" s="57"/>
      <c r="OUW2" s="57"/>
      <c r="OUX2" s="57"/>
      <c r="OUY2" s="57"/>
      <c r="OUZ2" s="57"/>
      <c r="OVA2" s="57"/>
      <c r="OVB2" s="57"/>
      <c r="OVC2" s="57"/>
      <c r="OVD2" s="57"/>
      <c r="OVE2" s="57"/>
      <c r="OVF2" s="57"/>
      <c r="OVG2" s="57"/>
      <c r="OVH2" s="57"/>
      <c r="OVI2" s="57"/>
      <c r="OVJ2" s="57"/>
      <c r="OVK2" s="57"/>
      <c r="OVL2" s="57"/>
      <c r="OVM2" s="57"/>
      <c r="OVN2" s="57"/>
      <c r="OVO2" s="57"/>
      <c r="OVP2" s="57"/>
      <c r="OVQ2" s="57"/>
      <c r="OVR2" s="57"/>
      <c r="OVS2" s="57"/>
      <c r="OVT2" s="57"/>
      <c r="OVU2" s="57"/>
      <c r="OVV2" s="57"/>
      <c r="OVW2" s="57"/>
      <c r="OVX2" s="57"/>
      <c r="OVY2" s="57"/>
      <c r="OVZ2" s="57"/>
      <c r="OWA2" s="57"/>
      <c r="OWB2" s="57"/>
      <c r="OWC2" s="57"/>
      <c r="OWD2" s="57"/>
      <c r="OWE2" s="57"/>
      <c r="OWF2" s="57"/>
      <c r="OWG2" s="57"/>
      <c r="OWH2" s="57"/>
      <c r="OWI2" s="57"/>
      <c r="OWJ2" s="57"/>
      <c r="OWK2" s="57"/>
      <c r="OWL2" s="57"/>
      <c r="OWM2" s="57"/>
      <c r="OWN2" s="57"/>
      <c r="OWO2" s="57"/>
      <c r="OWP2" s="57"/>
      <c r="OWQ2" s="57"/>
      <c r="OWR2" s="57"/>
      <c r="OWS2" s="57"/>
      <c r="OWT2" s="57"/>
      <c r="OWU2" s="57"/>
      <c r="OWV2" s="57"/>
      <c r="OWW2" s="57"/>
      <c r="OWX2" s="57"/>
      <c r="OWY2" s="57"/>
      <c r="OWZ2" s="57"/>
      <c r="OXA2" s="57"/>
      <c r="OXB2" s="57"/>
      <c r="OXC2" s="57"/>
      <c r="OXD2" s="57"/>
      <c r="OXE2" s="57"/>
      <c r="OXF2" s="57"/>
      <c r="OXG2" s="57"/>
      <c r="OXH2" s="57"/>
      <c r="OXI2" s="57"/>
      <c r="OXJ2" s="57"/>
      <c r="OXK2" s="57"/>
      <c r="OXL2" s="57"/>
      <c r="OXM2" s="57"/>
      <c r="OXN2" s="57"/>
      <c r="OXO2" s="57"/>
      <c r="OXP2" s="57"/>
      <c r="OXQ2" s="57"/>
      <c r="OXR2" s="57"/>
      <c r="OXS2" s="57"/>
      <c r="OXT2" s="57"/>
      <c r="OXU2" s="57"/>
      <c r="OXV2" s="57"/>
      <c r="OXW2" s="57"/>
      <c r="OXX2" s="57"/>
      <c r="OXY2" s="57"/>
      <c r="OXZ2" s="57"/>
      <c r="OYA2" s="57"/>
      <c r="OYB2" s="57"/>
      <c r="OYC2" s="57"/>
      <c r="OYD2" s="57"/>
      <c r="OYE2" s="57"/>
      <c r="OYF2" s="57"/>
      <c r="OYG2" s="57"/>
      <c r="OYH2" s="57"/>
      <c r="OYI2" s="57"/>
      <c r="OYJ2" s="57"/>
      <c r="OYK2" s="57"/>
      <c r="OYL2" s="57"/>
      <c r="OYM2" s="57"/>
      <c r="OYN2" s="57"/>
      <c r="OYO2" s="57"/>
      <c r="OYP2" s="57"/>
      <c r="OYQ2" s="57"/>
      <c r="OYR2" s="57"/>
      <c r="OYS2" s="57"/>
      <c r="OYT2" s="57"/>
      <c r="OYU2" s="57"/>
      <c r="OYV2" s="57"/>
      <c r="OYW2" s="57"/>
      <c r="OYX2" s="57"/>
      <c r="OYY2" s="57"/>
      <c r="OYZ2" s="57"/>
      <c r="OZA2" s="57"/>
      <c r="OZB2" s="57"/>
      <c r="OZC2" s="57"/>
      <c r="OZD2" s="57"/>
      <c r="OZE2" s="57"/>
      <c r="OZF2" s="57"/>
      <c r="OZG2" s="57"/>
      <c r="OZH2" s="57"/>
      <c r="OZI2" s="57"/>
      <c r="OZJ2" s="57"/>
      <c r="OZK2" s="57"/>
      <c r="OZL2" s="57"/>
      <c r="OZM2" s="57"/>
      <c r="OZN2" s="57"/>
      <c r="OZO2" s="57"/>
      <c r="OZP2" s="57"/>
      <c r="OZQ2" s="57"/>
      <c r="OZR2" s="57"/>
      <c r="OZS2" s="57"/>
      <c r="OZT2" s="57"/>
      <c r="OZU2" s="57"/>
      <c r="OZV2" s="57"/>
      <c r="OZW2" s="57"/>
      <c r="OZX2" s="57"/>
      <c r="OZY2" s="57"/>
      <c r="OZZ2" s="57"/>
      <c r="PAA2" s="57"/>
      <c r="PAB2" s="57"/>
      <c r="PAC2" s="57"/>
      <c r="PAD2" s="57"/>
      <c r="PAE2" s="57"/>
      <c r="PAF2" s="57"/>
      <c r="PAG2" s="57"/>
      <c r="PAH2" s="57"/>
      <c r="PAI2" s="57"/>
      <c r="PAJ2" s="57"/>
      <c r="PAK2" s="57"/>
      <c r="PAL2" s="57"/>
      <c r="PAM2" s="57"/>
      <c r="PAN2" s="57"/>
      <c r="PAO2" s="57"/>
      <c r="PAP2" s="57"/>
      <c r="PAQ2" s="57"/>
      <c r="PAR2" s="57"/>
      <c r="PAS2" s="57"/>
      <c r="PAT2" s="57"/>
      <c r="PAU2" s="57"/>
      <c r="PAV2" s="57"/>
      <c r="PAW2" s="57"/>
      <c r="PAX2" s="57"/>
      <c r="PAY2" s="57"/>
      <c r="PAZ2" s="57"/>
      <c r="PBA2" s="57"/>
      <c r="PBB2" s="57"/>
      <c r="PBC2" s="57"/>
      <c r="PBD2" s="57"/>
      <c r="PBE2" s="57"/>
      <c r="PBF2" s="57"/>
      <c r="PBG2" s="57"/>
      <c r="PBH2" s="57"/>
      <c r="PBI2" s="57"/>
      <c r="PBJ2" s="57"/>
      <c r="PBK2" s="57"/>
      <c r="PBL2" s="57"/>
      <c r="PBM2" s="57"/>
      <c r="PBN2" s="57"/>
      <c r="PBO2" s="57"/>
      <c r="PBP2" s="57"/>
      <c r="PBQ2" s="57"/>
      <c r="PBR2" s="57"/>
      <c r="PBS2" s="57"/>
      <c r="PBT2" s="57"/>
      <c r="PBU2" s="57"/>
      <c r="PBV2" s="57"/>
      <c r="PBW2" s="57"/>
      <c r="PBX2" s="57"/>
      <c r="PBY2" s="57"/>
      <c r="PBZ2" s="57"/>
      <c r="PCA2" s="57"/>
      <c r="PCB2" s="57"/>
      <c r="PCC2" s="57"/>
      <c r="PCD2" s="57"/>
      <c r="PCE2" s="57"/>
      <c r="PCF2" s="57"/>
      <c r="PCG2" s="57"/>
      <c r="PCH2" s="57"/>
      <c r="PCI2" s="57"/>
      <c r="PCJ2" s="57"/>
      <c r="PCK2" s="57"/>
      <c r="PCL2" s="57"/>
      <c r="PCM2" s="57"/>
      <c r="PCN2" s="57"/>
      <c r="PCO2" s="57"/>
      <c r="PCP2" s="57"/>
      <c r="PCQ2" s="57"/>
      <c r="PCR2" s="57"/>
      <c r="PCS2" s="57"/>
      <c r="PCT2" s="57"/>
      <c r="PCU2" s="57"/>
      <c r="PCV2" s="57"/>
      <c r="PCW2" s="57"/>
      <c r="PCX2" s="57"/>
      <c r="PCY2" s="57"/>
      <c r="PCZ2" s="57"/>
      <c r="PDA2" s="57"/>
      <c r="PDB2" s="57"/>
      <c r="PDC2" s="57"/>
      <c r="PDD2" s="57"/>
      <c r="PDE2" s="57"/>
      <c r="PDF2" s="57"/>
      <c r="PDG2" s="57"/>
      <c r="PDH2" s="57"/>
      <c r="PDI2" s="57"/>
      <c r="PDJ2" s="57"/>
      <c r="PDK2" s="57"/>
      <c r="PDL2" s="57"/>
      <c r="PDM2" s="57"/>
      <c r="PDN2" s="57"/>
      <c r="PDO2" s="57"/>
      <c r="PDP2" s="57"/>
      <c r="PDQ2" s="57"/>
      <c r="PDR2" s="57"/>
      <c r="PDS2" s="57"/>
      <c r="PDT2" s="57"/>
      <c r="PDU2" s="57"/>
      <c r="PDV2" s="57"/>
      <c r="PDW2" s="57"/>
      <c r="PDX2" s="57"/>
      <c r="PDY2" s="57"/>
      <c r="PDZ2" s="57"/>
      <c r="PEA2" s="57"/>
      <c r="PEB2" s="57"/>
      <c r="PEC2" s="57"/>
      <c r="PED2" s="57"/>
      <c r="PEE2" s="57"/>
      <c r="PEF2" s="57"/>
      <c r="PEG2" s="57"/>
      <c r="PEH2" s="57"/>
      <c r="PEI2" s="57"/>
      <c r="PEJ2" s="57"/>
      <c r="PEK2" s="57"/>
      <c r="PEL2" s="57"/>
      <c r="PEM2" s="57"/>
      <c r="PEN2" s="57"/>
      <c r="PEO2" s="57"/>
      <c r="PEP2" s="57"/>
      <c r="PEQ2" s="57"/>
      <c r="PER2" s="57"/>
      <c r="PES2" s="57"/>
      <c r="PET2" s="57"/>
      <c r="PEU2" s="57"/>
      <c r="PEV2" s="57"/>
      <c r="PEW2" s="57"/>
      <c r="PEX2" s="57"/>
      <c r="PEY2" s="57"/>
      <c r="PEZ2" s="57"/>
      <c r="PFA2" s="57"/>
      <c r="PFB2" s="57"/>
      <c r="PFC2" s="57"/>
      <c r="PFD2" s="57"/>
      <c r="PFE2" s="57"/>
      <c r="PFF2" s="57"/>
      <c r="PFG2" s="57"/>
      <c r="PFH2" s="57"/>
      <c r="PFI2" s="57"/>
      <c r="PFJ2" s="57"/>
      <c r="PFK2" s="57"/>
      <c r="PFL2" s="57"/>
      <c r="PFM2" s="57"/>
      <c r="PFN2" s="57"/>
      <c r="PFO2" s="57"/>
      <c r="PFP2" s="57"/>
      <c r="PFQ2" s="57"/>
      <c r="PFR2" s="57"/>
      <c r="PFS2" s="57"/>
      <c r="PFT2" s="57"/>
      <c r="PFU2" s="57"/>
      <c r="PFV2" s="57"/>
      <c r="PFW2" s="57"/>
      <c r="PFX2" s="57"/>
      <c r="PFY2" s="57"/>
      <c r="PFZ2" s="57"/>
      <c r="PGA2" s="57"/>
      <c r="PGB2" s="57"/>
      <c r="PGC2" s="57"/>
      <c r="PGD2" s="57"/>
      <c r="PGE2" s="57"/>
      <c r="PGF2" s="57"/>
      <c r="PGG2" s="57"/>
      <c r="PGH2" s="57"/>
      <c r="PGI2" s="57"/>
      <c r="PGJ2" s="57"/>
      <c r="PGK2" s="57"/>
      <c r="PGL2" s="57"/>
      <c r="PGM2" s="57"/>
      <c r="PGN2" s="57"/>
      <c r="PGO2" s="57"/>
      <c r="PGP2" s="57"/>
      <c r="PGQ2" s="57"/>
      <c r="PGR2" s="57"/>
      <c r="PGS2" s="57"/>
      <c r="PGT2" s="57"/>
      <c r="PGU2" s="57"/>
      <c r="PGV2" s="57"/>
      <c r="PGW2" s="57"/>
      <c r="PGX2" s="57"/>
      <c r="PGY2" s="57"/>
      <c r="PGZ2" s="57"/>
      <c r="PHA2" s="57"/>
      <c r="PHB2" s="57"/>
      <c r="PHC2" s="57"/>
      <c r="PHD2" s="57"/>
      <c r="PHE2" s="57"/>
      <c r="PHF2" s="57"/>
      <c r="PHG2" s="57"/>
      <c r="PHH2" s="57"/>
      <c r="PHI2" s="57"/>
      <c r="PHJ2" s="57"/>
      <c r="PHK2" s="57"/>
      <c r="PHL2" s="57"/>
      <c r="PHM2" s="57"/>
      <c r="PHN2" s="57"/>
      <c r="PHO2" s="57"/>
      <c r="PHP2" s="57"/>
      <c r="PHQ2" s="57"/>
      <c r="PHR2" s="57"/>
      <c r="PHS2" s="57"/>
      <c r="PHT2" s="57"/>
      <c r="PHU2" s="57"/>
      <c r="PHV2" s="57"/>
      <c r="PHW2" s="57"/>
      <c r="PHX2" s="57"/>
      <c r="PHY2" s="57"/>
      <c r="PHZ2" s="57"/>
      <c r="PIA2" s="57"/>
      <c r="PIB2" s="57"/>
      <c r="PIC2" s="57"/>
      <c r="PID2" s="57"/>
      <c r="PIE2" s="57"/>
      <c r="PIF2" s="57"/>
      <c r="PIG2" s="57"/>
      <c r="PIH2" s="57"/>
      <c r="PII2" s="57"/>
      <c r="PIJ2" s="57"/>
      <c r="PIK2" s="57"/>
      <c r="PIL2" s="57"/>
      <c r="PIM2" s="57"/>
      <c r="PIN2" s="57"/>
      <c r="PIO2" s="57"/>
      <c r="PIP2" s="57"/>
      <c r="PIQ2" s="57"/>
      <c r="PIR2" s="57"/>
      <c r="PIS2" s="57"/>
      <c r="PIT2" s="57"/>
      <c r="PIU2" s="57"/>
      <c r="PIV2" s="57"/>
      <c r="PIW2" s="57"/>
      <c r="PIX2" s="57"/>
      <c r="PIY2" s="57"/>
      <c r="PIZ2" s="57"/>
      <c r="PJA2" s="57"/>
      <c r="PJB2" s="57"/>
      <c r="PJC2" s="57"/>
      <c r="PJD2" s="57"/>
      <c r="PJE2" s="57"/>
      <c r="PJF2" s="57"/>
      <c r="PJG2" s="57"/>
      <c r="PJH2" s="57"/>
      <c r="PJI2" s="57"/>
      <c r="PJJ2" s="57"/>
      <c r="PJK2" s="57"/>
      <c r="PJL2" s="57"/>
      <c r="PJM2" s="57"/>
      <c r="PJN2" s="57"/>
      <c r="PJO2" s="57"/>
      <c r="PJP2" s="57"/>
      <c r="PJQ2" s="57"/>
      <c r="PJR2" s="57"/>
      <c r="PJS2" s="57"/>
      <c r="PJT2" s="57"/>
      <c r="PJU2" s="57"/>
      <c r="PJV2" s="57"/>
      <c r="PJW2" s="57"/>
      <c r="PJX2" s="57"/>
      <c r="PJY2" s="57"/>
      <c r="PJZ2" s="57"/>
      <c r="PKA2" s="57"/>
      <c r="PKB2" s="57"/>
      <c r="PKC2" s="57"/>
      <c r="PKD2" s="57"/>
      <c r="PKE2" s="57"/>
      <c r="PKF2" s="57"/>
      <c r="PKG2" s="57"/>
      <c r="PKH2" s="57"/>
      <c r="PKI2" s="57"/>
      <c r="PKJ2" s="57"/>
      <c r="PKK2" s="57"/>
      <c r="PKL2" s="57"/>
      <c r="PKM2" s="57"/>
      <c r="PKN2" s="57"/>
      <c r="PKO2" s="57"/>
      <c r="PKP2" s="57"/>
      <c r="PKQ2" s="57"/>
      <c r="PKR2" s="57"/>
      <c r="PKS2" s="57"/>
      <c r="PKT2" s="57"/>
      <c r="PKU2" s="57"/>
      <c r="PKV2" s="57"/>
      <c r="PKW2" s="57"/>
      <c r="PKX2" s="57"/>
      <c r="PKY2" s="57"/>
      <c r="PKZ2" s="57"/>
      <c r="PLA2" s="57"/>
      <c r="PLB2" s="57"/>
      <c r="PLC2" s="57"/>
      <c r="PLD2" s="57"/>
      <c r="PLE2" s="57"/>
      <c r="PLF2" s="57"/>
      <c r="PLG2" s="57"/>
      <c r="PLH2" s="57"/>
      <c r="PLI2" s="57"/>
      <c r="PLJ2" s="57"/>
      <c r="PLK2" s="57"/>
      <c r="PLL2" s="57"/>
      <c r="PLM2" s="57"/>
      <c r="PLN2" s="57"/>
      <c r="PLO2" s="57"/>
      <c r="PLP2" s="57"/>
      <c r="PLQ2" s="57"/>
      <c r="PLR2" s="57"/>
      <c r="PLS2" s="57"/>
      <c r="PLT2" s="57"/>
      <c r="PLU2" s="57"/>
      <c r="PLV2" s="57"/>
      <c r="PLW2" s="57"/>
      <c r="PLX2" s="57"/>
      <c r="PLY2" s="57"/>
      <c r="PLZ2" s="57"/>
      <c r="PMA2" s="57"/>
      <c r="PMB2" s="57"/>
      <c r="PMC2" s="57"/>
      <c r="PMD2" s="57"/>
      <c r="PME2" s="57"/>
      <c r="PMF2" s="57"/>
      <c r="PMG2" s="57"/>
      <c r="PMH2" s="57"/>
      <c r="PMI2" s="57"/>
      <c r="PMJ2" s="57"/>
      <c r="PMK2" s="57"/>
      <c r="PML2" s="57"/>
      <c r="PMM2" s="57"/>
      <c r="PMN2" s="57"/>
      <c r="PMO2" s="57"/>
      <c r="PMP2" s="57"/>
      <c r="PMQ2" s="57"/>
      <c r="PMR2" s="57"/>
      <c r="PMS2" s="57"/>
      <c r="PMT2" s="57"/>
      <c r="PMU2" s="57"/>
      <c r="PMV2" s="57"/>
      <c r="PMW2" s="57"/>
      <c r="PMX2" s="57"/>
      <c r="PMY2" s="57"/>
      <c r="PMZ2" s="57"/>
      <c r="PNA2" s="57"/>
      <c r="PNB2" s="57"/>
      <c r="PNC2" s="57"/>
      <c r="PND2" s="57"/>
      <c r="PNE2" s="57"/>
      <c r="PNF2" s="57"/>
      <c r="PNG2" s="57"/>
      <c r="PNH2" s="57"/>
      <c r="PNI2" s="57"/>
      <c r="PNJ2" s="57"/>
      <c r="PNK2" s="57"/>
      <c r="PNL2" s="57"/>
      <c r="PNM2" s="57"/>
      <c r="PNN2" s="57"/>
      <c r="PNO2" s="57"/>
      <c r="PNP2" s="57"/>
      <c r="PNQ2" s="57"/>
      <c r="PNR2" s="57"/>
      <c r="PNS2" s="57"/>
      <c r="PNT2" s="57"/>
      <c r="PNU2" s="57"/>
      <c r="PNV2" s="57"/>
      <c r="PNW2" s="57"/>
      <c r="PNX2" s="57"/>
      <c r="PNY2" s="57"/>
      <c r="PNZ2" s="57"/>
      <c r="POA2" s="57"/>
      <c r="POB2" s="57"/>
      <c r="POC2" s="57"/>
      <c r="POD2" s="57"/>
      <c r="POE2" s="57"/>
      <c r="POF2" s="57"/>
      <c r="POG2" s="57"/>
      <c r="POH2" s="57"/>
      <c r="POI2" s="57"/>
      <c r="POJ2" s="57"/>
      <c r="POK2" s="57"/>
      <c r="POL2" s="57"/>
      <c r="POM2" s="57"/>
      <c r="PON2" s="57"/>
      <c r="POO2" s="57"/>
      <c r="POP2" s="57"/>
      <c r="POQ2" s="57"/>
      <c r="POR2" s="57"/>
      <c r="POS2" s="57"/>
      <c r="POT2" s="57"/>
      <c r="POU2" s="57"/>
      <c r="POV2" s="57"/>
      <c r="POW2" s="57"/>
      <c r="POX2" s="57"/>
      <c r="POY2" s="57"/>
      <c r="POZ2" s="57"/>
      <c r="PPA2" s="57"/>
      <c r="PPB2" s="57"/>
      <c r="PPC2" s="57"/>
      <c r="PPD2" s="57"/>
      <c r="PPE2" s="57"/>
      <c r="PPF2" s="57"/>
      <c r="PPG2" s="57"/>
      <c r="PPH2" s="57"/>
      <c r="PPI2" s="57"/>
      <c r="PPJ2" s="57"/>
      <c r="PPK2" s="57"/>
      <c r="PPL2" s="57"/>
      <c r="PPM2" s="57"/>
      <c r="PPN2" s="57"/>
      <c r="PPO2" s="57"/>
      <c r="PPP2" s="57"/>
      <c r="PPQ2" s="57"/>
      <c r="PPR2" s="57"/>
      <c r="PPS2" s="57"/>
      <c r="PPT2" s="57"/>
      <c r="PPU2" s="57"/>
      <c r="PPV2" s="57"/>
      <c r="PPW2" s="57"/>
      <c r="PPX2" s="57"/>
      <c r="PPY2" s="57"/>
      <c r="PPZ2" s="57"/>
      <c r="PQA2" s="57"/>
      <c r="PQB2" s="57"/>
      <c r="PQC2" s="57"/>
      <c r="PQD2" s="57"/>
      <c r="PQE2" s="57"/>
      <c r="PQF2" s="57"/>
      <c r="PQG2" s="57"/>
      <c r="PQH2" s="57"/>
      <c r="PQI2" s="57"/>
      <c r="PQJ2" s="57"/>
      <c r="PQK2" s="57"/>
      <c r="PQL2" s="57"/>
      <c r="PQM2" s="57"/>
      <c r="PQN2" s="57"/>
      <c r="PQO2" s="57"/>
      <c r="PQP2" s="57"/>
      <c r="PQQ2" s="57"/>
      <c r="PQR2" s="57"/>
      <c r="PQS2" s="57"/>
      <c r="PQT2" s="57"/>
      <c r="PQU2" s="57"/>
      <c r="PQV2" s="57"/>
      <c r="PQW2" s="57"/>
      <c r="PQX2" s="57"/>
      <c r="PQY2" s="57"/>
      <c r="PQZ2" s="57"/>
      <c r="PRA2" s="57"/>
      <c r="PRB2" s="57"/>
      <c r="PRC2" s="57"/>
      <c r="PRD2" s="57"/>
      <c r="PRE2" s="57"/>
      <c r="PRF2" s="57"/>
      <c r="PRG2" s="57"/>
      <c r="PRH2" s="57"/>
      <c r="PRI2" s="57"/>
      <c r="PRJ2" s="57"/>
      <c r="PRK2" s="57"/>
      <c r="PRL2" s="57"/>
      <c r="PRM2" s="57"/>
      <c r="PRN2" s="57"/>
      <c r="PRO2" s="57"/>
      <c r="PRP2" s="57"/>
      <c r="PRQ2" s="57"/>
      <c r="PRR2" s="57"/>
      <c r="PRS2" s="57"/>
      <c r="PRT2" s="57"/>
      <c r="PRU2" s="57"/>
      <c r="PRV2" s="57"/>
      <c r="PRW2" s="57"/>
      <c r="PRX2" s="57"/>
      <c r="PRY2" s="57"/>
      <c r="PRZ2" s="57"/>
      <c r="PSA2" s="57"/>
      <c r="PSB2" s="57"/>
      <c r="PSC2" s="57"/>
      <c r="PSD2" s="57"/>
      <c r="PSE2" s="57"/>
      <c r="PSF2" s="57"/>
      <c r="PSG2" s="57"/>
      <c r="PSH2" s="57"/>
      <c r="PSI2" s="57"/>
      <c r="PSJ2" s="57"/>
      <c r="PSK2" s="57"/>
      <c r="PSL2" s="57"/>
      <c r="PSM2" s="57"/>
      <c r="PSN2" s="57"/>
      <c r="PSO2" s="57"/>
      <c r="PSP2" s="57"/>
      <c r="PSQ2" s="57"/>
      <c r="PSR2" s="57"/>
      <c r="PSS2" s="57"/>
      <c r="PST2" s="57"/>
      <c r="PSU2" s="57"/>
      <c r="PSV2" s="57"/>
      <c r="PSW2" s="57"/>
      <c r="PSX2" s="57"/>
      <c r="PSY2" s="57"/>
      <c r="PSZ2" s="57"/>
      <c r="PTA2" s="57"/>
      <c r="PTB2" s="57"/>
      <c r="PTC2" s="57"/>
      <c r="PTD2" s="57"/>
      <c r="PTE2" s="57"/>
      <c r="PTF2" s="57"/>
      <c r="PTG2" s="57"/>
      <c r="PTH2" s="57"/>
      <c r="PTI2" s="57"/>
      <c r="PTJ2" s="57"/>
      <c r="PTK2" s="57"/>
      <c r="PTL2" s="57"/>
      <c r="PTM2" s="57"/>
      <c r="PTN2" s="57"/>
      <c r="PTO2" s="57"/>
      <c r="PTP2" s="57"/>
      <c r="PTQ2" s="57"/>
      <c r="PTR2" s="57"/>
      <c r="PTS2" s="57"/>
      <c r="PTT2" s="57"/>
      <c r="PTU2" s="57"/>
      <c r="PTV2" s="57"/>
      <c r="PTW2" s="57"/>
      <c r="PTX2" s="57"/>
      <c r="PTY2" s="57"/>
      <c r="PTZ2" s="57"/>
      <c r="PUA2" s="57"/>
      <c r="PUB2" s="57"/>
      <c r="PUC2" s="57"/>
      <c r="PUD2" s="57"/>
      <c r="PUE2" s="57"/>
      <c r="PUF2" s="57"/>
      <c r="PUG2" s="57"/>
      <c r="PUH2" s="57"/>
      <c r="PUI2" s="57"/>
      <c r="PUJ2" s="57"/>
      <c r="PUK2" s="57"/>
      <c r="PUL2" s="57"/>
      <c r="PUM2" s="57"/>
      <c r="PUN2" s="57"/>
      <c r="PUO2" s="57"/>
      <c r="PUP2" s="57"/>
      <c r="PUQ2" s="57"/>
      <c r="PUR2" s="57"/>
      <c r="PUS2" s="57"/>
      <c r="PUT2" s="57"/>
      <c r="PUU2" s="57"/>
      <c r="PUV2" s="57"/>
      <c r="PUW2" s="57"/>
      <c r="PUX2" s="57"/>
      <c r="PUY2" s="57"/>
      <c r="PUZ2" s="57"/>
      <c r="PVA2" s="57"/>
      <c r="PVB2" s="57"/>
      <c r="PVC2" s="57"/>
      <c r="PVD2" s="57"/>
      <c r="PVE2" s="57"/>
      <c r="PVF2" s="57"/>
      <c r="PVG2" s="57"/>
      <c r="PVH2" s="57"/>
      <c r="PVI2" s="57"/>
      <c r="PVJ2" s="57"/>
      <c r="PVK2" s="57"/>
      <c r="PVL2" s="57"/>
      <c r="PVM2" s="57"/>
      <c r="PVN2" s="57"/>
      <c r="PVO2" s="57"/>
      <c r="PVP2" s="57"/>
      <c r="PVQ2" s="57"/>
      <c r="PVR2" s="57"/>
      <c r="PVS2" s="57"/>
      <c r="PVT2" s="57"/>
      <c r="PVU2" s="57"/>
      <c r="PVV2" s="57"/>
      <c r="PVW2" s="57"/>
      <c r="PVX2" s="57"/>
      <c r="PVY2" s="57"/>
      <c r="PVZ2" s="57"/>
      <c r="PWA2" s="57"/>
      <c r="PWB2" s="57"/>
      <c r="PWC2" s="57"/>
      <c r="PWD2" s="57"/>
      <c r="PWE2" s="57"/>
      <c r="PWF2" s="57"/>
      <c r="PWG2" s="57"/>
      <c r="PWH2" s="57"/>
      <c r="PWI2" s="57"/>
      <c r="PWJ2" s="57"/>
      <c r="PWK2" s="57"/>
      <c r="PWL2" s="57"/>
      <c r="PWM2" s="57"/>
      <c r="PWN2" s="57"/>
      <c r="PWO2" s="57"/>
      <c r="PWP2" s="57"/>
      <c r="PWQ2" s="57"/>
      <c r="PWR2" s="57"/>
      <c r="PWS2" s="57"/>
      <c r="PWT2" s="57"/>
      <c r="PWU2" s="57"/>
      <c r="PWV2" s="57"/>
      <c r="PWW2" s="57"/>
      <c r="PWX2" s="57"/>
      <c r="PWY2" s="57"/>
      <c r="PWZ2" s="57"/>
      <c r="PXA2" s="57"/>
      <c r="PXB2" s="57"/>
      <c r="PXC2" s="57"/>
      <c r="PXD2" s="57"/>
      <c r="PXE2" s="57"/>
      <c r="PXF2" s="57"/>
      <c r="PXG2" s="57"/>
      <c r="PXH2" s="57"/>
      <c r="PXI2" s="57"/>
      <c r="PXJ2" s="57"/>
      <c r="PXK2" s="57"/>
      <c r="PXL2" s="57"/>
      <c r="PXM2" s="57"/>
      <c r="PXN2" s="57"/>
      <c r="PXO2" s="57"/>
      <c r="PXP2" s="57"/>
      <c r="PXQ2" s="57"/>
      <c r="PXR2" s="57"/>
      <c r="PXS2" s="57"/>
      <c r="PXT2" s="57"/>
      <c r="PXU2" s="57"/>
      <c r="PXV2" s="57"/>
      <c r="PXW2" s="57"/>
      <c r="PXX2" s="57"/>
      <c r="PXY2" s="57"/>
      <c r="PXZ2" s="57"/>
      <c r="PYA2" s="57"/>
      <c r="PYB2" s="57"/>
      <c r="PYC2" s="57"/>
      <c r="PYD2" s="57"/>
      <c r="PYE2" s="57"/>
      <c r="PYF2" s="57"/>
      <c r="PYG2" s="57"/>
      <c r="PYH2" s="57"/>
      <c r="PYI2" s="57"/>
      <c r="PYJ2" s="57"/>
      <c r="PYK2" s="57"/>
      <c r="PYL2" s="57"/>
      <c r="PYM2" s="57"/>
      <c r="PYN2" s="57"/>
      <c r="PYO2" s="57"/>
      <c r="PYP2" s="57"/>
      <c r="PYQ2" s="57"/>
      <c r="PYR2" s="57"/>
      <c r="PYS2" s="57"/>
      <c r="PYT2" s="57"/>
      <c r="PYU2" s="57"/>
      <c r="PYV2" s="57"/>
      <c r="PYW2" s="57"/>
      <c r="PYX2" s="57"/>
      <c r="PYY2" s="57"/>
      <c r="PYZ2" s="57"/>
      <c r="PZA2" s="57"/>
      <c r="PZB2" s="57"/>
      <c r="PZC2" s="57"/>
      <c r="PZD2" s="57"/>
      <c r="PZE2" s="57"/>
      <c r="PZF2" s="57"/>
      <c r="PZG2" s="57"/>
      <c r="PZH2" s="57"/>
      <c r="PZI2" s="57"/>
      <c r="PZJ2" s="57"/>
      <c r="PZK2" s="57"/>
      <c r="PZL2" s="57"/>
      <c r="PZM2" s="57"/>
      <c r="PZN2" s="57"/>
      <c r="PZO2" s="57"/>
      <c r="PZP2" s="57"/>
      <c r="PZQ2" s="57"/>
      <c r="PZR2" s="57"/>
      <c r="PZS2" s="57"/>
      <c r="PZT2" s="57"/>
      <c r="PZU2" s="57"/>
      <c r="PZV2" s="57"/>
      <c r="PZW2" s="57"/>
      <c r="PZX2" s="57"/>
      <c r="PZY2" s="57"/>
      <c r="PZZ2" s="57"/>
      <c r="QAA2" s="57"/>
      <c r="QAB2" s="57"/>
      <c r="QAC2" s="57"/>
      <c r="QAD2" s="57"/>
      <c r="QAE2" s="57"/>
      <c r="QAF2" s="57"/>
      <c r="QAG2" s="57"/>
      <c r="QAH2" s="57"/>
      <c r="QAI2" s="57"/>
      <c r="QAJ2" s="57"/>
      <c r="QAK2" s="57"/>
      <c r="QAL2" s="57"/>
      <c r="QAM2" s="57"/>
      <c r="QAN2" s="57"/>
      <c r="QAO2" s="57"/>
      <c r="QAP2" s="57"/>
      <c r="QAQ2" s="57"/>
      <c r="QAR2" s="57"/>
      <c r="QAS2" s="57"/>
      <c r="QAT2" s="57"/>
      <c r="QAU2" s="57"/>
      <c r="QAV2" s="57"/>
      <c r="QAW2" s="57"/>
      <c r="QAX2" s="57"/>
      <c r="QAY2" s="57"/>
      <c r="QAZ2" s="57"/>
      <c r="QBA2" s="57"/>
      <c r="QBB2" s="57"/>
      <c r="QBC2" s="57"/>
      <c r="QBD2" s="57"/>
      <c r="QBE2" s="57"/>
      <c r="QBF2" s="57"/>
      <c r="QBG2" s="57"/>
      <c r="QBH2" s="57"/>
      <c r="QBI2" s="57"/>
      <c r="QBJ2" s="57"/>
      <c r="QBK2" s="57"/>
      <c r="QBL2" s="57"/>
      <c r="QBM2" s="57"/>
      <c r="QBN2" s="57"/>
      <c r="QBO2" s="57"/>
      <c r="QBP2" s="57"/>
      <c r="QBQ2" s="57"/>
      <c r="QBR2" s="57"/>
      <c r="QBS2" s="57"/>
      <c r="QBT2" s="57"/>
      <c r="QBU2" s="57"/>
      <c r="QBV2" s="57"/>
      <c r="QBW2" s="57"/>
      <c r="QBX2" s="57"/>
      <c r="QBY2" s="57"/>
      <c r="QBZ2" s="57"/>
      <c r="QCA2" s="57"/>
      <c r="QCB2" s="57"/>
      <c r="QCC2" s="57"/>
      <c r="QCD2" s="57"/>
      <c r="QCE2" s="57"/>
      <c r="QCF2" s="57"/>
      <c r="QCG2" s="57"/>
      <c r="QCH2" s="57"/>
      <c r="QCI2" s="57"/>
      <c r="QCJ2" s="57"/>
      <c r="QCK2" s="57"/>
      <c r="QCL2" s="57"/>
      <c r="QCM2" s="57"/>
      <c r="QCN2" s="57"/>
      <c r="QCO2" s="57"/>
      <c r="QCP2" s="57"/>
      <c r="QCQ2" s="57"/>
      <c r="QCR2" s="57"/>
      <c r="QCS2" s="57"/>
      <c r="QCT2" s="57"/>
      <c r="QCU2" s="57"/>
      <c r="QCV2" s="57"/>
      <c r="QCW2" s="57"/>
      <c r="QCX2" s="57"/>
      <c r="QCY2" s="57"/>
      <c r="QCZ2" s="57"/>
      <c r="QDA2" s="57"/>
      <c r="QDB2" s="57"/>
      <c r="QDC2" s="57"/>
      <c r="QDD2" s="57"/>
      <c r="QDE2" s="57"/>
      <c r="QDF2" s="57"/>
      <c r="QDG2" s="57"/>
      <c r="QDH2" s="57"/>
      <c r="QDI2" s="57"/>
      <c r="QDJ2" s="57"/>
      <c r="QDK2" s="57"/>
      <c r="QDL2" s="57"/>
      <c r="QDM2" s="57"/>
      <c r="QDN2" s="57"/>
      <c r="QDO2" s="57"/>
      <c r="QDP2" s="57"/>
      <c r="QDQ2" s="57"/>
      <c r="QDR2" s="57"/>
      <c r="QDS2" s="57"/>
      <c r="QDT2" s="57"/>
      <c r="QDU2" s="57"/>
      <c r="QDV2" s="57"/>
      <c r="QDW2" s="57"/>
      <c r="QDX2" s="57"/>
      <c r="QDY2" s="57"/>
      <c r="QDZ2" s="57"/>
      <c r="QEA2" s="57"/>
      <c r="QEB2" s="57"/>
      <c r="QEC2" s="57"/>
      <c r="QED2" s="57"/>
      <c r="QEE2" s="57"/>
      <c r="QEF2" s="57"/>
      <c r="QEG2" s="57"/>
      <c r="QEH2" s="57"/>
      <c r="QEI2" s="57"/>
      <c r="QEJ2" s="57"/>
      <c r="QEK2" s="57"/>
      <c r="QEL2" s="57"/>
      <c r="QEM2" s="57"/>
      <c r="QEN2" s="57"/>
      <c r="QEO2" s="57"/>
      <c r="QEP2" s="57"/>
      <c r="QEQ2" s="57"/>
      <c r="QER2" s="57"/>
      <c r="QES2" s="57"/>
      <c r="QET2" s="57"/>
      <c r="QEU2" s="57"/>
      <c r="QEV2" s="57"/>
      <c r="QEW2" s="57"/>
      <c r="QEX2" s="57"/>
      <c r="QEY2" s="57"/>
      <c r="QEZ2" s="57"/>
      <c r="QFA2" s="57"/>
      <c r="QFB2" s="57"/>
      <c r="QFC2" s="57"/>
      <c r="QFD2" s="57"/>
      <c r="QFE2" s="57"/>
      <c r="QFF2" s="57"/>
      <c r="QFG2" s="57"/>
      <c r="QFH2" s="57"/>
      <c r="QFI2" s="57"/>
      <c r="QFJ2" s="57"/>
      <c r="QFK2" s="57"/>
      <c r="QFL2" s="57"/>
      <c r="QFM2" s="57"/>
      <c r="QFN2" s="57"/>
      <c r="QFO2" s="57"/>
      <c r="QFP2" s="57"/>
      <c r="QFQ2" s="57"/>
      <c r="QFR2" s="57"/>
      <c r="QFS2" s="57"/>
      <c r="QFT2" s="57"/>
      <c r="QFU2" s="57"/>
      <c r="QFV2" s="57"/>
      <c r="QFW2" s="57"/>
      <c r="QFX2" s="57"/>
      <c r="QFY2" s="57"/>
      <c r="QFZ2" s="57"/>
      <c r="QGA2" s="57"/>
      <c r="QGB2" s="57"/>
      <c r="QGC2" s="57"/>
      <c r="QGD2" s="57"/>
      <c r="QGE2" s="57"/>
      <c r="QGF2" s="57"/>
      <c r="QGG2" s="57"/>
      <c r="QGH2" s="57"/>
      <c r="QGI2" s="57"/>
      <c r="QGJ2" s="57"/>
      <c r="QGK2" s="57"/>
      <c r="QGL2" s="57"/>
      <c r="QGM2" s="57"/>
      <c r="QGN2" s="57"/>
      <c r="QGO2" s="57"/>
      <c r="QGP2" s="57"/>
      <c r="QGQ2" s="57"/>
      <c r="QGR2" s="57"/>
      <c r="QGS2" s="57"/>
      <c r="QGT2" s="57"/>
      <c r="QGU2" s="57"/>
      <c r="QGV2" s="57"/>
      <c r="QGW2" s="57"/>
      <c r="QGX2" s="57"/>
      <c r="QGY2" s="57"/>
      <c r="QGZ2" s="57"/>
      <c r="QHA2" s="57"/>
      <c r="QHB2" s="57"/>
      <c r="QHC2" s="57"/>
      <c r="QHD2" s="57"/>
      <c r="QHE2" s="57"/>
      <c r="QHF2" s="57"/>
      <c r="QHG2" s="57"/>
      <c r="QHH2" s="57"/>
      <c r="QHI2" s="57"/>
      <c r="QHJ2" s="57"/>
      <c r="QHK2" s="57"/>
      <c r="QHL2" s="57"/>
      <c r="QHM2" s="57"/>
      <c r="QHN2" s="57"/>
      <c r="QHO2" s="57"/>
      <c r="QHP2" s="57"/>
      <c r="QHQ2" s="57"/>
      <c r="QHR2" s="57"/>
      <c r="QHS2" s="57"/>
      <c r="QHT2" s="57"/>
      <c r="QHU2" s="57"/>
      <c r="QHV2" s="57"/>
      <c r="QHW2" s="57"/>
      <c r="QHX2" s="57"/>
      <c r="QHY2" s="57"/>
      <c r="QHZ2" s="57"/>
      <c r="QIA2" s="57"/>
      <c r="QIB2" s="57"/>
      <c r="QIC2" s="57"/>
      <c r="QID2" s="57"/>
      <c r="QIE2" s="57"/>
      <c r="QIF2" s="57"/>
      <c r="QIG2" s="57"/>
      <c r="QIH2" s="57"/>
      <c r="QII2" s="57"/>
      <c r="QIJ2" s="57"/>
      <c r="QIK2" s="57"/>
      <c r="QIL2" s="57"/>
      <c r="QIM2" s="57"/>
      <c r="QIN2" s="57"/>
      <c r="QIO2" s="57"/>
      <c r="QIP2" s="57"/>
      <c r="QIQ2" s="57"/>
      <c r="QIR2" s="57"/>
      <c r="QIS2" s="57"/>
      <c r="QIT2" s="57"/>
      <c r="QIU2" s="57"/>
      <c r="QIV2" s="57"/>
      <c r="QIW2" s="57"/>
      <c r="QIX2" s="57"/>
      <c r="QIY2" s="57"/>
      <c r="QIZ2" s="57"/>
      <c r="QJA2" s="57"/>
      <c r="QJB2" s="57"/>
      <c r="QJC2" s="57"/>
      <c r="QJD2" s="57"/>
      <c r="QJE2" s="57"/>
      <c r="QJF2" s="57"/>
      <c r="QJG2" s="57"/>
      <c r="QJH2" s="57"/>
      <c r="QJI2" s="57"/>
      <c r="QJJ2" s="57"/>
      <c r="QJK2" s="57"/>
      <c r="QJL2" s="57"/>
      <c r="QJM2" s="57"/>
      <c r="QJN2" s="57"/>
      <c r="QJO2" s="57"/>
      <c r="QJP2" s="57"/>
      <c r="QJQ2" s="57"/>
      <c r="QJR2" s="57"/>
      <c r="QJS2" s="57"/>
      <c r="QJT2" s="57"/>
      <c r="QJU2" s="57"/>
      <c r="QJV2" s="57"/>
      <c r="QJW2" s="57"/>
      <c r="QJX2" s="57"/>
      <c r="QJY2" s="57"/>
      <c r="QJZ2" s="57"/>
      <c r="QKA2" s="57"/>
      <c r="QKB2" s="57"/>
      <c r="QKC2" s="57"/>
      <c r="QKD2" s="57"/>
      <c r="QKE2" s="57"/>
      <c r="QKF2" s="57"/>
      <c r="QKG2" s="57"/>
      <c r="QKH2" s="57"/>
      <c r="QKI2" s="57"/>
      <c r="QKJ2" s="57"/>
      <c r="QKK2" s="57"/>
      <c r="QKL2" s="57"/>
      <c r="QKM2" s="57"/>
      <c r="QKN2" s="57"/>
      <c r="QKO2" s="57"/>
      <c r="QKP2" s="57"/>
      <c r="QKQ2" s="57"/>
      <c r="QKR2" s="57"/>
      <c r="QKS2" s="57"/>
      <c r="QKT2" s="57"/>
      <c r="QKU2" s="57"/>
      <c r="QKV2" s="57"/>
      <c r="QKW2" s="57"/>
      <c r="QKX2" s="57"/>
      <c r="QKY2" s="57"/>
      <c r="QKZ2" s="57"/>
      <c r="QLA2" s="57"/>
      <c r="QLB2" s="57"/>
      <c r="QLC2" s="57"/>
      <c r="QLD2" s="57"/>
      <c r="QLE2" s="57"/>
      <c r="QLF2" s="57"/>
      <c r="QLG2" s="57"/>
      <c r="QLH2" s="57"/>
      <c r="QLI2" s="57"/>
      <c r="QLJ2" s="57"/>
      <c r="QLK2" s="57"/>
      <c r="QLL2" s="57"/>
      <c r="QLM2" s="57"/>
      <c r="QLN2" s="57"/>
      <c r="QLO2" s="57"/>
      <c r="QLP2" s="57"/>
      <c r="QLQ2" s="57"/>
      <c r="QLR2" s="57"/>
      <c r="QLS2" s="57"/>
      <c r="QLT2" s="57"/>
      <c r="QLU2" s="57"/>
      <c r="QLV2" s="57"/>
      <c r="QLW2" s="57"/>
      <c r="QLX2" s="57"/>
      <c r="QLY2" s="57"/>
      <c r="QLZ2" s="57"/>
      <c r="QMA2" s="57"/>
      <c r="QMB2" s="57"/>
      <c r="QMC2" s="57"/>
      <c r="QMD2" s="57"/>
      <c r="QME2" s="57"/>
      <c r="QMF2" s="57"/>
      <c r="QMG2" s="57"/>
      <c r="QMH2" s="57"/>
      <c r="QMI2" s="57"/>
      <c r="QMJ2" s="57"/>
      <c r="QMK2" s="57"/>
      <c r="QML2" s="57"/>
      <c r="QMM2" s="57"/>
      <c r="QMN2" s="57"/>
      <c r="QMO2" s="57"/>
      <c r="QMP2" s="57"/>
      <c r="QMQ2" s="57"/>
      <c r="QMR2" s="57"/>
      <c r="QMS2" s="57"/>
      <c r="QMT2" s="57"/>
      <c r="QMU2" s="57"/>
      <c r="QMV2" s="57"/>
      <c r="QMW2" s="57"/>
      <c r="QMX2" s="57"/>
      <c r="QMY2" s="57"/>
      <c r="QMZ2" s="57"/>
      <c r="QNA2" s="57"/>
      <c r="QNB2" s="57"/>
      <c r="QNC2" s="57"/>
      <c r="QND2" s="57"/>
      <c r="QNE2" s="57"/>
      <c r="QNF2" s="57"/>
      <c r="QNG2" s="57"/>
      <c r="QNH2" s="57"/>
      <c r="QNI2" s="57"/>
      <c r="QNJ2" s="57"/>
      <c r="QNK2" s="57"/>
      <c r="QNL2" s="57"/>
      <c r="QNM2" s="57"/>
      <c r="QNN2" s="57"/>
      <c r="QNO2" s="57"/>
      <c r="QNP2" s="57"/>
      <c r="QNQ2" s="57"/>
      <c r="QNR2" s="57"/>
      <c r="QNS2" s="57"/>
      <c r="QNT2" s="57"/>
      <c r="QNU2" s="57"/>
      <c r="QNV2" s="57"/>
      <c r="QNW2" s="57"/>
      <c r="QNX2" s="57"/>
      <c r="QNY2" s="57"/>
      <c r="QNZ2" s="57"/>
      <c r="QOA2" s="57"/>
      <c r="QOB2" s="57"/>
      <c r="QOC2" s="57"/>
      <c r="QOD2" s="57"/>
      <c r="QOE2" s="57"/>
      <c r="QOF2" s="57"/>
      <c r="QOG2" s="57"/>
      <c r="QOH2" s="57"/>
      <c r="QOI2" s="57"/>
      <c r="QOJ2" s="57"/>
      <c r="QOK2" s="57"/>
      <c r="QOL2" s="57"/>
      <c r="QOM2" s="57"/>
      <c r="QON2" s="57"/>
      <c r="QOO2" s="57"/>
      <c r="QOP2" s="57"/>
      <c r="QOQ2" s="57"/>
      <c r="QOR2" s="57"/>
      <c r="QOS2" s="57"/>
      <c r="QOT2" s="57"/>
      <c r="QOU2" s="57"/>
      <c r="QOV2" s="57"/>
      <c r="QOW2" s="57"/>
      <c r="QOX2" s="57"/>
      <c r="QOY2" s="57"/>
      <c r="QOZ2" s="57"/>
      <c r="QPA2" s="57"/>
      <c r="QPB2" s="57"/>
      <c r="QPC2" s="57"/>
      <c r="QPD2" s="57"/>
      <c r="QPE2" s="57"/>
      <c r="QPF2" s="57"/>
      <c r="QPG2" s="57"/>
      <c r="QPH2" s="57"/>
      <c r="QPI2" s="57"/>
      <c r="QPJ2" s="57"/>
      <c r="QPK2" s="57"/>
      <c r="QPL2" s="57"/>
      <c r="QPM2" s="57"/>
      <c r="QPN2" s="57"/>
      <c r="QPO2" s="57"/>
      <c r="QPP2" s="57"/>
      <c r="QPQ2" s="57"/>
      <c r="QPR2" s="57"/>
      <c r="QPS2" s="57"/>
      <c r="QPT2" s="57"/>
      <c r="QPU2" s="57"/>
      <c r="QPV2" s="57"/>
      <c r="QPW2" s="57"/>
      <c r="QPX2" s="57"/>
      <c r="QPY2" s="57"/>
      <c r="QPZ2" s="57"/>
      <c r="QQA2" s="57"/>
      <c r="QQB2" s="57"/>
      <c r="QQC2" s="57"/>
      <c r="QQD2" s="57"/>
      <c r="QQE2" s="57"/>
      <c r="QQF2" s="57"/>
      <c r="QQG2" s="57"/>
      <c r="QQH2" s="57"/>
      <c r="QQI2" s="57"/>
      <c r="QQJ2" s="57"/>
      <c r="QQK2" s="57"/>
      <c r="QQL2" s="57"/>
      <c r="QQM2" s="57"/>
      <c r="QQN2" s="57"/>
      <c r="QQO2" s="57"/>
      <c r="QQP2" s="57"/>
      <c r="QQQ2" s="57"/>
      <c r="QQR2" s="57"/>
      <c r="QQS2" s="57"/>
      <c r="QQT2" s="57"/>
      <c r="QQU2" s="57"/>
      <c r="QQV2" s="57"/>
      <c r="QQW2" s="57"/>
      <c r="QQX2" s="57"/>
      <c r="QQY2" s="57"/>
      <c r="QQZ2" s="57"/>
      <c r="QRA2" s="57"/>
      <c r="QRB2" s="57"/>
      <c r="QRC2" s="57"/>
      <c r="QRD2" s="57"/>
      <c r="QRE2" s="57"/>
      <c r="QRF2" s="57"/>
      <c r="QRG2" s="57"/>
      <c r="QRH2" s="57"/>
      <c r="QRI2" s="57"/>
      <c r="QRJ2" s="57"/>
      <c r="QRK2" s="57"/>
      <c r="QRL2" s="57"/>
      <c r="QRM2" s="57"/>
      <c r="QRN2" s="57"/>
      <c r="QRO2" s="57"/>
      <c r="QRP2" s="57"/>
      <c r="QRQ2" s="57"/>
      <c r="QRR2" s="57"/>
      <c r="QRS2" s="57"/>
      <c r="QRT2" s="57"/>
      <c r="QRU2" s="57"/>
      <c r="QRV2" s="57"/>
      <c r="QRW2" s="57"/>
      <c r="QRX2" s="57"/>
      <c r="QRY2" s="57"/>
      <c r="QRZ2" s="57"/>
      <c r="QSA2" s="57"/>
      <c r="QSB2" s="57"/>
      <c r="QSC2" s="57"/>
      <c r="QSD2" s="57"/>
      <c r="QSE2" s="57"/>
      <c r="QSF2" s="57"/>
      <c r="QSG2" s="57"/>
      <c r="QSH2" s="57"/>
      <c r="QSI2" s="57"/>
      <c r="QSJ2" s="57"/>
      <c r="QSK2" s="57"/>
      <c r="QSL2" s="57"/>
      <c r="QSM2" s="57"/>
      <c r="QSN2" s="57"/>
      <c r="QSO2" s="57"/>
      <c r="QSP2" s="57"/>
      <c r="QSQ2" s="57"/>
      <c r="QSR2" s="57"/>
      <c r="QSS2" s="57"/>
      <c r="QST2" s="57"/>
      <c r="QSU2" s="57"/>
      <c r="QSV2" s="57"/>
      <c r="QSW2" s="57"/>
      <c r="QSX2" s="57"/>
      <c r="QSY2" s="57"/>
      <c r="QSZ2" s="57"/>
      <c r="QTA2" s="57"/>
      <c r="QTB2" s="57"/>
      <c r="QTC2" s="57"/>
      <c r="QTD2" s="57"/>
      <c r="QTE2" s="57"/>
      <c r="QTF2" s="57"/>
      <c r="QTG2" s="57"/>
      <c r="QTH2" s="57"/>
      <c r="QTI2" s="57"/>
      <c r="QTJ2" s="57"/>
      <c r="QTK2" s="57"/>
      <c r="QTL2" s="57"/>
      <c r="QTM2" s="57"/>
      <c r="QTN2" s="57"/>
      <c r="QTO2" s="57"/>
      <c r="QTP2" s="57"/>
      <c r="QTQ2" s="57"/>
      <c r="QTR2" s="57"/>
      <c r="QTS2" s="57"/>
      <c r="QTT2" s="57"/>
      <c r="QTU2" s="57"/>
      <c r="QTV2" s="57"/>
      <c r="QTW2" s="57"/>
      <c r="QTX2" s="57"/>
      <c r="QTY2" s="57"/>
      <c r="QTZ2" s="57"/>
      <c r="QUA2" s="57"/>
      <c r="QUB2" s="57"/>
      <c r="QUC2" s="57"/>
      <c r="QUD2" s="57"/>
      <c r="QUE2" s="57"/>
      <c r="QUF2" s="57"/>
      <c r="QUG2" s="57"/>
      <c r="QUH2" s="57"/>
      <c r="QUI2" s="57"/>
      <c r="QUJ2" s="57"/>
      <c r="QUK2" s="57"/>
      <c r="QUL2" s="57"/>
      <c r="QUM2" s="57"/>
      <c r="QUN2" s="57"/>
      <c r="QUO2" s="57"/>
      <c r="QUP2" s="57"/>
      <c r="QUQ2" s="57"/>
      <c r="QUR2" s="57"/>
      <c r="QUS2" s="57"/>
      <c r="QUT2" s="57"/>
      <c r="QUU2" s="57"/>
      <c r="QUV2" s="57"/>
      <c r="QUW2" s="57"/>
      <c r="QUX2" s="57"/>
      <c r="QUY2" s="57"/>
      <c r="QUZ2" s="57"/>
      <c r="QVA2" s="57"/>
      <c r="QVB2" s="57"/>
      <c r="QVC2" s="57"/>
      <c r="QVD2" s="57"/>
      <c r="QVE2" s="57"/>
      <c r="QVF2" s="57"/>
      <c r="QVG2" s="57"/>
      <c r="QVH2" s="57"/>
      <c r="QVI2" s="57"/>
      <c r="QVJ2" s="57"/>
      <c r="QVK2" s="57"/>
      <c r="QVL2" s="57"/>
      <c r="QVM2" s="57"/>
      <c r="QVN2" s="57"/>
      <c r="QVO2" s="57"/>
      <c r="QVP2" s="57"/>
      <c r="QVQ2" s="57"/>
      <c r="QVR2" s="57"/>
      <c r="QVS2" s="57"/>
      <c r="QVT2" s="57"/>
      <c r="QVU2" s="57"/>
      <c r="QVV2" s="57"/>
      <c r="QVW2" s="57"/>
      <c r="QVX2" s="57"/>
      <c r="QVY2" s="57"/>
      <c r="QVZ2" s="57"/>
      <c r="QWA2" s="57"/>
      <c r="QWB2" s="57"/>
      <c r="QWC2" s="57"/>
      <c r="QWD2" s="57"/>
      <c r="QWE2" s="57"/>
      <c r="QWF2" s="57"/>
      <c r="QWG2" s="57"/>
      <c r="QWH2" s="57"/>
      <c r="QWI2" s="57"/>
      <c r="QWJ2" s="57"/>
      <c r="QWK2" s="57"/>
      <c r="QWL2" s="57"/>
      <c r="QWM2" s="57"/>
      <c r="QWN2" s="57"/>
      <c r="QWO2" s="57"/>
      <c r="QWP2" s="57"/>
      <c r="QWQ2" s="57"/>
      <c r="QWR2" s="57"/>
      <c r="QWS2" s="57"/>
      <c r="QWT2" s="57"/>
      <c r="QWU2" s="57"/>
      <c r="QWV2" s="57"/>
      <c r="QWW2" s="57"/>
      <c r="QWX2" s="57"/>
      <c r="QWY2" s="57"/>
      <c r="QWZ2" s="57"/>
      <c r="QXA2" s="57"/>
      <c r="QXB2" s="57"/>
      <c r="QXC2" s="57"/>
      <c r="QXD2" s="57"/>
      <c r="QXE2" s="57"/>
      <c r="QXF2" s="57"/>
      <c r="QXG2" s="57"/>
      <c r="QXH2" s="57"/>
      <c r="QXI2" s="57"/>
      <c r="QXJ2" s="57"/>
      <c r="QXK2" s="57"/>
      <c r="QXL2" s="57"/>
      <c r="QXM2" s="57"/>
      <c r="QXN2" s="57"/>
      <c r="QXO2" s="57"/>
      <c r="QXP2" s="57"/>
      <c r="QXQ2" s="57"/>
      <c r="QXR2" s="57"/>
      <c r="QXS2" s="57"/>
      <c r="QXT2" s="57"/>
      <c r="QXU2" s="57"/>
      <c r="QXV2" s="57"/>
      <c r="QXW2" s="57"/>
      <c r="QXX2" s="57"/>
      <c r="QXY2" s="57"/>
      <c r="QXZ2" s="57"/>
      <c r="QYA2" s="57"/>
      <c r="QYB2" s="57"/>
      <c r="QYC2" s="57"/>
      <c r="QYD2" s="57"/>
      <c r="QYE2" s="57"/>
      <c r="QYF2" s="57"/>
      <c r="QYG2" s="57"/>
      <c r="QYH2" s="57"/>
      <c r="QYI2" s="57"/>
      <c r="QYJ2" s="57"/>
      <c r="QYK2" s="57"/>
      <c r="QYL2" s="57"/>
      <c r="QYM2" s="57"/>
      <c r="QYN2" s="57"/>
      <c r="QYO2" s="57"/>
      <c r="QYP2" s="57"/>
      <c r="QYQ2" s="57"/>
      <c r="QYR2" s="57"/>
      <c r="QYS2" s="57"/>
      <c r="QYT2" s="57"/>
      <c r="QYU2" s="57"/>
      <c r="QYV2" s="57"/>
      <c r="QYW2" s="57"/>
      <c r="QYX2" s="57"/>
      <c r="QYY2" s="57"/>
      <c r="QYZ2" s="57"/>
      <c r="QZA2" s="57"/>
      <c r="QZB2" s="57"/>
      <c r="QZC2" s="57"/>
      <c r="QZD2" s="57"/>
      <c r="QZE2" s="57"/>
      <c r="QZF2" s="57"/>
      <c r="QZG2" s="57"/>
      <c r="QZH2" s="57"/>
      <c r="QZI2" s="57"/>
      <c r="QZJ2" s="57"/>
      <c r="QZK2" s="57"/>
      <c r="QZL2" s="57"/>
      <c r="QZM2" s="57"/>
      <c r="QZN2" s="57"/>
      <c r="QZO2" s="57"/>
      <c r="QZP2" s="57"/>
      <c r="QZQ2" s="57"/>
      <c r="QZR2" s="57"/>
      <c r="QZS2" s="57"/>
      <c r="QZT2" s="57"/>
      <c r="QZU2" s="57"/>
      <c r="QZV2" s="57"/>
      <c r="QZW2" s="57"/>
      <c r="QZX2" s="57"/>
      <c r="QZY2" s="57"/>
      <c r="QZZ2" s="57"/>
      <c r="RAA2" s="57"/>
      <c r="RAB2" s="57"/>
      <c r="RAC2" s="57"/>
      <c r="RAD2" s="57"/>
      <c r="RAE2" s="57"/>
      <c r="RAF2" s="57"/>
      <c r="RAG2" s="57"/>
      <c r="RAH2" s="57"/>
      <c r="RAI2" s="57"/>
      <c r="RAJ2" s="57"/>
      <c r="RAK2" s="57"/>
      <c r="RAL2" s="57"/>
      <c r="RAM2" s="57"/>
      <c r="RAN2" s="57"/>
      <c r="RAO2" s="57"/>
      <c r="RAP2" s="57"/>
      <c r="RAQ2" s="57"/>
      <c r="RAR2" s="57"/>
      <c r="RAS2" s="57"/>
      <c r="RAT2" s="57"/>
      <c r="RAU2" s="57"/>
      <c r="RAV2" s="57"/>
      <c r="RAW2" s="57"/>
      <c r="RAX2" s="57"/>
      <c r="RAY2" s="57"/>
      <c r="RAZ2" s="57"/>
      <c r="RBA2" s="57"/>
      <c r="RBB2" s="57"/>
      <c r="RBC2" s="57"/>
      <c r="RBD2" s="57"/>
      <c r="RBE2" s="57"/>
      <c r="RBF2" s="57"/>
      <c r="RBG2" s="57"/>
      <c r="RBH2" s="57"/>
      <c r="RBI2" s="57"/>
      <c r="RBJ2" s="57"/>
      <c r="RBK2" s="57"/>
      <c r="RBL2" s="57"/>
      <c r="RBM2" s="57"/>
      <c r="RBN2" s="57"/>
      <c r="RBO2" s="57"/>
      <c r="RBP2" s="57"/>
      <c r="RBQ2" s="57"/>
      <c r="RBR2" s="57"/>
      <c r="RBS2" s="57"/>
      <c r="RBT2" s="57"/>
      <c r="RBU2" s="57"/>
      <c r="RBV2" s="57"/>
      <c r="RBW2" s="57"/>
      <c r="RBX2" s="57"/>
      <c r="RBY2" s="57"/>
      <c r="RBZ2" s="57"/>
      <c r="RCA2" s="57"/>
      <c r="RCB2" s="57"/>
      <c r="RCC2" s="57"/>
      <c r="RCD2" s="57"/>
      <c r="RCE2" s="57"/>
      <c r="RCF2" s="57"/>
      <c r="RCG2" s="57"/>
      <c r="RCH2" s="57"/>
      <c r="RCI2" s="57"/>
      <c r="RCJ2" s="57"/>
      <c r="RCK2" s="57"/>
      <c r="RCL2" s="57"/>
      <c r="RCM2" s="57"/>
      <c r="RCN2" s="57"/>
      <c r="RCO2" s="57"/>
      <c r="RCP2" s="57"/>
      <c r="RCQ2" s="57"/>
      <c r="RCR2" s="57"/>
      <c r="RCS2" s="57"/>
      <c r="RCT2" s="57"/>
      <c r="RCU2" s="57"/>
      <c r="RCV2" s="57"/>
      <c r="RCW2" s="57"/>
      <c r="RCX2" s="57"/>
      <c r="RCY2" s="57"/>
      <c r="RCZ2" s="57"/>
      <c r="RDA2" s="57"/>
      <c r="RDB2" s="57"/>
      <c r="RDC2" s="57"/>
      <c r="RDD2" s="57"/>
      <c r="RDE2" s="57"/>
      <c r="RDF2" s="57"/>
      <c r="RDG2" s="57"/>
      <c r="RDH2" s="57"/>
      <c r="RDI2" s="57"/>
      <c r="RDJ2" s="57"/>
      <c r="RDK2" s="57"/>
      <c r="RDL2" s="57"/>
      <c r="RDM2" s="57"/>
      <c r="RDN2" s="57"/>
      <c r="RDO2" s="57"/>
      <c r="RDP2" s="57"/>
      <c r="RDQ2" s="57"/>
      <c r="RDR2" s="57"/>
      <c r="RDS2" s="57"/>
      <c r="RDT2" s="57"/>
      <c r="RDU2" s="57"/>
      <c r="RDV2" s="57"/>
      <c r="RDW2" s="57"/>
      <c r="RDX2" s="57"/>
      <c r="RDY2" s="57"/>
      <c r="RDZ2" s="57"/>
      <c r="REA2" s="57"/>
      <c r="REB2" s="57"/>
      <c r="REC2" s="57"/>
      <c r="RED2" s="57"/>
      <c r="REE2" s="57"/>
      <c r="REF2" s="57"/>
      <c r="REG2" s="57"/>
      <c r="REH2" s="57"/>
      <c r="REI2" s="57"/>
      <c r="REJ2" s="57"/>
      <c r="REK2" s="57"/>
      <c r="REL2" s="57"/>
      <c r="REM2" s="57"/>
      <c r="REN2" s="57"/>
      <c r="REO2" s="57"/>
      <c r="REP2" s="57"/>
      <c r="REQ2" s="57"/>
      <c r="RER2" s="57"/>
      <c r="RES2" s="57"/>
      <c r="RET2" s="57"/>
      <c r="REU2" s="57"/>
      <c r="REV2" s="57"/>
      <c r="REW2" s="57"/>
      <c r="REX2" s="57"/>
      <c r="REY2" s="57"/>
      <c r="REZ2" s="57"/>
      <c r="RFA2" s="57"/>
      <c r="RFB2" s="57"/>
      <c r="RFC2" s="57"/>
      <c r="RFD2" s="57"/>
      <c r="RFE2" s="57"/>
      <c r="RFF2" s="57"/>
      <c r="RFG2" s="57"/>
      <c r="RFH2" s="57"/>
      <c r="RFI2" s="57"/>
      <c r="RFJ2" s="57"/>
      <c r="RFK2" s="57"/>
      <c r="RFL2" s="57"/>
      <c r="RFM2" s="57"/>
      <c r="RFN2" s="57"/>
      <c r="RFO2" s="57"/>
      <c r="RFP2" s="57"/>
      <c r="RFQ2" s="57"/>
      <c r="RFR2" s="57"/>
      <c r="RFS2" s="57"/>
      <c r="RFT2" s="57"/>
      <c r="RFU2" s="57"/>
      <c r="RFV2" s="57"/>
      <c r="RFW2" s="57"/>
      <c r="RFX2" s="57"/>
      <c r="RFY2" s="57"/>
      <c r="RFZ2" s="57"/>
      <c r="RGA2" s="57"/>
      <c r="RGB2" s="57"/>
      <c r="RGC2" s="57"/>
      <c r="RGD2" s="57"/>
      <c r="RGE2" s="57"/>
      <c r="RGF2" s="57"/>
      <c r="RGG2" s="57"/>
      <c r="RGH2" s="57"/>
      <c r="RGI2" s="57"/>
      <c r="RGJ2" s="57"/>
      <c r="RGK2" s="57"/>
      <c r="RGL2" s="57"/>
      <c r="RGM2" s="57"/>
      <c r="RGN2" s="57"/>
      <c r="RGO2" s="57"/>
      <c r="RGP2" s="57"/>
      <c r="RGQ2" s="57"/>
      <c r="RGR2" s="57"/>
      <c r="RGS2" s="57"/>
      <c r="RGT2" s="57"/>
      <c r="RGU2" s="57"/>
      <c r="RGV2" s="57"/>
      <c r="RGW2" s="57"/>
      <c r="RGX2" s="57"/>
      <c r="RGY2" s="57"/>
      <c r="RGZ2" s="57"/>
      <c r="RHA2" s="57"/>
      <c r="RHB2" s="57"/>
      <c r="RHC2" s="57"/>
      <c r="RHD2" s="57"/>
      <c r="RHE2" s="57"/>
      <c r="RHF2" s="57"/>
      <c r="RHG2" s="57"/>
      <c r="RHH2" s="57"/>
      <c r="RHI2" s="57"/>
      <c r="RHJ2" s="57"/>
      <c r="RHK2" s="57"/>
      <c r="RHL2" s="57"/>
      <c r="RHM2" s="57"/>
      <c r="RHN2" s="57"/>
      <c r="RHO2" s="57"/>
      <c r="RHP2" s="57"/>
      <c r="RHQ2" s="57"/>
      <c r="RHR2" s="57"/>
      <c r="RHS2" s="57"/>
      <c r="RHT2" s="57"/>
      <c r="RHU2" s="57"/>
      <c r="RHV2" s="57"/>
      <c r="RHW2" s="57"/>
      <c r="RHX2" s="57"/>
      <c r="RHY2" s="57"/>
      <c r="RHZ2" s="57"/>
      <c r="RIA2" s="57"/>
      <c r="RIB2" s="57"/>
      <c r="RIC2" s="57"/>
      <c r="RID2" s="57"/>
      <c r="RIE2" s="57"/>
      <c r="RIF2" s="57"/>
      <c r="RIG2" s="57"/>
      <c r="RIH2" s="57"/>
      <c r="RII2" s="57"/>
      <c r="RIJ2" s="57"/>
      <c r="RIK2" s="57"/>
      <c r="RIL2" s="57"/>
      <c r="RIM2" s="57"/>
      <c r="RIN2" s="57"/>
      <c r="RIO2" s="57"/>
      <c r="RIP2" s="57"/>
      <c r="RIQ2" s="57"/>
      <c r="RIR2" s="57"/>
      <c r="RIS2" s="57"/>
      <c r="RIT2" s="57"/>
      <c r="RIU2" s="57"/>
      <c r="RIV2" s="57"/>
      <c r="RIW2" s="57"/>
      <c r="RIX2" s="57"/>
      <c r="RIY2" s="57"/>
      <c r="RIZ2" s="57"/>
      <c r="RJA2" s="57"/>
      <c r="RJB2" s="57"/>
      <c r="RJC2" s="57"/>
      <c r="RJD2" s="57"/>
      <c r="RJE2" s="57"/>
      <c r="RJF2" s="57"/>
      <c r="RJG2" s="57"/>
      <c r="RJH2" s="57"/>
      <c r="RJI2" s="57"/>
      <c r="RJJ2" s="57"/>
      <c r="RJK2" s="57"/>
      <c r="RJL2" s="57"/>
      <c r="RJM2" s="57"/>
      <c r="RJN2" s="57"/>
      <c r="RJO2" s="57"/>
      <c r="RJP2" s="57"/>
      <c r="RJQ2" s="57"/>
      <c r="RJR2" s="57"/>
      <c r="RJS2" s="57"/>
      <c r="RJT2" s="57"/>
      <c r="RJU2" s="57"/>
      <c r="RJV2" s="57"/>
      <c r="RJW2" s="57"/>
      <c r="RJX2" s="57"/>
      <c r="RJY2" s="57"/>
      <c r="RJZ2" s="57"/>
      <c r="RKA2" s="57"/>
      <c r="RKB2" s="57"/>
      <c r="RKC2" s="57"/>
      <c r="RKD2" s="57"/>
      <c r="RKE2" s="57"/>
      <c r="RKF2" s="57"/>
      <c r="RKG2" s="57"/>
      <c r="RKH2" s="57"/>
      <c r="RKI2" s="57"/>
      <c r="RKJ2" s="57"/>
      <c r="RKK2" s="57"/>
      <c r="RKL2" s="57"/>
      <c r="RKM2" s="57"/>
      <c r="RKN2" s="57"/>
      <c r="RKO2" s="57"/>
      <c r="RKP2" s="57"/>
      <c r="RKQ2" s="57"/>
      <c r="RKR2" s="57"/>
      <c r="RKS2" s="57"/>
      <c r="RKT2" s="57"/>
      <c r="RKU2" s="57"/>
      <c r="RKV2" s="57"/>
      <c r="RKW2" s="57"/>
      <c r="RKX2" s="57"/>
      <c r="RKY2" s="57"/>
      <c r="RKZ2" s="57"/>
      <c r="RLA2" s="57"/>
      <c r="RLB2" s="57"/>
      <c r="RLC2" s="57"/>
      <c r="RLD2" s="57"/>
      <c r="RLE2" s="57"/>
      <c r="RLF2" s="57"/>
      <c r="RLG2" s="57"/>
      <c r="RLH2" s="57"/>
      <c r="RLI2" s="57"/>
      <c r="RLJ2" s="57"/>
      <c r="RLK2" s="57"/>
      <c r="RLL2" s="57"/>
      <c r="RLM2" s="57"/>
      <c r="RLN2" s="57"/>
      <c r="RLO2" s="57"/>
      <c r="RLP2" s="57"/>
      <c r="RLQ2" s="57"/>
      <c r="RLR2" s="57"/>
      <c r="RLS2" s="57"/>
      <c r="RLT2" s="57"/>
      <c r="RLU2" s="57"/>
      <c r="RLV2" s="57"/>
      <c r="RLW2" s="57"/>
      <c r="RLX2" s="57"/>
      <c r="RLY2" s="57"/>
      <c r="RLZ2" s="57"/>
      <c r="RMA2" s="57"/>
      <c r="RMB2" s="57"/>
      <c r="RMC2" s="57"/>
      <c r="RMD2" s="57"/>
      <c r="RME2" s="57"/>
      <c r="RMF2" s="57"/>
      <c r="RMG2" s="57"/>
      <c r="RMH2" s="57"/>
      <c r="RMI2" s="57"/>
      <c r="RMJ2" s="57"/>
      <c r="RMK2" s="57"/>
      <c r="RML2" s="57"/>
      <c r="RMM2" s="57"/>
      <c r="RMN2" s="57"/>
      <c r="RMO2" s="57"/>
      <c r="RMP2" s="57"/>
      <c r="RMQ2" s="57"/>
      <c r="RMR2" s="57"/>
      <c r="RMS2" s="57"/>
      <c r="RMT2" s="57"/>
      <c r="RMU2" s="57"/>
      <c r="RMV2" s="57"/>
      <c r="RMW2" s="57"/>
      <c r="RMX2" s="57"/>
      <c r="RMY2" s="57"/>
      <c r="RMZ2" s="57"/>
      <c r="RNA2" s="57"/>
      <c r="RNB2" s="57"/>
      <c r="RNC2" s="57"/>
      <c r="RND2" s="57"/>
      <c r="RNE2" s="57"/>
      <c r="RNF2" s="57"/>
      <c r="RNG2" s="57"/>
      <c r="RNH2" s="57"/>
      <c r="RNI2" s="57"/>
      <c r="RNJ2" s="57"/>
      <c r="RNK2" s="57"/>
      <c r="RNL2" s="57"/>
      <c r="RNM2" s="57"/>
      <c r="RNN2" s="57"/>
      <c r="RNO2" s="57"/>
      <c r="RNP2" s="57"/>
      <c r="RNQ2" s="57"/>
      <c r="RNR2" s="57"/>
      <c r="RNS2" s="57"/>
      <c r="RNT2" s="57"/>
      <c r="RNU2" s="57"/>
      <c r="RNV2" s="57"/>
      <c r="RNW2" s="57"/>
      <c r="RNX2" s="57"/>
      <c r="RNY2" s="57"/>
      <c r="RNZ2" s="57"/>
      <c r="ROA2" s="57"/>
      <c r="ROB2" s="57"/>
      <c r="ROC2" s="57"/>
      <c r="ROD2" s="57"/>
      <c r="ROE2" s="57"/>
      <c r="ROF2" s="57"/>
      <c r="ROG2" s="57"/>
      <c r="ROH2" s="57"/>
      <c r="ROI2" s="57"/>
      <c r="ROJ2" s="57"/>
      <c r="ROK2" s="57"/>
      <c r="ROL2" s="57"/>
      <c r="ROM2" s="57"/>
      <c r="RON2" s="57"/>
      <c r="ROO2" s="57"/>
      <c r="ROP2" s="57"/>
      <c r="ROQ2" s="57"/>
      <c r="ROR2" s="57"/>
      <c r="ROS2" s="57"/>
      <c r="ROT2" s="57"/>
      <c r="ROU2" s="57"/>
      <c r="ROV2" s="57"/>
      <c r="ROW2" s="57"/>
      <c r="ROX2" s="57"/>
      <c r="ROY2" s="57"/>
      <c r="ROZ2" s="57"/>
      <c r="RPA2" s="57"/>
      <c r="RPB2" s="57"/>
      <c r="RPC2" s="57"/>
      <c r="RPD2" s="57"/>
      <c r="RPE2" s="57"/>
      <c r="RPF2" s="57"/>
      <c r="RPG2" s="57"/>
      <c r="RPH2" s="57"/>
      <c r="RPI2" s="57"/>
      <c r="RPJ2" s="57"/>
      <c r="RPK2" s="57"/>
      <c r="RPL2" s="57"/>
      <c r="RPM2" s="57"/>
      <c r="RPN2" s="57"/>
      <c r="RPO2" s="57"/>
      <c r="RPP2" s="57"/>
      <c r="RPQ2" s="57"/>
      <c r="RPR2" s="57"/>
      <c r="RPS2" s="57"/>
      <c r="RPT2" s="57"/>
      <c r="RPU2" s="57"/>
      <c r="RPV2" s="57"/>
      <c r="RPW2" s="57"/>
      <c r="RPX2" s="57"/>
      <c r="RPY2" s="57"/>
      <c r="RPZ2" s="57"/>
      <c r="RQA2" s="57"/>
      <c r="RQB2" s="57"/>
      <c r="RQC2" s="57"/>
      <c r="RQD2" s="57"/>
      <c r="RQE2" s="57"/>
      <c r="RQF2" s="57"/>
      <c r="RQG2" s="57"/>
      <c r="RQH2" s="57"/>
      <c r="RQI2" s="57"/>
      <c r="RQJ2" s="57"/>
      <c r="RQK2" s="57"/>
      <c r="RQL2" s="57"/>
      <c r="RQM2" s="57"/>
      <c r="RQN2" s="57"/>
      <c r="RQO2" s="57"/>
      <c r="RQP2" s="57"/>
      <c r="RQQ2" s="57"/>
      <c r="RQR2" s="57"/>
      <c r="RQS2" s="57"/>
      <c r="RQT2" s="57"/>
      <c r="RQU2" s="57"/>
      <c r="RQV2" s="57"/>
      <c r="RQW2" s="57"/>
      <c r="RQX2" s="57"/>
      <c r="RQY2" s="57"/>
      <c r="RQZ2" s="57"/>
      <c r="RRA2" s="57"/>
      <c r="RRB2" s="57"/>
      <c r="RRC2" s="57"/>
      <c r="RRD2" s="57"/>
      <c r="RRE2" s="57"/>
      <c r="RRF2" s="57"/>
      <c r="RRG2" s="57"/>
      <c r="RRH2" s="57"/>
      <c r="RRI2" s="57"/>
      <c r="RRJ2" s="57"/>
      <c r="RRK2" s="57"/>
      <c r="RRL2" s="57"/>
      <c r="RRM2" s="57"/>
      <c r="RRN2" s="57"/>
      <c r="RRO2" s="57"/>
      <c r="RRP2" s="57"/>
      <c r="RRQ2" s="57"/>
      <c r="RRR2" s="57"/>
      <c r="RRS2" s="57"/>
      <c r="RRT2" s="57"/>
      <c r="RRU2" s="57"/>
      <c r="RRV2" s="57"/>
      <c r="RRW2" s="57"/>
      <c r="RRX2" s="57"/>
      <c r="RRY2" s="57"/>
      <c r="RRZ2" s="57"/>
      <c r="RSA2" s="57"/>
      <c r="RSB2" s="57"/>
      <c r="RSC2" s="57"/>
      <c r="RSD2" s="57"/>
      <c r="RSE2" s="57"/>
      <c r="RSF2" s="57"/>
      <c r="RSG2" s="57"/>
      <c r="RSH2" s="57"/>
      <c r="RSI2" s="57"/>
      <c r="RSJ2" s="57"/>
      <c r="RSK2" s="57"/>
      <c r="RSL2" s="57"/>
      <c r="RSM2" s="57"/>
      <c r="RSN2" s="57"/>
      <c r="RSO2" s="57"/>
      <c r="RSP2" s="57"/>
      <c r="RSQ2" s="57"/>
      <c r="RSR2" s="57"/>
      <c r="RSS2" s="57"/>
      <c r="RST2" s="57"/>
      <c r="RSU2" s="57"/>
      <c r="RSV2" s="57"/>
      <c r="RSW2" s="57"/>
      <c r="RSX2" s="57"/>
      <c r="RSY2" s="57"/>
      <c r="RSZ2" s="57"/>
      <c r="RTA2" s="57"/>
      <c r="RTB2" s="57"/>
      <c r="RTC2" s="57"/>
      <c r="RTD2" s="57"/>
      <c r="RTE2" s="57"/>
      <c r="RTF2" s="57"/>
      <c r="RTG2" s="57"/>
      <c r="RTH2" s="57"/>
      <c r="RTI2" s="57"/>
      <c r="RTJ2" s="57"/>
      <c r="RTK2" s="57"/>
      <c r="RTL2" s="57"/>
      <c r="RTM2" s="57"/>
      <c r="RTN2" s="57"/>
      <c r="RTO2" s="57"/>
      <c r="RTP2" s="57"/>
      <c r="RTQ2" s="57"/>
      <c r="RTR2" s="57"/>
      <c r="RTS2" s="57"/>
      <c r="RTT2" s="57"/>
      <c r="RTU2" s="57"/>
      <c r="RTV2" s="57"/>
      <c r="RTW2" s="57"/>
      <c r="RTX2" s="57"/>
      <c r="RTY2" s="57"/>
      <c r="RTZ2" s="57"/>
      <c r="RUA2" s="57"/>
      <c r="RUB2" s="57"/>
      <c r="RUC2" s="57"/>
      <c r="RUD2" s="57"/>
      <c r="RUE2" s="57"/>
      <c r="RUF2" s="57"/>
      <c r="RUG2" s="57"/>
      <c r="RUH2" s="57"/>
      <c r="RUI2" s="57"/>
      <c r="RUJ2" s="57"/>
      <c r="RUK2" s="57"/>
      <c r="RUL2" s="57"/>
      <c r="RUM2" s="57"/>
      <c r="RUN2" s="57"/>
      <c r="RUO2" s="57"/>
      <c r="RUP2" s="57"/>
      <c r="RUQ2" s="57"/>
      <c r="RUR2" s="57"/>
      <c r="RUS2" s="57"/>
      <c r="RUT2" s="57"/>
      <c r="RUU2" s="57"/>
      <c r="RUV2" s="57"/>
      <c r="RUW2" s="57"/>
      <c r="RUX2" s="57"/>
      <c r="RUY2" s="57"/>
      <c r="RUZ2" s="57"/>
      <c r="RVA2" s="57"/>
      <c r="RVB2" s="57"/>
      <c r="RVC2" s="57"/>
      <c r="RVD2" s="57"/>
      <c r="RVE2" s="57"/>
      <c r="RVF2" s="57"/>
      <c r="RVG2" s="57"/>
      <c r="RVH2" s="57"/>
      <c r="RVI2" s="57"/>
      <c r="RVJ2" s="57"/>
      <c r="RVK2" s="57"/>
      <c r="RVL2" s="57"/>
      <c r="RVM2" s="57"/>
      <c r="RVN2" s="57"/>
      <c r="RVO2" s="57"/>
      <c r="RVP2" s="57"/>
      <c r="RVQ2" s="57"/>
      <c r="RVR2" s="57"/>
      <c r="RVS2" s="57"/>
      <c r="RVT2" s="57"/>
      <c r="RVU2" s="57"/>
      <c r="RVV2" s="57"/>
      <c r="RVW2" s="57"/>
      <c r="RVX2" s="57"/>
      <c r="RVY2" s="57"/>
      <c r="RVZ2" s="57"/>
      <c r="RWA2" s="57"/>
      <c r="RWB2" s="57"/>
      <c r="RWC2" s="57"/>
      <c r="RWD2" s="57"/>
      <c r="RWE2" s="57"/>
      <c r="RWF2" s="57"/>
      <c r="RWG2" s="57"/>
      <c r="RWH2" s="57"/>
      <c r="RWI2" s="57"/>
      <c r="RWJ2" s="57"/>
      <c r="RWK2" s="57"/>
      <c r="RWL2" s="57"/>
      <c r="RWM2" s="57"/>
      <c r="RWN2" s="57"/>
      <c r="RWO2" s="57"/>
      <c r="RWP2" s="57"/>
      <c r="RWQ2" s="57"/>
      <c r="RWR2" s="57"/>
      <c r="RWS2" s="57"/>
      <c r="RWT2" s="57"/>
      <c r="RWU2" s="57"/>
      <c r="RWV2" s="57"/>
      <c r="RWW2" s="57"/>
      <c r="RWX2" s="57"/>
      <c r="RWY2" s="57"/>
      <c r="RWZ2" s="57"/>
      <c r="RXA2" s="57"/>
      <c r="RXB2" s="57"/>
      <c r="RXC2" s="57"/>
      <c r="RXD2" s="57"/>
      <c r="RXE2" s="57"/>
      <c r="RXF2" s="57"/>
      <c r="RXG2" s="57"/>
      <c r="RXH2" s="57"/>
      <c r="RXI2" s="57"/>
      <c r="RXJ2" s="57"/>
      <c r="RXK2" s="57"/>
      <c r="RXL2" s="57"/>
      <c r="RXM2" s="57"/>
      <c r="RXN2" s="57"/>
      <c r="RXO2" s="57"/>
      <c r="RXP2" s="57"/>
      <c r="RXQ2" s="57"/>
      <c r="RXR2" s="57"/>
      <c r="RXS2" s="57"/>
      <c r="RXT2" s="57"/>
      <c r="RXU2" s="57"/>
      <c r="RXV2" s="57"/>
      <c r="RXW2" s="57"/>
      <c r="RXX2" s="57"/>
      <c r="RXY2" s="57"/>
      <c r="RXZ2" s="57"/>
      <c r="RYA2" s="57"/>
      <c r="RYB2" s="57"/>
      <c r="RYC2" s="57"/>
      <c r="RYD2" s="57"/>
      <c r="RYE2" s="57"/>
      <c r="RYF2" s="57"/>
      <c r="RYG2" s="57"/>
      <c r="RYH2" s="57"/>
      <c r="RYI2" s="57"/>
      <c r="RYJ2" s="57"/>
      <c r="RYK2" s="57"/>
      <c r="RYL2" s="57"/>
      <c r="RYM2" s="57"/>
      <c r="RYN2" s="57"/>
      <c r="RYO2" s="57"/>
      <c r="RYP2" s="57"/>
      <c r="RYQ2" s="57"/>
      <c r="RYR2" s="57"/>
      <c r="RYS2" s="57"/>
      <c r="RYT2" s="57"/>
      <c r="RYU2" s="57"/>
      <c r="RYV2" s="57"/>
      <c r="RYW2" s="57"/>
      <c r="RYX2" s="57"/>
      <c r="RYY2" s="57"/>
      <c r="RYZ2" s="57"/>
      <c r="RZA2" s="57"/>
      <c r="RZB2" s="57"/>
      <c r="RZC2" s="57"/>
      <c r="RZD2" s="57"/>
      <c r="RZE2" s="57"/>
      <c r="RZF2" s="57"/>
      <c r="RZG2" s="57"/>
      <c r="RZH2" s="57"/>
      <c r="RZI2" s="57"/>
      <c r="RZJ2" s="57"/>
      <c r="RZK2" s="57"/>
      <c r="RZL2" s="57"/>
      <c r="RZM2" s="57"/>
      <c r="RZN2" s="57"/>
      <c r="RZO2" s="57"/>
      <c r="RZP2" s="57"/>
      <c r="RZQ2" s="57"/>
      <c r="RZR2" s="57"/>
      <c r="RZS2" s="57"/>
      <c r="RZT2" s="57"/>
      <c r="RZU2" s="57"/>
      <c r="RZV2" s="57"/>
      <c r="RZW2" s="57"/>
      <c r="RZX2" s="57"/>
      <c r="RZY2" s="57"/>
      <c r="RZZ2" s="57"/>
      <c r="SAA2" s="57"/>
      <c r="SAB2" s="57"/>
      <c r="SAC2" s="57"/>
      <c r="SAD2" s="57"/>
      <c r="SAE2" s="57"/>
      <c r="SAF2" s="57"/>
      <c r="SAG2" s="57"/>
      <c r="SAH2" s="57"/>
      <c r="SAI2" s="57"/>
      <c r="SAJ2" s="57"/>
      <c r="SAK2" s="57"/>
      <c r="SAL2" s="57"/>
      <c r="SAM2" s="57"/>
      <c r="SAN2" s="57"/>
      <c r="SAO2" s="57"/>
      <c r="SAP2" s="57"/>
      <c r="SAQ2" s="57"/>
      <c r="SAR2" s="57"/>
      <c r="SAS2" s="57"/>
      <c r="SAT2" s="57"/>
      <c r="SAU2" s="57"/>
      <c r="SAV2" s="57"/>
      <c r="SAW2" s="57"/>
      <c r="SAX2" s="57"/>
      <c r="SAY2" s="57"/>
      <c r="SAZ2" s="57"/>
      <c r="SBA2" s="57"/>
      <c r="SBB2" s="57"/>
      <c r="SBC2" s="57"/>
      <c r="SBD2" s="57"/>
      <c r="SBE2" s="57"/>
      <c r="SBF2" s="57"/>
      <c r="SBG2" s="57"/>
      <c r="SBH2" s="57"/>
      <c r="SBI2" s="57"/>
      <c r="SBJ2" s="57"/>
      <c r="SBK2" s="57"/>
      <c r="SBL2" s="57"/>
      <c r="SBM2" s="57"/>
      <c r="SBN2" s="57"/>
      <c r="SBO2" s="57"/>
      <c r="SBP2" s="57"/>
      <c r="SBQ2" s="57"/>
      <c r="SBR2" s="57"/>
      <c r="SBS2" s="57"/>
      <c r="SBT2" s="57"/>
      <c r="SBU2" s="57"/>
      <c r="SBV2" s="57"/>
      <c r="SBW2" s="57"/>
      <c r="SBX2" s="57"/>
      <c r="SBY2" s="57"/>
      <c r="SBZ2" s="57"/>
      <c r="SCA2" s="57"/>
      <c r="SCB2" s="57"/>
      <c r="SCC2" s="57"/>
      <c r="SCD2" s="57"/>
      <c r="SCE2" s="57"/>
      <c r="SCF2" s="57"/>
      <c r="SCG2" s="57"/>
      <c r="SCH2" s="57"/>
      <c r="SCI2" s="57"/>
      <c r="SCJ2" s="57"/>
      <c r="SCK2" s="57"/>
      <c r="SCL2" s="57"/>
      <c r="SCM2" s="57"/>
      <c r="SCN2" s="57"/>
      <c r="SCO2" s="57"/>
      <c r="SCP2" s="57"/>
      <c r="SCQ2" s="57"/>
      <c r="SCR2" s="57"/>
      <c r="SCS2" s="57"/>
      <c r="SCT2" s="57"/>
      <c r="SCU2" s="57"/>
      <c r="SCV2" s="57"/>
      <c r="SCW2" s="57"/>
      <c r="SCX2" s="57"/>
      <c r="SCY2" s="57"/>
      <c r="SCZ2" s="57"/>
      <c r="SDA2" s="57"/>
      <c r="SDB2" s="57"/>
      <c r="SDC2" s="57"/>
      <c r="SDD2" s="57"/>
      <c r="SDE2" s="57"/>
      <c r="SDF2" s="57"/>
      <c r="SDG2" s="57"/>
      <c r="SDH2" s="57"/>
      <c r="SDI2" s="57"/>
      <c r="SDJ2" s="57"/>
      <c r="SDK2" s="57"/>
      <c r="SDL2" s="57"/>
      <c r="SDM2" s="57"/>
      <c r="SDN2" s="57"/>
      <c r="SDO2" s="57"/>
      <c r="SDP2" s="57"/>
      <c r="SDQ2" s="57"/>
      <c r="SDR2" s="57"/>
      <c r="SDS2" s="57"/>
      <c r="SDT2" s="57"/>
      <c r="SDU2" s="57"/>
      <c r="SDV2" s="57"/>
      <c r="SDW2" s="57"/>
      <c r="SDX2" s="57"/>
      <c r="SDY2" s="57"/>
      <c r="SDZ2" s="57"/>
      <c r="SEA2" s="57"/>
      <c r="SEB2" s="57"/>
      <c r="SEC2" s="57"/>
      <c r="SED2" s="57"/>
      <c r="SEE2" s="57"/>
      <c r="SEF2" s="57"/>
      <c r="SEG2" s="57"/>
      <c r="SEH2" s="57"/>
      <c r="SEI2" s="57"/>
      <c r="SEJ2" s="57"/>
      <c r="SEK2" s="57"/>
      <c r="SEL2" s="57"/>
      <c r="SEM2" s="57"/>
      <c r="SEN2" s="57"/>
      <c r="SEO2" s="57"/>
      <c r="SEP2" s="57"/>
      <c r="SEQ2" s="57"/>
      <c r="SER2" s="57"/>
      <c r="SES2" s="57"/>
      <c r="SET2" s="57"/>
      <c r="SEU2" s="57"/>
      <c r="SEV2" s="57"/>
      <c r="SEW2" s="57"/>
      <c r="SEX2" s="57"/>
      <c r="SEY2" s="57"/>
      <c r="SEZ2" s="57"/>
      <c r="SFA2" s="57"/>
      <c r="SFB2" s="57"/>
      <c r="SFC2" s="57"/>
      <c r="SFD2" s="57"/>
      <c r="SFE2" s="57"/>
      <c r="SFF2" s="57"/>
      <c r="SFG2" s="57"/>
      <c r="SFH2" s="57"/>
      <c r="SFI2" s="57"/>
      <c r="SFJ2" s="57"/>
      <c r="SFK2" s="57"/>
      <c r="SFL2" s="57"/>
      <c r="SFM2" s="57"/>
      <c r="SFN2" s="57"/>
      <c r="SFO2" s="57"/>
      <c r="SFP2" s="57"/>
      <c r="SFQ2" s="57"/>
      <c r="SFR2" s="57"/>
      <c r="SFS2" s="57"/>
      <c r="SFT2" s="57"/>
      <c r="SFU2" s="57"/>
      <c r="SFV2" s="57"/>
      <c r="SFW2" s="57"/>
      <c r="SFX2" s="57"/>
      <c r="SFY2" s="57"/>
      <c r="SFZ2" s="57"/>
      <c r="SGA2" s="57"/>
      <c r="SGB2" s="57"/>
      <c r="SGC2" s="57"/>
      <c r="SGD2" s="57"/>
      <c r="SGE2" s="57"/>
      <c r="SGF2" s="57"/>
      <c r="SGG2" s="57"/>
      <c r="SGH2" s="57"/>
      <c r="SGI2" s="57"/>
      <c r="SGJ2" s="57"/>
      <c r="SGK2" s="57"/>
      <c r="SGL2" s="57"/>
      <c r="SGM2" s="57"/>
      <c r="SGN2" s="57"/>
      <c r="SGO2" s="57"/>
      <c r="SGP2" s="57"/>
      <c r="SGQ2" s="57"/>
      <c r="SGR2" s="57"/>
      <c r="SGS2" s="57"/>
      <c r="SGT2" s="57"/>
      <c r="SGU2" s="57"/>
      <c r="SGV2" s="57"/>
      <c r="SGW2" s="57"/>
      <c r="SGX2" s="57"/>
      <c r="SGY2" s="57"/>
      <c r="SGZ2" s="57"/>
      <c r="SHA2" s="57"/>
      <c r="SHB2" s="57"/>
      <c r="SHC2" s="57"/>
      <c r="SHD2" s="57"/>
      <c r="SHE2" s="57"/>
      <c r="SHF2" s="57"/>
      <c r="SHG2" s="57"/>
      <c r="SHH2" s="57"/>
      <c r="SHI2" s="57"/>
      <c r="SHJ2" s="57"/>
      <c r="SHK2" s="57"/>
      <c r="SHL2" s="57"/>
      <c r="SHM2" s="57"/>
      <c r="SHN2" s="57"/>
      <c r="SHO2" s="57"/>
      <c r="SHP2" s="57"/>
      <c r="SHQ2" s="57"/>
      <c r="SHR2" s="57"/>
      <c r="SHS2" s="57"/>
      <c r="SHT2" s="57"/>
      <c r="SHU2" s="57"/>
      <c r="SHV2" s="57"/>
      <c r="SHW2" s="57"/>
      <c r="SHX2" s="57"/>
      <c r="SHY2" s="57"/>
      <c r="SHZ2" s="57"/>
      <c r="SIA2" s="57"/>
      <c r="SIB2" s="57"/>
      <c r="SIC2" s="57"/>
      <c r="SID2" s="57"/>
      <c r="SIE2" s="57"/>
      <c r="SIF2" s="57"/>
      <c r="SIG2" s="57"/>
      <c r="SIH2" s="57"/>
      <c r="SII2" s="57"/>
      <c r="SIJ2" s="57"/>
      <c r="SIK2" s="57"/>
      <c r="SIL2" s="57"/>
      <c r="SIM2" s="57"/>
      <c r="SIN2" s="57"/>
      <c r="SIO2" s="57"/>
      <c r="SIP2" s="57"/>
      <c r="SIQ2" s="57"/>
      <c r="SIR2" s="57"/>
      <c r="SIS2" s="57"/>
      <c r="SIT2" s="57"/>
      <c r="SIU2" s="57"/>
      <c r="SIV2" s="57"/>
      <c r="SIW2" s="57"/>
      <c r="SIX2" s="57"/>
      <c r="SIY2" s="57"/>
      <c r="SIZ2" s="57"/>
      <c r="SJA2" s="57"/>
      <c r="SJB2" s="57"/>
      <c r="SJC2" s="57"/>
      <c r="SJD2" s="57"/>
      <c r="SJE2" s="57"/>
      <c r="SJF2" s="57"/>
      <c r="SJG2" s="57"/>
      <c r="SJH2" s="57"/>
      <c r="SJI2" s="57"/>
      <c r="SJJ2" s="57"/>
      <c r="SJK2" s="57"/>
      <c r="SJL2" s="57"/>
      <c r="SJM2" s="57"/>
      <c r="SJN2" s="57"/>
      <c r="SJO2" s="57"/>
      <c r="SJP2" s="57"/>
      <c r="SJQ2" s="57"/>
      <c r="SJR2" s="57"/>
      <c r="SJS2" s="57"/>
      <c r="SJT2" s="57"/>
      <c r="SJU2" s="57"/>
      <c r="SJV2" s="57"/>
      <c r="SJW2" s="57"/>
      <c r="SJX2" s="57"/>
      <c r="SJY2" s="57"/>
      <c r="SJZ2" s="57"/>
      <c r="SKA2" s="57"/>
      <c r="SKB2" s="57"/>
      <c r="SKC2" s="57"/>
      <c r="SKD2" s="57"/>
      <c r="SKE2" s="57"/>
      <c r="SKF2" s="57"/>
      <c r="SKG2" s="57"/>
      <c r="SKH2" s="57"/>
      <c r="SKI2" s="57"/>
      <c r="SKJ2" s="57"/>
      <c r="SKK2" s="57"/>
      <c r="SKL2" s="57"/>
      <c r="SKM2" s="57"/>
      <c r="SKN2" s="57"/>
      <c r="SKO2" s="57"/>
      <c r="SKP2" s="57"/>
      <c r="SKQ2" s="57"/>
      <c r="SKR2" s="57"/>
      <c r="SKS2" s="57"/>
      <c r="SKT2" s="57"/>
      <c r="SKU2" s="57"/>
      <c r="SKV2" s="57"/>
      <c r="SKW2" s="57"/>
      <c r="SKX2" s="57"/>
      <c r="SKY2" s="57"/>
      <c r="SKZ2" s="57"/>
      <c r="SLA2" s="57"/>
      <c r="SLB2" s="57"/>
      <c r="SLC2" s="57"/>
      <c r="SLD2" s="57"/>
      <c r="SLE2" s="57"/>
      <c r="SLF2" s="57"/>
      <c r="SLG2" s="57"/>
      <c r="SLH2" s="57"/>
      <c r="SLI2" s="57"/>
      <c r="SLJ2" s="57"/>
      <c r="SLK2" s="57"/>
      <c r="SLL2" s="57"/>
      <c r="SLM2" s="57"/>
      <c r="SLN2" s="57"/>
      <c r="SLO2" s="57"/>
      <c r="SLP2" s="57"/>
      <c r="SLQ2" s="57"/>
      <c r="SLR2" s="57"/>
      <c r="SLS2" s="57"/>
      <c r="SLT2" s="57"/>
      <c r="SLU2" s="57"/>
      <c r="SLV2" s="57"/>
      <c r="SLW2" s="57"/>
      <c r="SLX2" s="57"/>
      <c r="SLY2" s="57"/>
      <c r="SLZ2" s="57"/>
      <c r="SMA2" s="57"/>
      <c r="SMB2" s="57"/>
      <c r="SMC2" s="57"/>
      <c r="SMD2" s="57"/>
      <c r="SME2" s="57"/>
      <c r="SMF2" s="57"/>
      <c r="SMG2" s="57"/>
      <c r="SMH2" s="57"/>
      <c r="SMI2" s="57"/>
      <c r="SMJ2" s="57"/>
      <c r="SMK2" s="57"/>
      <c r="SML2" s="57"/>
      <c r="SMM2" s="57"/>
      <c r="SMN2" s="57"/>
      <c r="SMO2" s="57"/>
      <c r="SMP2" s="57"/>
      <c r="SMQ2" s="57"/>
      <c r="SMR2" s="57"/>
      <c r="SMS2" s="57"/>
      <c r="SMT2" s="57"/>
      <c r="SMU2" s="57"/>
      <c r="SMV2" s="57"/>
      <c r="SMW2" s="57"/>
      <c r="SMX2" s="57"/>
      <c r="SMY2" s="57"/>
      <c r="SMZ2" s="57"/>
      <c r="SNA2" s="57"/>
      <c r="SNB2" s="57"/>
      <c r="SNC2" s="57"/>
      <c r="SND2" s="57"/>
      <c r="SNE2" s="57"/>
      <c r="SNF2" s="57"/>
      <c r="SNG2" s="57"/>
      <c r="SNH2" s="57"/>
      <c r="SNI2" s="57"/>
      <c r="SNJ2" s="57"/>
      <c r="SNK2" s="57"/>
      <c r="SNL2" s="57"/>
      <c r="SNM2" s="57"/>
      <c r="SNN2" s="57"/>
      <c r="SNO2" s="57"/>
      <c r="SNP2" s="57"/>
      <c r="SNQ2" s="57"/>
      <c r="SNR2" s="57"/>
      <c r="SNS2" s="57"/>
      <c r="SNT2" s="57"/>
      <c r="SNU2" s="57"/>
      <c r="SNV2" s="57"/>
      <c r="SNW2" s="57"/>
      <c r="SNX2" s="57"/>
      <c r="SNY2" s="57"/>
      <c r="SNZ2" s="57"/>
      <c r="SOA2" s="57"/>
      <c r="SOB2" s="57"/>
      <c r="SOC2" s="57"/>
      <c r="SOD2" s="57"/>
      <c r="SOE2" s="57"/>
      <c r="SOF2" s="57"/>
      <c r="SOG2" s="57"/>
      <c r="SOH2" s="57"/>
      <c r="SOI2" s="57"/>
      <c r="SOJ2" s="57"/>
      <c r="SOK2" s="57"/>
      <c r="SOL2" s="57"/>
      <c r="SOM2" s="57"/>
      <c r="SON2" s="57"/>
      <c r="SOO2" s="57"/>
      <c r="SOP2" s="57"/>
      <c r="SOQ2" s="57"/>
      <c r="SOR2" s="57"/>
      <c r="SOS2" s="57"/>
      <c r="SOT2" s="57"/>
      <c r="SOU2" s="57"/>
      <c r="SOV2" s="57"/>
      <c r="SOW2" s="57"/>
      <c r="SOX2" s="57"/>
      <c r="SOY2" s="57"/>
      <c r="SOZ2" s="57"/>
      <c r="SPA2" s="57"/>
      <c r="SPB2" s="57"/>
      <c r="SPC2" s="57"/>
      <c r="SPD2" s="57"/>
      <c r="SPE2" s="57"/>
      <c r="SPF2" s="57"/>
      <c r="SPG2" s="57"/>
      <c r="SPH2" s="57"/>
      <c r="SPI2" s="57"/>
      <c r="SPJ2" s="57"/>
      <c r="SPK2" s="57"/>
      <c r="SPL2" s="57"/>
      <c r="SPM2" s="57"/>
      <c r="SPN2" s="57"/>
      <c r="SPO2" s="57"/>
      <c r="SPP2" s="57"/>
      <c r="SPQ2" s="57"/>
      <c r="SPR2" s="57"/>
      <c r="SPS2" s="57"/>
      <c r="SPT2" s="57"/>
      <c r="SPU2" s="57"/>
      <c r="SPV2" s="57"/>
      <c r="SPW2" s="57"/>
      <c r="SPX2" s="57"/>
      <c r="SPY2" s="57"/>
      <c r="SPZ2" s="57"/>
      <c r="SQA2" s="57"/>
      <c r="SQB2" s="57"/>
      <c r="SQC2" s="57"/>
      <c r="SQD2" s="57"/>
      <c r="SQE2" s="57"/>
      <c r="SQF2" s="57"/>
      <c r="SQG2" s="57"/>
      <c r="SQH2" s="57"/>
      <c r="SQI2" s="57"/>
      <c r="SQJ2" s="57"/>
      <c r="SQK2" s="57"/>
      <c r="SQL2" s="57"/>
      <c r="SQM2" s="57"/>
      <c r="SQN2" s="57"/>
      <c r="SQO2" s="57"/>
      <c r="SQP2" s="57"/>
      <c r="SQQ2" s="57"/>
      <c r="SQR2" s="57"/>
      <c r="SQS2" s="57"/>
      <c r="SQT2" s="57"/>
      <c r="SQU2" s="57"/>
      <c r="SQV2" s="57"/>
      <c r="SQW2" s="57"/>
      <c r="SQX2" s="57"/>
      <c r="SQY2" s="57"/>
      <c r="SQZ2" s="57"/>
      <c r="SRA2" s="57"/>
      <c r="SRB2" s="57"/>
      <c r="SRC2" s="57"/>
      <c r="SRD2" s="57"/>
      <c r="SRE2" s="57"/>
      <c r="SRF2" s="57"/>
      <c r="SRG2" s="57"/>
      <c r="SRH2" s="57"/>
      <c r="SRI2" s="57"/>
      <c r="SRJ2" s="57"/>
      <c r="SRK2" s="57"/>
      <c r="SRL2" s="57"/>
      <c r="SRM2" s="57"/>
      <c r="SRN2" s="57"/>
      <c r="SRO2" s="57"/>
      <c r="SRP2" s="57"/>
      <c r="SRQ2" s="57"/>
      <c r="SRR2" s="57"/>
      <c r="SRS2" s="57"/>
      <c r="SRT2" s="57"/>
      <c r="SRU2" s="57"/>
      <c r="SRV2" s="57"/>
      <c r="SRW2" s="57"/>
      <c r="SRX2" s="57"/>
      <c r="SRY2" s="57"/>
      <c r="SRZ2" s="57"/>
      <c r="SSA2" s="57"/>
      <c r="SSB2" s="57"/>
      <c r="SSC2" s="57"/>
      <c r="SSD2" s="57"/>
      <c r="SSE2" s="57"/>
      <c r="SSF2" s="57"/>
      <c r="SSG2" s="57"/>
      <c r="SSH2" s="57"/>
      <c r="SSI2" s="57"/>
      <c r="SSJ2" s="57"/>
      <c r="SSK2" s="57"/>
      <c r="SSL2" s="57"/>
      <c r="SSM2" s="57"/>
      <c r="SSN2" s="57"/>
      <c r="SSO2" s="57"/>
      <c r="SSP2" s="57"/>
      <c r="SSQ2" s="57"/>
      <c r="SSR2" s="57"/>
      <c r="SSS2" s="57"/>
      <c r="SST2" s="57"/>
      <c r="SSU2" s="57"/>
      <c r="SSV2" s="57"/>
      <c r="SSW2" s="57"/>
      <c r="SSX2" s="57"/>
      <c r="SSY2" s="57"/>
      <c r="SSZ2" s="57"/>
      <c r="STA2" s="57"/>
      <c r="STB2" s="57"/>
      <c r="STC2" s="57"/>
      <c r="STD2" s="57"/>
      <c r="STE2" s="57"/>
      <c r="STF2" s="57"/>
      <c r="STG2" s="57"/>
      <c r="STH2" s="57"/>
      <c r="STI2" s="57"/>
      <c r="STJ2" s="57"/>
      <c r="STK2" s="57"/>
      <c r="STL2" s="57"/>
      <c r="STM2" s="57"/>
      <c r="STN2" s="57"/>
      <c r="STO2" s="57"/>
      <c r="STP2" s="57"/>
      <c r="STQ2" s="57"/>
      <c r="STR2" s="57"/>
      <c r="STS2" s="57"/>
      <c r="STT2" s="57"/>
      <c r="STU2" s="57"/>
      <c r="STV2" s="57"/>
      <c r="STW2" s="57"/>
      <c r="STX2" s="57"/>
      <c r="STY2" s="57"/>
      <c r="STZ2" s="57"/>
      <c r="SUA2" s="57"/>
      <c r="SUB2" s="57"/>
      <c r="SUC2" s="57"/>
      <c r="SUD2" s="57"/>
      <c r="SUE2" s="57"/>
      <c r="SUF2" s="57"/>
      <c r="SUG2" s="57"/>
      <c r="SUH2" s="57"/>
      <c r="SUI2" s="57"/>
      <c r="SUJ2" s="57"/>
      <c r="SUK2" s="57"/>
      <c r="SUL2" s="57"/>
      <c r="SUM2" s="57"/>
      <c r="SUN2" s="57"/>
      <c r="SUO2" s="57"/>
      <c r="SUP2" s="57"/>
      <c r="SUQ2" s="57"/>
      <c r="SUR2" s="57"/>
      <c r="SUS2" s="57"/>
      <c r="SUT2" s="57"/>
      <c r="SUU2" s="57"/>
      <c r="SUV2" s="57"/>
      <c r="SUW2" s="57"/>
      <c r="SUX2" s="57"/>
      <c r="SUY2" s="57"/>
      <c r="SUZ2" s="57"/>
      <c r="SVA2" s="57"/>
      <c r="SVB2" s="57"/>
      <c r="SVC2" s="57"/>
      <c r="SVD2" s="57"/>
      <c r="SVE2" s="57"/>
      <c r="SVF2" s="57"/>
      <c r="SVG2" s="57"/>
      <c r="SVH2" s="57"/>
      <c r="SVI2" s="57"/>
      <c r="SVJ2" s="57"/>
      <c r="SVK2" s="57"/>
      <c r="SVL2" s="57"/>
      <c r="SVM2" s="57"/>
      <c r="SVN2" s="57"/>
      <c r="SVO2" s="57"/>
      <c r="SVP2" s="57"/>
      <c r="SVQ2" s="57"/>
      <c r="SVR2" s="57"/>
      <c r="SVS2" s="57"/>
      <c r="SVT2" s="57"/>
      <c r="SVU2" s="57"/>
      <c r="SVV2" s="57"/>
      <c r="SVW2" s="57"/>
      <c r="SVX2" s="57"/>
      <c r="SVY2" s="57"/>
      <c r="SVZ2" s="57"/>
      <c r="SWA2" s="57"/>
      <c r="SWB2" s="57"/>
      <c r="SWC2" s="57"/>
      <c r="SWD2" s="57"/>
      <c r="SWE2" s="57"/>
      <c r="SWF2" s="57"/>
      <c r="SWG2" s="57"/>
      <c r="SWH2" s="57"/>
      <c r="SWI2" s="57"/>
      <c r="SWJ2" s="57"/>
      <c r="SWK2" s="57"/>
      <c r="SWL2" s="57"/>
      <c r="SWM2" s="57"/>
      <c r="SWN2" s="57"/>
      <c r="SWO2" s="57"/>
      <c r="SWP2" s="57"/>
      <c r="SWQ2" s="57"/>
      <c r="SWR2" s="57"/>
      <c r="SWS2" s="57"/>
      <c r="SWT2" s="57"/>
      <c r="SWU2" s="57"/>
      <c r="SWV2" s="57"/>
      <c r="SWW2" s="57"/>
      <c r="SWX2" s="57"/>
      <c r="SWY2" s="57"/>
      <c r="SWZ2" s="57"/>
      <c r="SXA2" s="57"/>
      <c r="SXB2" s="57"/>
      <c r="SXC2" s="57"/>
      <c r="SXD2" s="57"/>
      <c r="SXE2" s="57"/>
      <c r="SXF2" s="57"/>
      <c r="SXG2" s="57"/>
      <c r="SXH2" s="57"/>
      <c r="SXI2" s="57"/>
      <c r="SXJ2" s="57"/>
      <c r="SXK2" s="57"/>
      <c r="SXL2" s="57"/>
      <c r="SXM2" s="57"/>
      <c r="SXN2" s="57"/>
      <c r="SXO2" s="57"/>
      <c r="SXP2" s="57"/>
      <c r="SXQ2" s="57"/>
      <c r="SXR2" s="57"/>
      <c r="SXS2" s="57"/>
      <c r="SXT2" s="57"/>
      <c r="SXU2" s="57"/>
      <c r="SXV2" s="57"/>
      <c r="SXW2" s="57"/>
      <c r="SXX2" s="57"/>
      <c r="SXY2" s="57"/>
      <c r="SXZ2" s="57"/>
      <c r="SYA2" s="57"/>
      <c r="SYB2" s="57"/>
      <c r="SYC2" s="57"/>
      <c r="SYD2" s="57"/>
      <c r="SYE2" s="57"/>
      <c r="SYF2" s="57"/>
      <c r="SYG2" s="57"/>
      <c r="SYH2" s="57"/>
      <c r="SYI2" s="57"/>
      <c r="SYJ2" s="57"/>
      <c r="SYK2" s="57"/>
      <c r="SYL2" s="57"/>
      <c r="SYM2" s="57"/>
      <c r="SYN2" s="57"/>
      <c r="SYO2" s="57"/>
      <c r="SYP2" s="57"/>
      <c r="SYQ2" s="57"/>
      <c r="SYR2" s="57"/>
      <c r="SYS2" s="57"/>
      <c r="SYT2" s="57"/>
      <c r="SYU2" s="57"/>
      <c r="SYV2" s="57"/>
      <c r="SYW2" s="57"/>
      <c r="SYX2" s="57"/>
      <c r="SYY2" s="57"/>
      <c r="SYZ2" s="57"/>
      <c r="SZA2" s="57"/>
      <c r="SZB2" s="57"/>
      <c r="SZC2" s="57"/>
      <c r="SZD2" s="57"/>
      <c r="SZE2" s="57"/>
      <c r="SZF2" s="57"/>
      <c r="SZG2" s="57"/>
      <c r="SZH2" s="57"/>
      <c r="SZI2" s="57"/>
      <c r="SZJ2" s="57"/>
      <c r="SZK2" s="57"/>
      <c r="SZL2" s="57"/>
      <c r="SZM2" s="57"/>
      <c r="SZN2" s="57"/>
      <c r="SZO2" s="57"/>
      <c r="SZP2" s="57"/>
      <c r="SZQ2" s="57"/>
      <c r="SZR2" s="57"/>
      <c r="SZS2" s="57"/>
      <c r="SZT2" s="57"/>
      <c r="SZU2" s="57"/>
      <c r="SZV2" s="57"/>
      <c r="SZW2" s="57"/>
      <c r="SZX2" s="57"/>
      <c r="SZY2" s="57"/>
      <c r="SZZ2" s="57"/>
      <c r="TAA2" s="57"/>
      <c r="TAB2" s="57"/>
      <c r="TAC2" s="57"/>
      <c r="TAD2" s="57"/>
      <c r="TAE2" s="57"/>
      <c r="TAF2" s="57"/>
      <c r="TAG2" s="57"/>
      <c r="TAH2" s="57"/>
      <c r="TAI2" s="57"/>
      <c r="TAJ2" s="57"/>
      <c r="TAK2" s="57"/>
      <c r="TAL2" s="57"/>
      <c r="TAM2" s="57"/>
      <c r="TAN2" s="57"/>
      <c r="TAO2" s="57"/>
      <c r="TAP2" s="57"/>
      <c r="TAQ2" s="57"/>
      <c r="TAR2" s="57"/>
      <c r="TAS2" s="57"/>
      <c r="TAT2" s="57"/>
      <c r="TAU2" s="57"/>
      <c r="TAV2" s="57"/>
      <c r="TAW2" s="57"/>
      <c r="TAX2" s="57"/>
      <c r="TAY2" s="57"/>
      <c r="TAZ2" s="57"/>
      <c r="TBA2" s="57"/>
      <c r="TBB2" s="57"/>
      <c r="TBC2" s="57"/>
      <c r="TBD2" s="57"/>
      <c r="TBE2" s="57"/>
      <c r="TBF2" s="57"/>
      <c r="TBG2" s="57"/>
      <c r="TBH2" s="57"/>
      <c r="TBI2" s="57"/>
      <c r="TBJ2" s="57"/>
      <c r="TBK2" s="57"/>
      <c r="TBL2" s="57"/>
      <c r="TBM2" s="57"/>
      <c r="TBN2" s="57"/>
      <c r="TBO2" s="57"/>
      <c r="TBP2" s="57"/>
      <c r="TBQ2" s="57"/>
      <c r="TBR2" s="57"/>
      <c r="TBS2" s="57"/>
      <c r="TBT2" s="57"/>
      <c r="TBU2" s="57"/>
      <c r="TBV2" s="57"/>
      <c r="TBW2" s="57"/>
      <c r="TBX2" s="57"/>
      <c r="TBY2" s="57"/>
      <c r="TBZ2" s="57"/>
      <c r="TCA2" s="57"/>
      <c r="TCB2" s="57"/>
      <c r="TCC2" s="57"/>
      <c r="TCD2" s="57"/>
      <c r="TCE2" s="57"/>
      <c r="TCF2" s="57"/>
      <c r="TCG2" s="57"/>
      <c r="TCH2" s="57"/>
      <c r="TCI2" s="57"/>
      <c r="TCJ2" s="57"/>
      <c r="TCK2" s="57"/>
      <c r="TCL2" s="57"/>
      <c r="TCM2" s="57"/>
      <c r="TCN2" s="57"/>
      <c r="TCO2" s="57"/>
      <c r="TCP2" s="57"/>
      <c r="TCQ2" s="57"/>
      <c r="TCR2" s="57"/>
      <c r="TCS2" s="57"/>
      <c r="TCT2" s="57"/>
      <c r="TCU2" s="57"/>
      <c r="TCV2" s="57"/>
      <c r="TCW2" s="57"/>
      <c r="TCX2" s="57"/>
      <c r="TCY2" s="57"/>
      <c r="TCZ2" s="57"/>
      <c r="TDA2" s="57"/>
      <c r="TDB2" s="57"/>
      <c r="TDC2" s="57"/>
      <c r="TDD2" s="57"/>
      <c r="TDE2" s="57"/>
      <c r="TDF2" s="57"/>
      <c r="TDG2" s="57"/>
      <c r="TDH2" s="57"/>
      <c r="TDI2" s="57"/>
      <c r="TDJ2" s="57"/>
      <c r="TDK2" s="57"/>
      <c r="TDL2" s="57"/>
      <c r="TDM2" s="57"/>
      <c r="TDN2" s="57"/>
      <c r="TDO2" s="57"/>
      <c r="TDP2" s="57"/>
      <c r="TDQ2" s="57"/>
      <c r="TDR2" s="57"/>
      <c r="TDS2" s="57"/>
      <c r="TDT2" s="57"/>
      <c r="TDU2" s="57"/>
      <c r="TDV2" s="57"/>
      <c r="TDW2" s="57"/>
      <c r="TDX2" s="57"/>
      <c r="TDY2" s="57"/>
      <c r="TDZ2" s="57"/>
      <c r="TEA2" s="57"/>
      <c r="TEB2" s="57"/>
      <c r="TEC2" s="57"/>
      <c r="TED2" s="57"/>
      <c r="TEE2" s="57"/>
      <c r="TEF2" s="57"/>
      <c r="TEG2" s="57"/>
      <c r="TEH2" s="57"/>
      <c r="TEI2" s="57"/>
      <c r="TEJ2" s="57"/>
      <c r="TEK2" s="57"/>
      <c r="TEL2" s="57"/>
      <c r="TEM2" s="57"/>
      <c r="TEN2" s="57"/>
      <c r="TEO2" s="57"/>
      <c r="TEP2" s="57"/>
      <c r="TEQ2" s="57"/>
      <c r="TER2" s="57"/>
      <c r="TES2" s="57"/>
      <c r="TET2" s="57"/>
      <c r="TEU2" s="57"/>
      <c r="TEV2" s="57"/>
      <c r="TEW2" s="57"/>
      <c r="TEX2" s="57"/>
      <c r="TEY2" s="57"/>
      <c r="TEZ2" s="57"/>
      <c r="TFA2" s="57"/>
      <c r="TFB2" s="57"/>
      <c r="TFC2" s="57"/>
      <c r="TFD2" s="57"/>
      <c r="TFE2" s="57"/>
      <c r="TFF2" s="57"/>
      <c r="TFG2" s="57"/>
      <c r="TFH2" s="57"/>
      <c r="TFI2" s="57"/>
      <c r="TFJ2" s="57"/>
      <c r="TFK2" s="57"/>
      <c r="TFL2" s="57"/>
      <c r="TFM2" s="57"/>
      <c r="TFN2" s="57"/>
      <c r="TFO2" s="57"/>
      <c r="TFP2" s="57"/>
      <c r="TFQ2" s="57"/>
      <c r="TFR2" s="57"/>
      <c r="TFS2" s="57"/>
      <c r="TFT2" s="57"/>
      <c r="TFU2" s="57"/>
      <c r="TFV2" s="57"/>
      <c r="TFW2" s="57"/>
      <c r="TFX2" s="57"/>
      <c r="TFY2" s="57"/>
      <c r="TFZ2" s="57"/>
      <c r="TGA2" s="57"/>
      <c r="TGB2" s="57"/>
      <c r="TGC2" s="57"/>
      <c r="TGD2" s="57"/>
      <c r="TGE2" s="57"/>
      <c r="TGF2" s="57"/>
      <c r="TGG2" s="57"/>
      <c r="TGH2" s="57"/>
      <c r="TGI2" s="57"/>
      <c r="TGJ2" s="57"/>
      <c r="TGK2" s="57"/>
      <c r="TGL2" s="57"/>
      <c r="TGM2" s="57"/>
      <c r="TGN2" s="57"/>
      <c r="TGO2" s="57"/>
      <c r="TGP2" s="57"/>
      <c r="TGQ2" s="57"/>
      <c r="TGR2" s="57"/>
      <c r="TGS2" s="57"/>
      <c r="TGT2" s="57"/>
      <c r="TGU2" s="57"/>
      <c r="TGV2" s="57"/>
      <c r="TGW2" s="57"/>
      <c r="TGX2" s="57"/>
      <c r="TGY2" s="57"/>
      <c r="TGZ2" s="57"/>
      <c r="THA2" s="57"/>
      <c r="THB2" s="57"/>
      <c r="THC2" s="57"/>
      <c r="THD2" s="57"/>
      <c r="THE2" s="57"/>
      <c r="THF2" s="57"/>
      <c r="THG2" s="57"/>
      <c r="THH2" s="57"/>
      <c r="THI2" s="57"/>
      <c r="THJ2" s="57"/>
      <c r="THK2" s="57"/>
      <c r="THL2" s="57"/>
      <c r="THM2" s="57"/>
      <c r="THN2" s="57"/>
      <c r="THO2" s="57"/>
      <c r="THP2" s="57"/>
      <c r="THQ2" s="57"/>
      <c r="THR2" s="57"/>
      <c r="THS2" s="57"/>
      <c r="THT2" s="57"/>
      <c r="THU2" s="57"/>
      <c r="THV2" s="57"/>
      <c r="THW2" s="57"/>
      <c r="THX2" s="57"/>
      <c r="THY2" s="57"/>
      <c r="THZ2" s="57"/>
      <c r="TIA2" s="57"/>
      <c r="TIB2" s="57"/>
      <c r="TIC2" s="57"/>
      <c r="TID2" s="57"/>
      <c r="TIE2" s="57"/>
      <c r="TIF2" s="57"/>
      <c r="TIG2" s="57"/>
      <c r="TIH2" s="57"/>
      <c r="TII2" s="57"/>
      <c r="TIJ2" s="57"/>
      <c r="TIK2" s="57"/>
      <c r="TIL2" s="57"/>
      <c r="TIM2" s="57"/>
      <c r="TIN2" s="57"/>
      <c r="TIO2" s="57"/>
      <c r="TIP2" s="57"/>
      <c r="TIQ2" s="57"/>
      <c r="TIR2" s="57"/>
      <c r="TIS2" s="57"/>
      <c r="TIT2" s="57"/>
      <c r="TIU2" s="57"/>
      <c r="TIV2" s="57"/>
      <c r="TIW2" s="57"/>
      <c r="TIX2" s="57"/>
      <c r="TIY2" s="57"/>
      <c r="TIZ2" s="57"/>
      <c r="TJA2" s="57"/>
      <c r="TJB2" s="57"/>
      <c r="TJC2" s="57"/>
      <c r="TJD2" s="57"/>
      <c r="TJE2" s="57"/>
      <c r="TJF2" s="57"/>
      <c r="TJG2" s="57"/>
      <c r="TJH2" s="57"/>
      <c r="TJI2" s="57"/>
      <c r="TJJ2" s="57"/>
      <c r="TJK2" s="57"/>
      <c r="TJL2" s="57"/>
      <c r="TJM2" s="57"/>
      <c r="TJN2" s="57"/>
      <c r="TJO2" s="57"/>
      <c r="TJP2" s="57"/>
      <c r="TJQ2" s="57"/>
      <c r="TJR2" s="57"/>
      <c r="TJS2" s="57"/>
      <c r="TJT2" s="57"/>
      <c r="TJU2" s="57"/>
      <c r="TJV2" s="57"/>
      <c r="TJW2" s="57"/>
      <c r="TJX2" s="57"/>
      <c r="TJY2" s="57"/>
      <c r="TJZ2" s="57"/>
      <c r="TKA2" s="57"/>
      <c r="TKB2" s="57"/>
      <c r="TKC2" s="57"/>
      <c r="TKD2" s="57"/>
      <c r="TKE2" s="57"/>
      <c r="TKF2" s="57"/>
      <c r="TKG2" s="57"/>
      <c r="TKH2" s="57"/>
      <c r="TKI2" s="57"/>
      <c r="TKJ2" s="57"/>
      <c r="TKK2" s="57"/>
      <c r="TKL2" s="57"/>
      <c r="TKM2" s="57"/>
      <c r="TKN2" s="57"/>
      <c r="TKO2" s="57"/>
      <c r="TKP2" s="57"/>
      <c r="TKQ2" s="57"/>
      <c r="TKR2" s="57"/>
      <c r="TKS2" s="57"/>
      <c r="TKT2" s="57"/>
      <c r="TKU2" s="57"/>
      <c r="TKV2" s="57"/>
      <c r="TKW2" s="57"/>
      <c r="TKX2" s="57"/>
      <c r="TKY2" s="57"/>
      <c r="TKZ2" s="57"/>
      <c r="TLA2" s="57"/>
      <c r="TLB2" s="57"/>
      <c r="TLC2" s="57"/>
      <c r="TLD2" s="57"/>
      <c r="TLE2" s="57"/>
      <c r="TLF2" s="57"/>
      <c r="TLG2" s="57"/>
      <c r="TLH2" s="57"/>
      <c r="TLI2" s="57"/>
      <c r="TLJ2" s="57"/>
      <c r="TLK2" s="57"/>
      <c r="TLL2" s="57"/>
      <c r="TLM2" s="57"/>
      <c r="TLN2" s="57"/>
      <c r="TLO2" s="57"/>
      <c r="TLP2" s="57"/>
      <c r="TLQ2" s="57"/>
      <c r="TLR2" s="57"/>
      <c r="TLS2" s="57"/>
      <c r="TLT2" s="57"/>
      <c r="TLU2" s="57"/>
      <c r="TLV2" s="57"/>
      <c r="TLW2" s="57"/>
      <c r="TLX2" s="57"/>
      <c r="TLY2" s="57"/>
      <c r="TLZ2" s="57"/>
      <c r="TMA2" s="57"/>
      <c r="TMB2" s="57"/>
      <c r="TMC2" s="57"/>
      <c r="TMD2" s="57"/>
      <c r="TME2" s="57"/>
      <c r="TMF2" s="57"/>
      <c r="TMG2" s="57"/>
      <c r="TMH2" s="57"/>
      <c r="TMI2" s="57"/>
      <c r="TMJ2" s="57"/>
      <c r="TMK2" s="57"/>
      <c r="TML2" s="57"/>
      <c r="TMM2" s="57"/>
      <c r="TMN2" s="57"/>
      <c r="TMO2" s="57"/>
      <c r="TMP2" s="57"/>
      <c r="TMQ2" s="57"/>
      <c r="TMR2" s="57"/>
      <c r="TMS2" s="57"/>
      <c r="TMT2" s="57"/>
      <c r="TMU2" s="57"/>
      <c r="TMV2" s="57"/>
      <c r="TMW2" s="57"/>
      <c r="TMX2" s="57"/>
      <c r="TMY2" s="57"/>
      <c r="TMZ2" s="57"/>
      <c r="TNA2" s="57"/>
      <c r="TNB2" s="57"/>
      <c r="TNC2" s="57"/>
      <c r="TND2" s="57"/>
      <c r="TNE2" s="57"/>
      <c r="TNF2" s="57"/>
      <c r="TNG2" s="57"/>
      <c r="TNH2" s="57"/>
      <c r="TNI2" s="57"/>
      <c r="TNJ2" s="57"/>
      <c r="TNK2" s="57"/>
      <c r="TNL2" s="57"/>
      <c r="TNM2" s="57"/>
      <c r="TNN2" s="57"/>
      <c r="TNO2" s="57"/>
      <c r="TNP2" s="57"/>
      <c r="TNQ2" s="57"/>
      <c r="TNR2" s="57"/>
      <c r="TNS2" s="57"/>
      <c r="TNT2" s="57"/>
      <c r="TNU2" s="57"/>
      <c r="TNV2" s="57"/>
      <c r="TNW2" s="57"/>
      <c r="TNX2" s="57"/>
      <c r="TNY2" s="57"/>
      <c r="TNZ2" s="57"/>
      <c r="TOA2" s="57"/>
      <c r="TOB2" s="57"/>
      <c r="TOC2" s="57"/>
      <c r="TOD2" s="57"/>
      <c r="TOE2" s="57"/>
      <c r="TOF2" s="57"/>
      <c r="TOG2" s="57"/>
      <c r="TOH2" s="57"/>
      <c r="TOI2" s="57"/>
      <c r="TOJ2" s="57"/>
      <c r="TOK2" s="57"/>
      <c r="TOL2" s="57"/>
      <c r="TOM2" s="57"/>
      <c r="TON2" s="57"/>
      <c r="TOO2" s="57"/>
      <c r="TOP2" s="57"/>
      <c r="TOQ2" s="57"/>
      <c r="TOR2" s="57"/>
      <c r="TOS2" s="57"/>
      <c r="TOT2" s="57"/>
      <c r="TOU2" s="57"/>
      <c r="TOV2" s="57"/>
      <c r="TOW2" s="57"/>
      <c r="TOX2" s="57"/>
      <c r="TOY2" s="57"/>
      <c r="TOZ2" s="57"/>
      <c r="TPA2" s="57"/>
      <c r="TPB2" s="57"/>
      <c r="TPC2" s="57"/>
      <c r="TPD2" s="57"/>
      <c r="TPE2" s="57"/>
      <c r="TPF2" s="57"/>
      <c r="TPG2" s="57"/>
      <c r="TPH2" s="57"/>
      <c r="TPI2" s="57"/>
      <c r="TPJ2" s="57"/>
      <c r="TPK2" s="57"/>
      <c r="TPL2" s="57"/>
      <c r="TPM2" s="57"/>
      <c r="TPN2" s="57"/>
      <c r="TPO2" s="57"/>
      <c r="TPP2" s="57"/>
      <c r="TPQ2" s="57"/>
      <c r="TPR2" s="57"/>
      <c r="TPS2" s="57"/>
      <c r="TPT2" s="57"/>
      <c r="TPU2" s="57"/>
      <c r="TPV2" s="57"/>
      <c r="TPW2" s="57"/>
      <c r="TPX2" s="57"/>
      <c r="TPY2" s="57"/>
      <c r="TPZ2" s="57"/>
      <c r="TQA2" s="57"/>
      <c r="TQB2" s="57"/>
      <c r="TQC2" s="57"/>
      <c r="TQD2" s="57"/>
      <c r="TQE2" s="57"/>
      <c r="TQF2" s="57"/>
      <c r="TQG2" s="57"/>
      <c r="TQH2" s="57"/>
      <c r="TQI2" s="57"/>
      <c r="TQJ2" s="57"/>
      <c r="TQK2" s="57"/>
      <c r="TQL2" s="57"/>
      <c r="TQM2" s="57"/>
      <c r="TQN2" s="57"/>
      <c r="TQO2" s="57"/>
      <c r="TQP2" s="57"/>
      <c r="TQQ2" s="57"/>
      <c r="TQR2" s="57"/>
      <c r="TQS2" s="57"/>
      <c r="TQT2" s="57"/>
      <c r="TQU2" s="57"/>
      <c r="TQV2" s="57"/>
      <c r="TQW2" s="57"/>
      <c r="TQX2" s="57"/>
      <c r="TQY2" s="57"/>
      <c r="TQZ2" s="57"/>
      <c r="TRA2" s="57"/>
      <c r="TRB2" s="57"/>
      <c r="TRC2" s="57"/>
      <c r="TRD2" s="57"/>
      <c r="TRE2" s="57"/>
      <c r="TRF2" s="57"/>
      <c r="TRG2" s="57"/>
      <c r="TRH2" s="57"/>
      <c r="TRI2" s="57"/>
      <c r="TRJ2" s="57"/>
      <c r="TRK2" s="57"/>
      <c r="TRL2" s="57"/>
      <c r="TRM2" s="57"/>
      <c r="TRN2" s="57"/>
      <c r="TRO2" s="57"/>
      <c r="TRP2" s="57"/>
      <c r="TRQ2" s="57"/>
      <c r="TRR2" s="57"/>
      <c r="TRS2" s="57"/>
      <c r="TRT2" s="57"/>
      <c r="TRU2" s="57"/>
      <c r="TRV2" s="57"/>
      <c r="TRW2" s="57"/>
      <c r="TRX2" s="57"/>
      <c r="TRY2" s="57"/>
      <c r="TRZ2" s="57"/>
      <c r="TSA2" s="57"/>
      <c r="TSB2" s="57"/>
      <c r="TSC2" s="57"/>
      <c r="TSD2" s="57"/>
      <c r="TSE2" s="57"/>
      <c r="TSF2" s="57"/>
      <c r="TSG2" s="57"/>
      <c r="TSH2" s="57"/>
      <c r="TSI2" s="57"/>
      <c r="TSJ2" s="57"/>
      <c r="TSK2" s="57"/>
      <c r="TSL2" s="57"/>
      <c r="TSM2" s="57"/>
      <c r="TSN2" s="57"/>
      <c r="TSO2" s="57"/>
      <c r="TSP2" s="57"/>
      <c r="TSQ2" s="57"/>
      <c r="TSR2" s="57"/>
      <c r="TSS2" s="57"/>
      <c r="TST2" s="57"/>
      <c r="TSU2" s="57"/>
      <c r="TSV2" s="57"/>
      <c r="TSW2" s="57"/>
      <c r="TSX2" s="57"/>
      <c r="TSY2" s="57"/>
      <c r="TSZ2" s="57"/>
      <c r="TTA2" s="57"/>
      <c r="TTB2" s="57"/>
      <c r="TTC2" s="57"/>
      <c r="TTD2" s="57"/>
      <c r="TTE2" s="57"/>
      <c r="TTF2" s="57"/>
      <c r="TTG2" s="57"/>
      <c r="TTH2" s="57"/>
      <c r="TTI2" s="57"/>
      <c r="TTJ2" s="57"/>
      <c r="TTK2" s="57"/>
      <c r="TTL2" s="57"/>
      <c r="TTM2" s="57"/>
      <c r="TTN2" s="57"/>
      <c r="TTO2" s="57"/>
      <c r="TTP2" s="57"/>
      <c r="TTQ2" s="57"/>
      <c r="TTR2" s="57"/>
      <c r="TTS2" s="57"/>
      <c r="TTT2" s="57"/>
      <c r="TTU2" s="57"/>
      <c r="TTV2" s="57"/>
      <c r="TTW2" s="57"/>
      <c r="TTX2" s="57"/>
      <c r="TTY2" s="57"/>
      <c r="TTZ2" s="57"/>
      <c r="TUA2" s="57"/>
      <c r="TUB2" s="57"/>
      <c r="TUC2" s="57"/>
      <c r="TUD2" s="57"/>
      <c r="TUE2" s="57"/>
      <c r="TUF2" s="57"/>
      <c r="TUG2" s="57"/>
      <c r="TUH2" s="57"/>
      <c r="TUI2" s="57"/>
      <c r="TUJ2" s="57"/>
      <c r="TUK2" s="57"/>
      <c r="TUL2" s="57"/>
      <c r="TUM2" s="57"/>
      <c r="TUN2" s="57"/>
      <c r="TUO2" s="57"/>
      <c r="TUP2" s="57"/>
      <c r="TUQ2" s="57"/>
      <c r="TUR2" s="57"/>
      <c r="TUS2" s="57"/>
      <c r="TUT2" s="57"/>
      <c r="TUU2" s="57"/>
      <c r="TUV2" s="57"/>
      <c r="TUW2" s="57"/>
      <c r="TUX2" s="57"/>
      <c r="TUY2" s="57"/>
      <c r="TUZ2" s="57"/>
      <c r="TVA2" s="57"/>
      <c r="TVB2" s="57"/>
      <c r="TVC2" s="57"/>
      <c r="TVD2" s="57"/>
      <c r="TVE2" s="57"/>
      <c r="TVF2" s="57"/>
      <c r="TVG2" s="57"/>
      <c r="TVH2" s="57"/>
      <c r="TVI2" s="57"/>
      <c r="TVJ2" s="57"/>
      <c r="TVK2" s="57"/>
      <c r="TVL2" s="57"/>
      <c r="TVM2" s="57"/>
      <c r="TVN2" s="57"/>
      <c r="TVO2" s="57"/>
      <c r="TVP2" s="57"/>
      <c r="TVQ2" s="57"/>
      <c r="TVR2" s="57"/>
      <c r="TVS2" s="57"/>
      <c r="TVT2" s="57"/>
      <c r="TVU2" s="57"/>
      <c r="TVV2" s="57"/>
      <c r="TVW2" s="57"/>
      <c r="TVX2" s="57"/>
      <c r="TVY2" s="57"/>
      <c r="TVZ2" s="57"/>
      <c r="TWA2" s="57"/>
      <c r="TWB2" s="57"/>
      <c r="TWC2" s="57"/>
      <c r="TWD2" s="57"/>
      <c r="TWE2" s="57"/>
      <c r="TWF2" s="57"/>
      <c r="TWG2" s="57"/>
      <c r="TWH2" s="57"/>
      <c r="TWI2" s="57"/>
      <c r="TWJ2" s="57"/>
      <c r="TWK2" s="57"/>
      <c r="TWL2" s="57"/>
      <c r="TWM2" s="57"/>
      <c r="TWN2" s="57"/>
      <c r="TWO2" s="57"/>
      <c r="TWP2" s="57"/>
      <c r="TWQ2" s="57"/>
      <c r="TWR2" s="57"/>
      <c r="TWS2" s="57"/>
      <c r="TWT2" s="57"/>
      <c r="TWU2" s="57"/>
      <c r="TWV2" s="57"/>
      <c r="TWW2" s="57"/>
      <c r="TWX2" s="57"/>
      <c r="TWY2" s="57"/>
      <c r="TWZ2" s="57"/>
      <c r="TXA2" s="57"/>
      <c r="TXB2" s="57"/>
      <c r="TXC2" s="57"/>
      <c r="TXD2" s="57"/>
      <c r="TXE2" s="57"/>
      <c r="TXF2" s="57"/>
      <c r="TXG2" s="57"/>
      <c r="TXH2" s="57"/>
      <c r="TXI2" s="57"/>
      <c r="TXJ2" s="57"/>
      <c r="TXK2" s="57"/>
      <c r="TXL2" s="57"/>
      <c r="TXM2" s="57"/>
      <c r="TXN2" s="57"/>
      <c r="TXO2" s="57"/>
      <c r="TXP2" s="57"/>
      <c r="TXQ2" s="57"/>
      <c r="TXR2" s="57"/>
      <c r="TXS2" s="57"/>
      <c r="TXT2" s="57"/>
      <c r="TXU2" s="57"/>
      <c r="TXV2" s="57"/>
      <c r="TXW2" s="57"/>
      <c r="TXX2" s="57"/>
      <c r="TXY2" s="57"/>
      <c r="TXZ2" s="57"/>
      <c r="TYA2" s="57"/>
      <c r="TYB2" s="57"/>
      <c r="TYC2" s="57"/>
      <c r="TYD2" s="57"/>
      <c r="TYE2" s="57"/>
      <c r="TYF2" s="57"/>
      <c r="TYG2" s="57"/>
      <c r="TYH2" s="57"/>
      <c r="TYI2" s="57"/>
      <c r="TYJ2" s="57"/>
      <c r="TYK2" s="57"/>
      <c r="TYL2" s="57"/>
      <c r="TYM2" s="57"/>
      <c r="TYN2" s="57"/>
      <c r="TYO2" s="57"/>
      <c r="TYP2" s="57"/>
      <c r="TYQ2" s="57"/>
      <c r="TYR2" s="57"/>
      <c r="TYS2" s="57"/>
      <c r="TYT2" s="57"/>
      <c r="TYU2" s="57"/>
      <c r="TYV2" s="57"/>
      <c r="TYW2" s="57"/>
      <c r="TYX2" s="57"/>
      <c r="TYY2" s="57"/>
      <c r="TYZ2" s="57"/>
      <c r="TZA2" s="57"/>
      <c r="TZB2" s="57"/>
      <c r="TZC2" s="57"/>
      <c r="TZD2" s="57"/>
      <c r="TZE2" s="57"/>
      <c r="TZF2" s="57"/>
      <c r="TZG2" s="57"/>
      <c r="TZH2" s="57"/>
      <c r="TZI2" s="57"/>
      <c r="TZJ2" s="57"/>
      <c r="TZK2" s="57"/>
      <c r="TZL2" s="57"/>
      <c r="TZM2" s="57"/>
      <c r="TZN2" s="57"/>
      <c r="TZO2" s="57"/>
      <c r="TZP2" s="57"/>
      <c r="TZQ2" s="57"/>
      <c r="TZR2" s="57"/>
      <c r="TZS2" s="57"/>
      <c r="TZT2" s="57"/>
      <c r="TZU2" s="57"/>
      <c r="TZV2" s="57"/>
      <c r="TZW2" s="57"/>
      <c r="TZX2" s="57"/>
      <c r="TZY2" s="57"/>
      <c r="TZZ2" s="57"/>
      <c r="UAA2" s="57"/>
      <c r="UAB2" s="57"/>
      <c r="UAC2" s="57"/>
      <c r="UAD2" s="57"/>
      <c r="UAE2" s="57"/>
      <c r="UAF2" s="57"/>
      <c r="UAG2" s="57"/>
      <c r="UAH2" s="57"/>
      <c r="UAI2" s="57"/>
      <c r="UAJ2" s="57"/>
      <c r="UAK2" s="57"/>
      <c r="UAL2" s="57"/>
      <c r="UAM2" s="57"/>
      <c r="UAN2" s="57"/>
      <c r="UAO2" s="57"/>
      <c r="UAP2" s="57"/>
      <c r="UAQ2" s="57"/>
      <c r="UAR2" s="57"/>
      <c r="UAS2" s="57"/>
      <c r="UAT2" s="57"/>
      <c r="UAU2" s="57"/>
      <c r="UAV2" s="57"/>
      <c r="UAW2" s="57"/>
      <c r="UAX2" s="57"/>
      <c r="UAY2" s="57"/>
      <c r="UAZ2" s="57"/>
      <c r="UBA2" s="57"/>
      <c r="UBB2" s="57"/>
      <c r="UBC2" s="57"/>
      <c r="UBD2" s="57"/>
      <c r="UBE2" s="57"/>
      <c r="UBF2" s="57"/>
      <c r="UBG2" s="57"/>
      <c r="UBH2" s="57"/>
      <c r="UBI2" s="57"/>
      <c r="UBJ2" s="57"/>
      <c r="UBK2" s="57"/>
      <c r="UBL2" s="57"/>
      <c r="UBM2" s="57"/>
      <c r="UBN2" s="57"/>
      <c r="UBO2" s="57"/>
      <c r="UBP2" s="57"/>
      <c r="UBQ2" s="57"/>
      <c r="UBR2" s="57"/>
      <c r="UBS2" s="57"/>
      <c r="UBT2" s="57"/>
      <c r="UBU2" s="57"/>
      <c r="UBV2" s="57"/>
      <c r="UBW2" s="57"/>
      <c r="UBX2" s="57"/>
      <c r="UBY2" s="57"/>
      <c r="UBZ2" s="57"/>
      <c r="UCA2" s="57"/>
      <c r="UCB2" s="57"/>
      <c r="UCC2" s="57"/>
      <c r="UCD2" s="57"/>
      <c r="UCE2" s="57"/>
      <c r="UCF2" s="57"/>
      <c r="UCG2" s="57"/>
      <c r="UCH2" s="57"/>
      <c r="UCI2" s="57"/>
      <c r="UCJ2" s="57"/>
      <c r="UCK2" s="57"/>
      <c r="UCL2" s="57"/>
      <c r="UCM2" s="57"/>
      <c r="UCN2" s="57"/>
      <c r="UCO2" s="57"/>
      <c r="UCP2" s="57"/>
      <c r="UCQ2" s="57"/>
      <c r="UCR2" s="57"/>
      <c r="UCS2" s="57"/>
      <c r="UCT2" s="57"/>
      <c r="UCU2" s="57"/>
      <c r="UCV2" s="57"/>
      <c r="UCW2" s="57"/>
      <c r="UCX2" s="57"/>
      <c r="UCY2" s="57"/>
      <c r="UCZ2" s="57"/>
      <c r="UDA2" s="57"/>
      <c r="UDB2" s="57"/>
      <c r="UDC2" s="57"/>
      <c r="UDD2" s="57"/>
      <c r="UDE2" s="57"/>
      <c r="UDF2" s="57"/>
      <c r="UDG2" s="57"/>
      <c r="UDH2" s="57"/>
      <c r="UDI2" s="57"/>
      <c r="UDJ2" s="57"/>
      <c r="UDK2" s="57"/>
      <c r="UDL2" s="57"/>
      <c r="UDM2" s="57"/>
      <c r="UDN2" s="57"/>
      <c r="UDO2" s="57"/>
      <c r="UDP2" s="57"/>
      <c r="UDQ2" s="57"/>
      <c r="UDR2" s="57"/>
      <c r="UDS2" s="57"/>
      <c r="UDT2" s="57"/>
      <c r="UDU2" s="57"/>
      <c r="UDV2" s="57"/>
      <c r="UDW2" s="57"/>
      <c r="UDX2" s="57"/>
      <c r="UDY2" s="57"/>
      <c r="UDZ2" s="57"/>
      <c r="UEA2" s="57"/>
      <c r="UEB2" s="57"/>
      <c r="UEC2" s="57"/>
      <c r="UED2" s="57"/>
      <c r="UEE2" s="57"/>
      <c r="UEF2" s="57"/>
      <c r="UEG2" s="57"/>
      <c r="UEH2" s="57"/>
      <c r="UEI2" s="57"/>
      <c r="UEJ2" s="57"/>
      <c r="UEK2" s="57"/>
      <c r="UEL2" s="57"/>
      <c r="UEM2" s="57"/>
      <c r="UEN2" s="57"/>
      <c r="UEO2" s="57"/>
      <c r="UEP2" s="57"/>
      <c r="UEQ2" s="57"/>
      <c r="UER2" s="57"/>
      <c r="UES2" s="57"/>
      <c r="UET2" s="57"/>
      <c r="UEU2" s="57"/>
      <c r="UEV2" s="57"/>
      <c r="UEW2" s="57"/>
      <c r="UEX2" s="57"/>
      <c r="UEY2" s="57"/>
      <c r="UEZ2" s="57"/>
      <c r="UFA2" s="57"/>
      <c r="UFB2" s="57"/>
      <c r="UFC2" s="57"/>
      <c r="UFD2" s="57"/>
      <c r="UFE2" s="57"/>
      <c r="UFF2" s="57"/>
      <c r="UFG2" s="57"/>
      <c r="UFH2" s="57"/>
      <c r="UFI2" s="57"/>
      <c r="UFJ2" s="57"/>
      <c r="UFK2" s="57"/>
      <c r="UFL2" s="57"/>
      <c r="UFM2" s="57"/>
      <c r="UFN2" s="57"/>
      <c r="UFO2" s="57"/>
      <c r="UFP2" s="57"/>
      <c r="UFQ2" s="57"/>
      <c r="UFR2" s="57"/>
      <c r="UFS2" s="57"/>
      <c r="UFT2" s="57"/>
      <c r="UFU2" s="57"/>
      <c r="UFV2" s="57"/>
      <c r="UFW2" s="57"/>
      <c r="UFX2" s="57"/>
      <c r="UFY2" s="57"/>
      <c r="UFZ2" s="57"/>
      <c r="UGA2" s="57"/>
      <c r="UGB2" s="57"/>
      <c r="UGC2" s="57"/>
      <c r="UGD2" s="57"/>
      <c r="UGE2" s="57"/>
      <c r="UGF2" s="57"/>
      <c r="UGG2" s="57"/>
      <c r="UGH2" s="57"/>
      <c r="UGI2" s="57"/>
      <c r="UGJ2" s="57"/>
      <c r="UGK2" s="57"/>
      <c r="UGL2" s="57"/>
      <c r="UGM2" s="57"/>
      <c r="UGN2" s="57"/>
      <c r="UGO2" s="57"/>
      <c r="UGP2" s="57"/>
      <c r="UGQ2" s="57"/>
      <c r="UGR2" s="57"/>
      <c r="UGS2" s="57"/>
      <c r="UGT2" s="57"/>
      <c r="UGU2" s="57"/>
      <c r="UGV2" s="57"/>
      <c r="UGW2" s="57"/>
      <c r="UGX2" s="57"/>
      <c r="UGY2" s="57"/>
      <c r="UGZ2" s="57"/>
      <c r="UHA2" s="57"/>
      <c r="UHB2" s="57"/>
      <c r="UHC2" s="57"/>
      <c r="UHD2" s="57"/>
      <c r="UHE2" s="57"/>
      <c r="UHF2" s="57"/>
      <c r="UHG2" s="57"/>
      <c r="UHH2" s="57"/>
      <c r="UHI2" s="57"/>
      <c r="UHJ2" s="57"/>
      <c r="UHK2" s="57"/>
      <c r="UHL2" s="57"/>
      <c r="UHM2" s="57"/>
      <c r="UHN2" s="57"/>
      <c r="UHO2" s="57"/>
      <c r="UHP2" s="57"/>
      <c r="UHQ2" s="57"/>
      <c r="UHR2" s="57"/>
      <c r="UHS2" s="57"/>
      <c r="UHT2" s="57"/>
      <c r="UHU2" s="57"/>
      <c r="UHV2" s="57"/>
      <c r="UHW2" s="57"/>
      <c r="UHX2" s="57"/>
      <c r="UHY2" s="57"/>
      <c r="UHZ2" s="57"/>
      <c r="UIA2" s="57"/>
      <c r="UIB2" s="57"/>
      <c r="UIC2" s="57"/>
      <c r="UID2" s="57"/>
      <c r="UIE2" s="57"/>
      <c r="UIF2" s="57"/>
      <c r="UIG2" s="57"/>
      <c r="UIH2" s="57"/>
      <c r="UII2" s="57"/>
      <c r="UIJ2" s="57"/>
      <c r="UIK2" s="57"/>
      <c r="UIL2" s="57"/>
      <c r="UIM2" s="57"/>
      <c r="UIN2" s="57"/>
      <c r="UIO2" s="57"/>
      <c r="UIP2" s="57"/>
      <c r="UIQ2" s="57"/>
      <c r="UIR2" s="57"/>
      <c r="UIS2" s="57"/>
      <c r="UIT2" s="57"/>
      <c r="UIU2" s="57"/>
      <c r="UIV2" s="57"/>
      <c r="UIW2" s="57"/>
      <c r="UIX2" s="57"/>
      <c r="UIY2" s="57"/>
      <c r="UIZ2" s="57"/>
      <c r="UJA2" s="57"/>
      <c r="UJB2" s="57"/>
      <c r="UJC2" s="57"/>
      <c r="UJD2" s="57"/>
      <c r="UJE2" s="57"/>
      <c r="UJF2" s="57"/>
      <c r="UJG2" s="57"/>
      <c r="UJH2" s="57"/>
      <c r="UJI2" s="57"/>
      <c r="UJJ2" s="57"/>
      <c r="UJK2" s="57"/>
      <c r="UJL2" s="57"/>
      <c r="UJM2" s="57"/>
      <c r="UJN2" s="57"/>
      <c r="UJO2" s="57"/>
      <c r="UJP2" s="57"/>
      <c r="UJQ2" s="57"/>
      <c r="UJR2" s="57"/>
      <c r="UJS2" s="57"/>
      <c r="UJT2" s="57"/>
      <c r="UJU2" s="57"/>
      <c r="UJV2" s="57"/>
      <c r="UJW2" s="57"/>
      <c r="UJX2" s="57"/>
      <c r="UJY2" s="57"/>
      <c r="UJZ2" s="57"/>
      <c r="UKA2" s="57"/>
      <c r="UKB2" s="57"/>
      <c r="UKC2" s="57"/>
      <c r="UKD2" s="57"/>
      <c r="UKE2" s="57"/>
      <c r="UKF2" s="57"/>
      <c r="UKG2" s="57"/>
      <c r="UKH2" s="57"/>
      <c r="UKI2" s="57"/>
      <c r="UKJ2" s="57"/>
      <c r="UKK2" s="57"/>
      <c r="UKL2" s="57"/>
      <c r="UKM2" s="57"/>
      <c r="UKN2" s="57"/>
      <c r="UKO2" s="57"/>
      <c r="UKP2" s="57"/>
      <c r="UKQ2" s="57"/>
      <c r="UKR2" s="57"/>
      <c r="UKS2" s="57"/>
      <c r="UKT2" s="57"/>
      <c r="UKU2" s="57"/>
      <c r="UKV2" s="57"/>
      <c r="UKW2" s="57"/>
      <c r="UKX2" s="57"/>
      <c r="UKY2" s="57"/>
      <c r="UKZ2" s="57"/>
      <c r="ULA2" s="57"/>
      <c r="ULB2" s="57"/>
      <c r="ULC2" s="57"/>
      <c r="ULD2" s="57"/>
      <c r="ULE2" s="57"/>
      <c r="ULF2" s="57"/>
      <c r="ULG2" s="57"/>
      <c r="ULH2" s="57"/>
      <c r="ULI2" s="57"/>
      <c r="ULJ2" s="57"/>
      <c r="ULK2" s="57"/>
      <c r="ULL2" s="57"/>
      <c r="ULM2" s="57"/>
      <c r="ULN2" s="57"/>
      <c r="ULO2" s="57"/>
      <c r="ULP2" s="57"/>
      <c r="ULQ2" s="57"/>
      <c r="ULR2" s="57"/>
      <c r="ULS2" s="57"/>
      <c r="ULT2" s="57"/>
      <c r="ULU2" s="57"/>
      <c r="ULV2" s="57"/>
      <c r="ULW2" s="57"/>
      <c r="ULX2" s="57"/>
      <c r="ULY2" s="57"/>
      <c r="ULZ2" s="57"/>
      <c r="UMA2" s="57"/>
      <c r="UMB2" s="57"/>
      <c r="UMC2" s="57"/>
      <c r="UMD2" s="57"/>
      <c r="UME2" s="57"/>
      <c r="UMF2" s="57"/>
      <c r="UMG2" s="57"/>
      <c r="UMH2" s="57"/>
      <c r="UMI2" s="57"/>
      <c r="UMJ2" s="57"/>
      <c r="UMK2" s="57"/>
      <c r="UML2" s="57"/>
      <c r="UMM2" s="57"/>
      <c r="UMN2" s="57"/>
      <c r="UMO2" s="57"/>
      <c r="UMP2" s="57"/>
      <c r="UMQ2" s="57"/>
      <c r="UMR2" s="57"/>
      <c r="UMS2" s="57"/>
      <c r="UMT2" s="57"/>
      <c r="UMU2" s="57"/>
      <c r="UMV2" s="57"/>
      <c r="UMW2" s="57"/>
      <c r="UMX2" s="57"/>
      <c r="UMY2" s="57"/>
      <c r="UMZ2" s="57"/>
      <c r="UNA2" s="57"/>
      <c r="UNB2" s="57"/>
      <c r="UNC2" s="57"/>
      <c r="UND2" s="57"/>
      <c r="UNE2" s="57"/>
      <c r="UNF2" s="57"/>
      <c r="UNG2" s="57"/>
      <c r="UNH2" s="57"/>
      <c r="UNI2" s="57"/>
      <c r="UNJ2" s="57"/>
      <c r="UNK2" s="57"/>
      <c r="UNL2" s="57"/>
      <c r="UNM2" s="57"/>
      <c r="UNN2" s="57"/>
      <c r="UNO2" s="57"/>
      <c r="UNP2" s="57"/>
      <c r="UNQ2" s="57"/>
      <c r="UNR2" s="57"/>
      <c r="UNS2" s="57"/>
      <c r="UNT2" s="57"/>
      <c r="UNU2" s="57"/>
      <c r="UNV2" s="57"/>
      <c r="UNW2" s="57"/>
      <c r="UNX2" s="57"/>
      <c r="UNY2" s="57"/>
      <c r="UNZ2" s="57"/>
      <c r="UOA2" s="57"/>
      <c r="UOB2" s="57"/>
      <c r="UOC2" s="57"/>
      <c r="UOD2" s="57"/>
      <c r="UOE2" s="57"/>
      <c r="UOF2" s="57"/>
      <c r="UOG2" s="57"/>
      <c r="UOH2" s="57"/>
      <c r="UOI2" s="57"/>
      <c r="UOJ2" s="57"/>
      <c r="UOK2" s="57"/>
      <c r="UOL2" s="57"/>
      <c r="UOM2" s="57"/>
      <c r="UON2" s="57"/>
      <c r="UOO2" s="57"/>
      <c r="UOP2" s="57"/>
      <c r="UOQ2" s="57"/>
      <c r="UOR2" s="57"/>
      <c r="UOS2" s="57"/>
      <c r="UOT2" s="57"/>
      <c r="UOU2" s="57"/>
      <c r="UOV2" s="57"/>
      <c r="UOW2" s="57"/>
      <c r="UOX2" s="57"/>
      <c r="UOY2" s="57"/>
      <c r="UOZ2" s="57"/>
      <c r="UPA2" s="57"/>
      <c r="UPB2" s="57"/>
      <c r="UPC2" s="57"/>
      <c r="UPD2" s="57"/>
      <c r="UPE2" s="57"/>
      <c r="UPF2" s="57"/>
      <c r="UPG2" s="57"/>
      <c r="UPH2" s="57"/>
      <c r="UPI2" s="57"/>
      <c r="UPJ2" s="57"/>
      <c r="UPK2" s="57"/>
      <c r="UPL2" s="57"/>
      <c r="UPM2" s="57"/>
      <c r="UPN2" s="57"/>
      <c r="UPO2" s="57"/>
      <c r="UPP2" s="57"/>
      <c r="UPQ2" s="57"/>
      <c r="UPR2" s="57"/>
      <c r="UPS2" s="57"/>
      <c r="UPT2" s="57"/>
      <c r="UPU2" s="57"/>
      <c r="UPV2" s="57"/>
      <c r="UPW2" s="57"/>
      <c r="UPX2" s="57"/>
      <c r="UPY2" s="57"/>
      <c r="UPZ2" s="57"/>
      <c r="UQA2" s="57"/>
      <c r="UQB2" s="57"/>
      <c r="UQC2" s="57"/>
      <c r="UQD2" s="57"/>
      <c r="UQE2" s="57"/>
      <c r="UQF2" s="57"/>
      <c r="UQG2" s="57"/>
      <c r="UQH2" s="57"/>
      <c r="UQI2" s="57"/>
      <c r="UQJ2" s="57"/>
      <c r="UQK2" s="57"/>
      <c r="UQL2" s="57"/>
      <c r="UQM2" s="57"/>
      <c r="UQN2" s="57"/>
      <c r="UQO2" s="57"/>
      <c r="UQP2" s="57"/>
      <c r="UQQ2" s="57"/>
      <c r="UQR2" s="57"/>
      <c r="UQS2" s="57"/>
      <c r="UQT2" s="57"/>
      <c r="UQU2" s="57"/>
      <c r="UQV2" s="57"/>
      <c r="UQW2" s="57"/>
      <c r="UQX2" s="57"/>
      <c r="UQY2" s="57"/>
      <c r="UQZ2" s="57"/>
      <c r="URA2" s="57"/>
      <c r="URB2" s="57"/>
      <c r="URC2" s="57"/>
      <c r="URD2" s="57"/>
      <c r="URE2" s="57"/>
      <c r="URF2" s="57"/>
      <c r="URG2" s="57"/>
      <c r="URH2" s="57"/>
      <c r="URI2" s="57"/>
      <c r="URJ2" s="57"/>
      <c r="URK2" s="57"/>
      <c r="URL2" s="57"/>
      <c r="URM2" s="57"/>
      <c r="URN2" s="57"/>
      <c r="URO2" s="57"/>
      <c r="URP2" s="57"/>
      <c r="URQ2" s="57"/>
      <c r="URR2" s="57"/>
      <c r="URS2" s="57"/>
      <c r="URT2" s="57"/>
      <c r="URU2" s="57"/>
      <c r="URV2" s="57"/>
      <c r="URW2" s="57"/>
      <c r="URX2" s="57"/>
      <c r="URY2" s="57"/>
      <c r="URZ2" s="57"/>
      <c r="USA2" s="57"/>
      <c r="USB2" s="57"/>
      <c r="USC2" s="57"/>
      <c r="USD2" s="57"/>
      <c r="USE2" s="57"/>
      <c r="USF2" s="57"/>
      <c r="USG2" s="57"/>
      <c r="USH2" s="57"/>
      <c r="USI2" s="57"/>
      <c r="USJ2" s="57"/>
      <c r="USK2" s="57"/>
      <c r="USL2" s="57"/>
      <c r="USM2" s="57"/>
      <c r="USN2" s="57"/>
      <c r="USO2" s="57"/>
      <c r="USP2" s="57"/>
      <c r="USQ2" s="57"/>
      <c r="USR2" s="57"/>
      <c r="USS2" s="57"/>
      <c r="UST2" s="57"/>
      <c r="USU2" s="57"/>
      <c r="USV2" s="57"/>
      <c r="USW2" s="57"/>
      <c r="USX2" s="57"/>
      <c r="USY2" s="57"/>
      <c r="USZ2" s="57"/>
      <c r="UTA2" s="57"/>
      <c r="UTB2" s="57"/>
      <c r="UTC2" s="57"/>
      <c r="UTD2" s="57"/>
      <c r="UTE2" s="57"/>
      <c r="UTF2" s="57"/>
      <c r="UTG2" s="57"/>
      <c r="UTH2" s="57"/>
      <c r="UTI2" s="57"/>
      <c r="UTJ2" s="57"/>
      <c r="UTK2" s="57"/>
      <c r="UTL2" s="57"/>
      <c r="UTM2" s="57"/>
      <c r="UTN2" s="57"/>
      <c r="UTO2" s="57"/>
      <c r="UTP2" s="57"/>
      <c r="UTQ2" s="57"/>
      <c r="UTR2" s="57"/>
      <c r="UTS2" s="57"/>
      <c r="UTT2" s="57"/>
      <c r="UTU2" s="57"/>
      <c r="UTV2" s="57"/>
      <c r="UTW2" s="57"/>
      <c r="UTX2" s="57"/>
      <c r="UTY2" s="57"/>
      <c r="UTZ2" s="57"/>
      <c r="UUA2" s="57"/>
      <c r="UUB2" s="57"/>
      <c r="UUC2" s="57"/>
      <c r="UUD2" s="57"/>
      <c r="UUE2" s="57"/>
      <c r="UUF2" s="57"/>
      <c r="UUG2" s="57"/>
      <c r="UUH2" s="57"/>
      <c r="UUI2" s="57"/>
      <c r="UUJ2" s="57"/>
      <c r="UUK2" s="57"/>
      <c r="UUL2" s="57"/>
      <c r="UUM2" s="57"/>
      <c r="UUN2" s="57"/>
      <c r="UUO2" s="57"/>
      <c r="UUP2" s="57"/>
      <c r="UUQ2" s="57"/>
      <c r="UUR2" s="57"/>
      <c r="UUS2" s="57"/>
      <c r="UUT2" s="57"/>
      <c r="UUU2" s="57"/>
      <c r="UUV2" s="57"/>
      <c r="UUW2" s="57"/>
      <c r="UUX2" s="57"/>
      <c r="UUY2" s="57"/>
      <c r="UUZ2" s="57"/>
      <c r="UVA2" s="57"/>
      <c r="UVB2" s="57"/>
      <c r="UVC2" s="57"/>
      <c r="UVD2" s="57"/>
      <c r="UVE2" s="57"/>
      <c r="UVF2" s="57"/>
      <c r="UVG2" s="57"/>
      <c r="UVH2" s="57"/>
      <c r="UVI2" s="57"/>
      <c r="UVJ2" s="57"/>
      <c r="UVK2" s="57"/>
      <c r="UVL2" s="57"/>
      <c r="UVM2" s="57"/>
      <c r="UVN2" s="57"/>
      <c r="UVO2" s="57"/>
      <c r="UVP2" s="57"/>
      <c r="UVQ2" s="57"/>
      <c r="UVR2" s="57"/>
      <c r="UVS2" s="57"/>
      <c r="UVT2" s="57"/>
      <c r="UVU2" s="57"/>
      <c r="UVV2" s="57"/>
      <c r="UVW2" s="57"/>
      <c r="UVX2" s="57"/>
      <c r="UVY2" s="57"/>
      <c r="UVZ2" s="57"/>
      <c r="UWA2" s="57"/>
      <c r="UWB2" s="57"/>
      <c r="UWC2" s="57"/>
      <c r="UWD2" s="57"/>
      <c r="UWE2" s="57"/>
      <c r="UWF2" s="57"/>
      <c r="UWG2" s="57"/>
      <c r="UWH2" s="57"/>
      <c r="UWI2" s="57"/>
      <c r="UWJ2" s="57"/>
      <c r="UWK2" s="57"/>
      <c r="UWL2" s="57"/>
      <c r="UWM2" s="57"/>
      <c r="UWN2" s="57"/>
      <c r="UWO2" s="57"/>
      <c r="UWP2" s="57"/>
      <c r="UWQ2" s="57"/>
      <c r="UWR2" s="57"/>
      <c r="UWS2" s="57"/>
      <c r="UWT2" s="57"/>
      <c r="UWU2" s="57"/>
      <c r="UWV2" s="57"/>
      <c r="UWW2" s="57"/>
      <c r="UWX2" s="57"/>
      <c r="UWY2" s="57"/>
      <c r="UWZ2" s="57"/>
      <c r="UXA2" s="57"/>
      <c r="UXB2" s="57"/>
      <c r="UXC2" s="57"/>
      <c r="UXD2" s="57"/>
      <c r="UXE2" s="57"/>
      <c r="UXF2" s="57"/>
      <c r="UXG2" s="57"/>
      <c r="UXH2" s="57"/>
      <c r="UXI2" s="57"/>
      <c r="UXJ2" s="57"/>
      <c r="UXK2" s="57"/>
      <c r="UXL2" s="57"/>
      <c r="UXM2" s="57"/>
      <c r="UXN2" s="57"/>
      <c r="UXO2" s="57"/>
      <c r="UXP2" s="57"/>
      <c r="UXQ2" s="57"/>
      <c r="UXR2" s="57"/>
      <c r="UXS2" s="57"/>
      <c r="UXT2" s="57"/>
      <c r="UXU2" s="57"/>
      <c r="UXV2" s="57"/>
      <c r="UXW2" s="57"/>
      <c r="UXX2" s="57"/>
      <c r="UXY2" s="57"/>
      <c r="UXZ2" s="57"/>
      <c r="UYA2" s="57"/>
      <c r="UYB2" s="57"/>
      <c r="UYC2" s="57"/>
      <c r="UYD2" s="57"/>
      <c r="UYE2" s="57"/>
      <c r="UYF2" s="57"/>
      <c r="UYG2" s="57"/>
      <c r="UYH2" s="57"/>
      <c r="UYI2" s="57"/>
      <c r="UYJ2" s="57"/>
      <c r="UYK2" s="57"/>
      <c r="UYL2" s="57"/>
      <c r="UYM2" s="57"/>
      <c r="UYN2" s="57"/>
      <c r="UYO2" s="57"/>
      <c r="UYP2" s="57"/>
      <c r="UYQ2" s="57"/>
      <c r="UYR2" s="57"/>
      <c r="UYS2" s="57"/>
      <c r="UYT2" s="57"/>
      <c r="UYU2" s="57"/>
      <c r="UYV2" s="57"/>
      <c r="UYW2" s="57"/>
      <c r="UYX2" s="57"/>
      <c r="UYY2" s="57"/>
      <c r="UYZ2" s="57"/>
      <c r="UZA2" s="57"/>
      <c r="UZB2" s="57"/>
      <c r="UZC2" s="57"/>
      <c r="UZD2" s="57"/>
      <c r="UZE2" s="57"/>
      <c r="UZF2" s="57"/>
      <c r="UZG2" s="57"/>
      <c r="UZH2" s="57"/>
      <c r="UZI2" s="57"/>
      <c r="UZJ2" s="57"/>
      <c r="UZK2" s="57"/>
      <c r="UZL2" s="57"/>
      <c r="UZM2" s="57"/>
      <c r="UZN2" s="57"/>
      <c r="UZO2" s="57"/>
      <c r="UZP2" s="57"/>
      <c r="UZQ2" s="57"/>
      <c r="UZR2" s="57"/>
      <c r="UZS2" s="57"/>
      <c r="UZT2" s="57"/>
      <c r="UZU2" s="57"/>
      <c r="UZV2" s="57"/>
      <c r="UZW2" s="57"/>
      <c r="UZX2" s="57"/>
      <c r="UZY2" s="57"/>
      <c r="UZZ2" s="57"/>
      <c r="VAA2" s="57"/>
      <c r="VAB2" s="57"/>
      <c r="VAC2" s="57"/>
      <c r="VAD2" s="57"/>
      <c r="VAE2" s="57"/>
      <c r="VAF2" s="57"/>
      <c r="VAG2" s="57"/>
      <c r="VAH2" s="57"/>
      <c r="VAI2" s="57"/>
      <c r="VAJ2" s="57"/>
      <c r="VAK2" s="57"/>
      <c r="VAL2" s="57"/>
      <c r="VAM2" s="57"/>
      <c r="VAN2" s="57"/>
      <c r="VAO2" s="57"/>
      <c r="VAP2" s="57"/>
      <c r="VAQ2" s="57"/>
      <c r="VAR2" s="57"/>
      <c r="VAS2" s="57"/>
      <c r="VAT2" s="57"/>
      <c r="VAU2" s="57"/>
      <c r="VAV2" s="57"/>
      <c r="VAW2" s="57"/>
      <c r="VAX2" s="57"/>
      <c r="VAY2" s="57"/>
      <c r="VAZ2" s="57"/>
      <c r="VBA2" s="57"/>
      <c r="VBB2" s="57"/>
      <c r="VBC2" s="57"/>
      <c r="VBD2" s="57"/>
      <c r="VBE2" s="57"/>
      <c r="VBF2" s="57"/>
      <c r="VBG2" s="57"/>
      <c r="VBH2" s="57"/>
      <c r="VBI2" s="57"/>
      <c r="VBJ2" s="57"/>
      <c r="VBK2" s="57"/>
      <c r="VBL2" s="57"/>
      <c r="VBM2" s="57"/>
      <c r="VBN2" s="57"/>
      <c r="VBO2" s="57"/>
      <c r="VBP2" s="57"/>
      <c r="VBQ2" s="57"/>
      <c r="VBR2" s="57"/>
      <c r="VBS2" s="57"/>
      <c r="VBT2" s="57"/>
      <c r="VBU2" s="57"/>
      <c r="VBV2" s="57"/>
      <c r="VBW2" s="57"/>
      <c r="VBX2" s="57"/>
      <c r="VBY2" s="57"/>
      <c r="VBZ2" s="57"/>
      <c r="VCA2" s="57"/>
      <c r="VCB2" s="57"/>
      <c r="VCC2" s="57"/>
      <c r="VCD2" s="57"/>
      <c r="VCE2" s="57"/>
      <c r="VCF2" s="57"/>
      <c r="VCG2" s="57"/>
      <c r="VCH2" s="57"/>
      <c r="VCI2" s="57"/>
      <c r="VCJ2" s="57"/>
      <c r="VCK2" s="57"/>
      <c r="VCL2" s="57"/>
      <c r="VCM2" s="57"/>
      <c r="VCN2" s="57"/>
      <c r="VCO2" s="57"/>
      <c r="VCP2" s="57"/>
      <c r="VCQ2" s="57"/>
      <c r="VCR2" s="57"/>
      <c r="VCS2" s="57"/>
      <c r="VCT2" s="57"/>
      <c r="VCU2" s="57"/>
      <c r="VCV2" s="57"/>
      <c r="VCW2" s="57"/>
      <c r="VCX2" s="57"/>
      <c r="VCY2" s="57"/>
      <c r="VCZ2" s="57"/>
      <c r="VDA2" s="57"/>
      <c r="VDB2" s="57"/>
      <c r="VDC2" s="57"/>
      <c r="VDD2" s="57"/>
      <c r="VDE2" s="57"/>
      <c r="VDF2" s="57"/>
      <c r="VDG2" s="57"/>
      <c r="VDH2" s="57"/>
      <c r="VDI2" s="57"/>
      <c r="VDJ2" s="57"/>
      <c r="VDK2" s="57"/>
      <c r="VDL2" s="57"/>
      <c r="VDM2" s="57"/>
      <c r="VDN2" s="57"/>
      <c r="VDO2" s="57"/>
      <c r="VDP2" s="57"/>
      <c r="VDQ2" s="57"/>
      <c r="VDR2" s="57"/>
      <c r="VDS2" s="57"/>
      <c r="VDT2" s="57"/>
      <c r="VDU2" s="57"/>
      <c r="VDV2" s="57"/>
      <c r="VDW2" s="57"/>
      <c r="VDX2" s="57"/>
      <c r="VDY2" s="57"/>
      <c r="VDZ2" s="57"/>
      <c r="VEA2" s="57"/>
      <c r="VEB2" s="57"/>
      <c r="VEC2" s="57"/>
      <c r="VED2" s="57"/>
      <c r="VEE2" s="57"/>
      <c r="VEF2" s="57"/>
      <c r="VEG2" s="57"/>
      <c r="VEH2" s="57"/>
      <c r="VEI2" s="57"/>
      <c r="VEJ2" s="57"/>
      <c r="VEK2" s="57"/>
      <c r="VEL2" s="57"/>
      <c r="VEM2" s="57"/>
      <c r="VEN2" s="57"/>
      <c r="VEO2" s="57"/>
      <c r="VEP2" s="57"/>
      <c r="VEQ2" s="57"/>
      <c r="VER2" s="57"/>
      <c r="VES2" s="57"/>
      <c r="VET2" s="57"/>
      <c r="VEU2" s="57"/>
      <c r="VEV2" s="57"/>
      <c r="VEW2" s="57"/>
      <c r="VEX2" s="57"/>
      <c r="VEY2" s="57"/>
      <c r="VEZ2" s="57"/>
      <c r="VFA2" s="57"/>
      <c r="VFB2" s="57"/>
      <c r="VFC2" s="57"/>
      <c r="VFD2" s="57"/>
      <c r="VFE2" s="57"/>
      <c r="VFF2" s="57"/>
      <c r="VFG2" s="57"/>
      <c r="VFH2" s="57"/>
      <c r="VFI2" s="57"/>
      <c r="VFJ2" s="57"/>
      <c r="VFK2" s="57"/>
      <c r="VFL2" s="57"/>
      <c r="VFM2" s="57"/>
      <c r="VFN2" s="57"/>
      <c r="VFO2" s="57"/>
      <c r="VFP2" s="57"/>
      <c r="VFQ2" s="57"/>
      <c r="VFR2" s="57"/>
      <c r="VFS2" s="57"/>
      <c r="VFT2" s="57"/>
      <c r="VFU2" s="57"/>
      <c r="VFV2" s="57"/>
      <c r="VFW2" s="57"/>
      <c r="VFX2" s="57"/>
      <c r="VFY2" s="57"/>
      <c r="VFZ2" s="57"/>
      <c r="VGA2" s="57"/>
      <c r="VGB2" s="57"/>
      <c r="VGC2" s="57"/>
      <c r="VGD2" s="57"/>
      <c r="VGE2" s="57"/>
      <c r="VGF2" s="57"/>
      <c r="VGG2" s="57"/>
      <c r="VGH2" s="57"/>
      <c r="VGI2" s="57"/>
      <c r="VGJ2" s="57"/>
      <c r="VGK2" s="57"/>
      <c r="VGL2" s="57"/>
      <c r="VGM2" s="57"/>
      <c r="VGN2" s="57"/>
      <c r="VGO2" s="57"/>
      <c r="VGP2" s="57"/>
      <c r="VGQ2" s="57"/>
      <c r="VGR2" s="57"/>
      <c r="VGS2" s="57"/>
      <c r="VGT2" s="57"/>
      <c r="VGU2" s="57"/>
      <c r="VGV2" s="57"/>
      <c r="VGW2" s="57"/>
      <c r="VGX2" s="57"/>
      <c r="VGY2" s="57"/>
      <c r="VGZ2" s="57"/>
      <c r="VHA2" s="57"/>
      <c r="VHB2" s="57"/>
      <c r="VHC2" s="57"/>
      <c r="VHD2" s="57"/>
      <c r="VHE2" s="57"/>
      <c r="VHF2" s="57"/>
      <c r="VHG2" s="57"/>
      <c r="VHH2" s="57"/>
      <c r="VHI2" s="57"/>
      <c r="VHJ2" s="57"/>
      <c r="VHK2" s="57"/>
      <c r="VHL2" s="57"/>
      <c r="VHM2" s="57"/>
      <c r="VHN2" s="57"/>
      <c r="VHO2" s="57"/>
      <c r="VHP2" s="57"/>
      <c r="VHQ2" s="57"/>
      <c r="VHR2" s="57"/>
      <c r="VHS2" s="57"/>
      <c r="VHT2" s="57"/>
      <c r="VHU2" s="57"/>
      <c r="VHV2" s="57"/>
      <c r="VHW2" s="57"/>
      <c r="VHX2" s="57"/>
      <c r="VHY2" s="57"/>
      <c r="VHZ2" s="57"/>
      <c r="VIA2" s="57"/>
      <c r="VIB2" s="57"/>
      <c r="VIC2" s="57"/>
      <c r="VID2" s="57"/>
      <c r="VIE2" s="57"/>
      <c r="VIF2" s="57"/>
      <c r="VIG2" s="57"/>
      <c r="VIH2" s="57"/>
      <c r="VII2" s="57"/>
      <c r="VIJ2" s="57"/>
      <c r="VIK2" s="57"/>
      <c r="VIL2" s="57"/>
      <c r="VIM2" s="57"/>
      <c r="VIN2" s="57"/>
      <c r="VIO2" s="57"/>
      <c r="VIP2" s="57"/>
      <c r="VIQ2" s="57"/>
      <c r="VIR2" s="57"/>
      <c r="VIS2" s="57"/>
      <c r="VIT2" s="57"/>
      <c r="VIU2" s="57"/>
      <c r="VIV2" s="57"/>
      <c r="VIW2" s="57"/>
      <c r="VIX2" s="57"/>
      <c r="VIY2" s="57"/>
      <c r="VIZ2" s="57"/>
      <c r="VJA2" s="57"/>
      <c r="VJB2" s="57"/>
      <c r="VJC2" s="57"/>
      <c r="VJD2" s="57"/>
      <c r="VJE2" s="57"/>
      <c r="VJF2" s="57"/>
      <c r="VJG2" s="57"/>
      <c r="VJH2" s="57"/>
      <c r="VJI2" s="57"/>
      <c r="VJJ2" s="57"/>
      <c r="VJK2" s="57"/>
      <c r="VJL2" s="57"/>
      <c r="VJM2" s="57"/>
      <c r="VJN2" s="57"/>
      <c r="VJO2" s="57"/>
      <c r="VJP2" s="57"/>
      <c r="VJQ2" s="57"/>
      <c r="VJR2" s="57"/>
      <c r="VJS2" s="57"/>
      <c r="VJT2" s="57"/>
      <c r="VJU2" s="57"/>
      <c r="VJV2" s="57"/>
      <c r="VJW2" s="57"/>
      <c r="VJX2" s="57"/>
      <c r="VJY2" s="57"/>
      <c r="VJZ2" s="57"/>
      <c r="VKA2" s="57"/>
      <c r="VKB2" s="57"/>
      <c r="VKC2" s="57"/>
      <c r="VKD2" s="57"/>
      <c r="VKE2" s="57"/>
      <c r="VKF2" s="57"/>
      <c r="VKG2" s="57"/>
      <c r="VKH2" s="57"/>
      <c r="VKI2" s="57"/>
      <c r="VKJ2" s="57"/>
      <c r="VKK2" s="57"/>
      <c r="VKL2" s="57"/>
      <c r="VKM2" s="57"/>
      <c r="VKN2" s="57"/>
      <c r="VKO2" s="57"/>
      <c r="VKP2" s="57"/>
      <c r="VKQ2" s="57"/>
      <c r="VKR2" s="57"/>
      <c r="VKS2" s="57"/>
      <c r="VKT2" s="57"/>
      <c r="VKU2" s="57"/>
      <c r="VKV2" s="57"/>
      <c r="VKW2" s="57"/>
      <c r="VKX2" s="57"/>
      <c r="VKY2" s="57"/>
      <c r="VKZ2" s="57"/>
      <c r="VLA2" s="57"/>
      <c r="VLB2" s="57"/>
      <c r="VLC2" s="57"/>
      <c r="VLD2" s="57"/>
      <c r="VLE2" s="57"/>
      <c r="VLF2" s="57"/>
      <c r="VLG2" s="57"/>
      <c r="VLH2" s="57"/>
      <c r="VLI2" s="57"/>
      <c r="VLJ2" s="57"/>
      <c r="VLK2" s="57"/>
      <c r="VLL2" s="57"/>
      <c r="VLM2" s="57"/>
      <c r="VLN2" s="57"/>
      <c r="VLO2" s="57"/>
      <c r="VLP2" s="57"/>
      <c r="VLQ2" s="57"/>
      <c r="VLR2" s="57"/>
      <c r="VLS2" s="57"/>
      <c r="VLT2" s="57"/>
      <c r="VLU2" s="57"/>
      <c r="VLV2" s="57"/>
      <c r="VLW2" s="57"/>
      <c r="VLX2" s="57"/>
      <c r="VLY2" s="57"/>
      <c r="VLZ2" s="57"/>
      <c r="VMA2" s="57"/>
      <c r="VMB2" s="57"/>
      <c r="VMC2" s="57"/>
      <c r="VMD2" s="57"/>
      <c r="VME2" s="57"/>
      <c r="VMF2" s="57"/>
      <c r="VMG2" s="57"/>
      <c r="VMH2" s="57"/>
      <c r="VMI2" s="57"/>
      <c r="VMJ2" s="57"/>
      <c r="VMK2" s="57"/>
      <c r="VML2" s="57"/>
      <c r="VMM2" s="57"/>
      <c r="VMN2" s="57"/>
      <c r="VMO2" s="57"/>
      <c r="VMP2" s="57"/>
      <c r="VMQ2" s="57"/>
      <c r="VMR2" s="57"/>
      <c r="VMS2" s="57"/>
      <c r="VMT2" s="57"/>
      <c r="VMU2" s="57"/>
      <c r="VMV2" s="57"/>
      <c r="VMW2" s="57"/>
      <c r="VMX2" s="57"/>
      <c r="VMY2" s="57"/>
      <c r="VMZ2" s="57"/>
      <c r="VNA2" s="57"/>
      <c r="VNB2" s="57"/>
      <c r="VNC2" s="57"/>
      <c r="VND2" s="57"/>
      <c r="VNE2" s="57"/>
      <c r="VNF2" s="57"/>
      <c r="VNG2" s="57"/>
      <c r="VNH2" s="57"/>
      <c r="VNI2" s="57"/>
      <c r="VNJ2" s="57"/>
      <c r="VNK2" s="57"/>
      <c r="VNL2" s="57"/>
      <c r="VNM2" s="57"/>
      <c r="VNN2" s="57"/>
      <c r="VNO2" s="57"/>
      <c r="VNP2" s="57"/>
      <c r="VNQ2" s="57"/>
      <c r="VNR2" s="57"/>
      <c r="VNS2" s="57"/>
      <c r="VNT2" s="57"/>
      <c r="VNU2" s="57"/>
      <c r="VNV2" s="57"/>
      <c r="VNW2" s="57"/>
      <c r="VNX2" s="57"/>
      <c r="VNY2" s="57"/>
      <c r="VNZ2" s="57"/>
      <c r="VOA2" s="57"/>
      <c r="VOB2" s="57"/>
      <c r="VOC2" s="57"/>
      <c r="VOD2" s="57"/>
      <c r="VOE2" s="57"/>
      <c r="VOF2" s="57"/>
      <c r="VOG2" s="57"/>
      <c r="VOH2" s="57"/>
      <c r="VOI2" s="57"/>
      <c r="VOJ2" s="57"/>
      <c r="VOK2" s="57"/>
      <c r="VOL2" s="57"/>
      <c r="VOM2" s="57"/>
      <c r="VON2" s="57"/>
      <c r="VOO2" s="57"/>
      <c r="VOP2" s="57"/>
      <c r="VOQ2" s="57"/>
      <c r="VOR2" s="57"/>
      <c r="VOS2" s="57"/>
      <c r="VOT2" s="57"/>
      <c r="VOU2" s="57"/>
      <c r="VOV2" s="57"/>
      <c r="VOW2" s="57"/>
      <c r="VOX2" s="57"/>
      <c r="VOY2" s="57"/>
      <c r="VOZ2" s="57"/>
      <c r="VPA2" s="57"/>
      <c r="VPB2" s="57"/>
      <c r="VPC2" s="57"/>
      <c r="VPD2" s="57"/>
      <c r="VPE2" s="57"/>
      <c r="VPF2" s="57"/>
      <c r="VPG2" s="57"/>
      <c r="VPH2" s="57"/>
      <c r="VPI2" s="57"/>
      <c r="VPJ2" s="57"/>
      <c r="VPK2" s="57"/>
      <c r="VPL2" s="57"/>
      <c r="VPM2" s="57"/>
      <c r="VPN2" s="57"/>
      <c r="VPO2" s="57"/>
      <c r="VPP2" s="57"/>
      <c r="VPQ2" s="57"/>
      <c r="VPR2" s="57"/>
      <c r="VPS2" s="57"/>
      <c r="VPT2" s="57"/>
      <c r="VPU2" s="57"/>
      <c r="VPV2" s="57"/>
      <c r="VPW2" s="57"/>
      <c r="VPX2" s="57"/>
      <c r="VPY2" s="57"/>
      <c r="VPZ2" s="57"/>
      <c r="VQA2" s="57"/>
      <c r="VQB2" s="57"/>
      <c r="VQC2" s="57"/>
      <c r="VQD2" s="57"/>
      <c r="VQE2" s="57"/>
      <c r="VQF2" s="57"/>
      <c r="VQG2" s="57"/>
      <c r="VQH2" s="57"/>
      <c r="VQI2" s="57"/>
      <c r="VQJ2" s="57"/>
      <c r="VQK2" s="57"/>
      <c r="VQL2" s="57"/>
      <c r="VQM2" s="57"/>
      <c r="VQN2" s="57"/>
      <c r="VQO2" s="57"/>
      <c r="VQP2" s="57"/>
      <c r="VQQ2" s="57"/>
      <c r="VQR2" s="57"/>
      <c r="VQS2" s="57"/>
      <c r="VQT2" s="57"/>
      <c r="VQU2" s="57"/>
      <c r="VQV2" s="57"/>
      <c r="VQW2" s="57"/>
      <c r="VQX2" s="57"/>
      <c r="VQY2" s="57"/>
      <c r="VQZ2" s="57"/>
      <c r="VRA2" s="57"/>
      <c r="VRB2" s="57"/>
      <c r="VRC2" s="57"/>
      <c r="VRD2" s="57"/>
      <c r="VRE2" s="57"/>
      <c r="VRF2" s="57"/>
      <c r="VRG2" s="57"/>
      <c r="VRH2" s="57"/>
      <c r="VRI2" s="57"/>
      <c r="VRJ2" s="57"/>
      <c r="VRK2" s="57"/>
      <c r="VRL2" s="57"/>
      <c r="VRM2" s="57"/>
      <c r="VRN2" s="57"/>
      <c r="VRO2" s="57"/>
      <c r="VRP2" s="57"/>
      <c r="VRQ2" s="57"/>
      <c r="VRR2" s="57"/>
      <c r="VRS2" s="57"/>
      <c r="VRT2" s="57"/>
      <c r="VRU2" s="57"/>
      <c r="VRV2" s="57"/>
      <c r="VRW2" s="57"/>
      <c r="VRX2" s="57"/>
      <c r="VRY2" s="57"/>
      <c r="VRZ2" s="57"/>
      <c r="VSA2" s="57"/>
      <c r="VSB2" s="57"/>
      <c r="VSC2" s="57"/>
      <c r="VSD2" s="57"/>
      <c r="VSE2" s="57"/>
      <c r="VSF2" s="57"/>
      <c r="VSG2" s="57"/>
      <c r="VSH2" s="57"/>
      <c r="VSI2" s="57"/>
      <c r="VSJ2" s="57"/>
      <c r="VSK2" s="57"/>
      <c r="VSL2" s="57"/>
      <c r="VSM2" s="57"/>
      <c r="VSN2" s="57"/>
      <c r="VSO2" s="57"/>
      <c r="VSP2" s="57"/>
      <c r="VSQ2" s="57"/>
      <c r="VSR2" s="57"/>
      <c r="VSS2" s="57"/>
      <c r="VST2" s="57"/>
      <c r="VSU2" s="57"/>
      <c r="VSV2" s="57"/>
      <c r="VSW2" s="57"/>
      <c r="VSX2" s="57"/>
      <c r="VSY2" s="57"/>
      <c r="VSZ2" s="57"/>
      <c r="VTA2" s="57"/>
      <c r="VTB2" s="57"/>
      <c r="VTC2" s="57"/>
      <c r="VTD2" s="57"/>
      <c r="VTE2" s="57"/>
      <c r="VTF2" s="57"/>
      <c r="VTG2" s="57"/>
      <c r="VTH2" s="57"/>
      <c r="VTI2" s="57"/>
      <c r="VTJ2" s="57"/>
      <c r="VTK2" s="57"/>
      <c r="VTL2" s="57"/>
      <c r="VTM2" s="57"/>
      <c r="VTN2" s="57"/>
      <c r="VTO2" s="57"/>
      <c r="VTP2" s="57"/>
      <c r="VTQ2" s="57"/>
      <c r="VTR2" s="57"/>
      <c r="VTS2" s="57"/>
      <c r="VTT2" s="57"/>
      <c r="VTU2" s="57"/>
      <c r="VTV2" s="57"/>
      <c r="VTW2" s="57"/>
      <c r="VTX2" s="57"/>
      <c r="VTY2" s="57"/>
      <c r="VTZ2" s="57"/>
      <c r="VUA2" s="57"/>
      <c r="VUB2" s="57"/>
      <c r="VUC2" s="57"/>
      <c r="VUD2" s="57"/>
      <c r="VUE2" s="57"/>
      <c r="VUF2" s="57"/>
      <c r="VUG2" s="57"/>
      <c r="VUH2" s="57"/>
      <c r="VUI2" s="57"/>
      <c r="VUJ2" s="57"/>
      <c r="VUK2" s="57"/>
      <c r="VUL2" s="57"/>
      <c r="VUM2" s="57"/>
      <c r="VUN2" s="57"/>
      <c r="VUO2" s="57"/>
      <c r="VUP2" s="57"/>
      <c r="VUQ2" s="57"/>
      <c r="VUR2" s="57"/>
      <c r="VUS2" s="57"/>
      <c r="VUT2" s="57"/>
      <c r="VUU2" s="57"/>
      <c r="VUV2" s="57"/>
      <c r="VUW2" s="57"/>
      <c r="VUX2" s="57"/>
      <c r="VUY2" s="57"/>
      <c r="VUZ2" s="57"/>
      <c r="VVA2" s="57"/>
      <c r="VVB2" s="57"/>
      <c r="VVC2" s="57"/>
      <c r="VVD2" s="57"/>
      <c r="VVE2" s="57"/>
      <c r="VVF2" s="57"/>
      <c r="VVG2" s="57"/>
      <c r="VVH2" s="57"/>
      <c r="VVI2" s="57"/>
      <c r="VVJ2" s="57"/>
      <c r="VVK2" s="57"/>
      <c r="VVL2" s="57"/>
      <c r="VVM2" s="57"/>
      <c r="VVN2" s="57"/>
      <c r="VVO2" s="57"/>
      <c r="VVP2" s="57"/>
      <c r="VVQ2" s="57"/>
      <c r="VVR2" s="57"/>
      <c r="VVS2" s="57"/>
      <c r="VVT2" s="57"/>
      <c r="VVU2" s="57"/>
      <c r="VVV2" s="57"/>
      <c r="VVW2" s="57"/>
      <c r="VVX2" s="57"/>
      <c r="VVY2" s="57"/>
      <c r="VVZ2" s="57"/>
      <c r="VWA2" s="57"/>
      <c r="VWB2" s="57"/>
      <c r="VWC2" s="57"/>
      <c r="VWD2" s="57"/>
      <c r="VWE2" s="57"/>
      <c r="VWF2" s="57"/>
      <c r="VWG2" s="57"/>
      <c r="VWH2" s="57"/>
      <c r="VWI2" s="57"/>
      <c r="VWJ2" s="57"/>
      <c r="VWK2" s="57"/>
      <c r="VWL2" s="57"/>
      <c r="VWM2" s="57"/>
      <c r="VWN2" s="57"/>
      <c r="VWO2" s="57"/>
      <c r="VWP2" s="57"/>
      <c r="VWQ2" s="57"/>
      <c r="VWR2" s="57"/>
      <c r="VWS2" s="57"/>
      <c r="VWT2" s="57"/>
      <c r="VWU2" s="57"/>
      <c r="VWV2" s="57"/>
      <c r="VWW2" s="57"/>
      <c r="VWX2" s="57"/>
      <c r="VWY2" s="57"/>
      <c r="VWZ2" s="57"/>
      <c r="VXA2" s="57"/>
      <c r="VXB2" s="57"/>
      <c r="VXC2" s="57"/>
      <c r="VXD2" s="57"/>
      <c r="VXE2" s="57"/>
      <c r="VXF2" s="57"/>
      <c r="VXG2" s="57"/>
      <c r="VXH2" s="57"/>
      <c r="VXI2" s="57"/>
      <c r="VXJ2" s="57"/>
      <c r="VXK2" s="57"/>
      <c r="VXL2" s="57"/>
      <c r="VXM2" s="57"/>
      <c r="VXN2" s="57"/>
      <c r="VXO2" s="57"/>
      <c r="VXP2" s="57"/>
      <c r="VXQ2" s="57"/>
      <c r="VXR2" s="57"/>
      <c r="VXS2" s="57"/>
      <c r="VXT2" s="57"/>
      <c r="VXU2" s="57"/>
      <c r="VXV2" s="57"/>
      <c r="VXW2" s="57"/>
      <c r="VXX2" s="57"/>
      <c r="VXY2" s="57"/>
      <c r="VXZ2" s="57"/>
      <c r="VYA2" s="57"/>
      <c r="VYB2" s="57"/>
      <c r="VYC2" s="57"/>
      <c r="VYD2" s="57"/>
      <c r="VYE2" s="57"/>
      <c r="VYF2" s="57"/>
      <c r="VYG2" s="57"/>
      <c r="VYH2" s="57"/>
      <c r="VYI2" s="57"/>
      <c r="VYJ2" s="57"/>
      <c r="VYK2" s="57"/>
      <c r="VYL2" s="57"/>
      <c r="VYM2" s="57"/>
      <c r="VYN2" s="57"/>
      <c r="VYO2" s="57"/>
      <c r="VYP2" s="57"/>
      <c r="VYQ2" s="57"/>
      <c r="VYR2" s="57"/>
      <c r="VYS2" s="57"/>
      <c r="VYT2" s="57"/>
      <c r="VYU2" s="57"/>
      <c r="VYV2" s="57"/>
      <c r="VYW2" s="57"/>
      <c r="VYX2" s="57"/>
      <c r="VYY2" s="57"/>
      <c r="VYZ2" s="57"/>
      <c r="VZA2" s="57"/>
      <c r="VZB2" s="57"/>
      <c r="VZC2" s="57"/>
      <c r="VZD2" s="57"/>
      <c r="VZE2" s="57"/>
      <c r="VZF2" s="57"/>
      <c r="VZG2" s="57"/>
      <c r="VZH2" s="57"/>
      <c r="VZI2" s="57"/>
      <c r="VZJ2" s="57"/>
      <c r="VZK2" s="57"/>
      <c r="VZL2" s="57"/>
      <c r="VZM2" s="57"/>
      <c r="VZN2" s="57"/>
      <c r="VZO2" s="57"/>
      <c r="VZP2" s="57"/>
      <c r="VZQ2" s="57"/>
      <c r="VZR2" s="57"/>
      <c r="VZS2" s="57"/>
      <c r="VZT2" s="57"/>
      <c r="VZU2" s="57"/>
      <c r="VZV2" s="57"/>
      <c r="VZW2" s="57"/>
      <c r="VZX2" s="57"/>
      <c r="VZY2" s="57"/>
      <c r="VZZ2" s="57"/>
      <c r="WAA2" s="57"/>
      <c r="WAB2" s="57"/>
      <c r="WAC2" s="57"/>
      <c r="WAD2" s="57"/>
      <c r="WAE2" s="57"/>
      <c r="WAF2" s="57"/>
      <c r="WAG2" s="57"/>
      <c r="WAH2" s="57"/>
      <c r="WAI2" s="57"/>
      <c r="WAJ2" s="57"/>
      <c r="WAK2" s="57"/>
      <c r="WAL2" s="57"/>
      <c r="WAM2" s="57"/>
      <c r="WAN2" s="57"/>
      <c r="WAO2" s="57"/>
      <c r="WAP2" s="57"/>
      <c r="WAQ2" s="57"/>
      <c r="WAR2" s="57"/>
      <c r="WAS2" s="57"/>
      <c r="WAT2" s="57"/>
      <c r="WAU2" s="57"/>
      <c r="WAV2" s="57"/>
      <c r="WAW2" s="57"/>
      <c r="WAX2" s="57"/>
      <c r="WAY2" s="57"/>
      <c r="WAZ2" s="57"/>
      <c r="WBA2" s="57"/>
      <c r="WBB2" s="57"/>
      <c r="WBC2" s="57"/>
      <c r="WBD2" s="57"/>
      <c r="WBE2" s="57"/>
      <c r="WBF2" s="57"/>
      <c r="WBG2" s="57"/>
      <c r="WBH2" s="57"/>
      <c r="WBI2" s="57"/>
      <c r="WBJ2" s="57"/>
      <c r="WBK2" s="57"/>
      <c r="WBL2" s="57"/>
      <c r="WBM2" s="57"/>
      <c r="WBN2" s="57"/>
      <c r="WBO2" s="57"/>
      <c r="WBP2" s="57"/>
      <c r="WBQ2" s="57"/>
      <c r="WBR2" s="57"/>
      <c r="WBS2" s="57"/>
      <c r="WBT2" s="57"/>
      <c r="WBU2" s="57"/>
      <c r="WBV2" s="57"/>
      <c r="WBW2" s="57"/>
      <c r="WBX2" s="57"/>
      <c r="WBY2" s="57"/>
      <c r="WBZ2" s="57"/>
      <c r="WCA2" s="57"/>
      <c r="WCB2" s="57"/>
      <c r="WCC2" s="57"/>
      <c r="WCD2" s="57"/>
      <c r="WCE2" s="57"/>
      <c r="WCF2" s="57"/>
      <c r="WCG2" s="57"/>
      <c r="WCH2" s="57"/>
      <c r="WCI2" s="57"/>
      <c r="WCJ2" s="57"/>
      <c r="WCK2" s="57"/>
      <c r="WCL2" s="57"/>
      <c r="WCM2" s="57"/>
      <c r="WCN2" s="57"/>
      <c r="WCO2" s="57"/>
      <c r="WCP2" s="57"/>
      <c r="WCQ2" s="57"/>
      <c r="WCR2" s="57"/>
      <c r="WCS2" s="57"/>
      <c r="WCT2" s="57"/>
      <c r="WCU2" s="57"/>
      <c r="WCV2" s="57"/>
      <c r="WCW2" s="57"/>
      <c r="WCX2" s="57"/>
      <c r="WCY2" s="57"/>
      <c r="WCZ2" s="57"/>
      <c r="WDA2" s="57"/>
      <c r="WDB2" s="57"/>
      <c r="WDC2" s="57"/>
      <c r="WDD2" s="57"/>
      <c r="WDE2" s="57"/>
      <c r="WDF2" s="57"/>
      <c r="WDG2" s="57"/>
      <c r="WDH2" s="57"/>
      <c r="WDI2" s="57"/>
      <c r="WDJ2" s="57"/>
      <c r="WDK2" s="57"/>
      <c r="WDL2" s="57"/>
      <c r="WDM2" s="57"/>
      <c r="WDN2" s="57"/>
      <c r="WDO2" s="57"/>
      <c r="WDP2" s="57"/>
      <c r="WDQ2" s="57"/>
      <c r="WDR2" s="57"/>
      <c r="WDS2" s="57"/>
      <c r="WDT2" s="57"/>
      <c r="WDU2" s="57"/>
      <c r="WDV2" s="57"/>
      <c r="WDW2" s="57"/>
      <c r="WDX2" s="57"/>
      <c r="WDY2" s="57"/>
      <c r="WDZ2" s="57"/>
      <c r="WEA2" s="57"/>
      <c r="WEB2" s="57"/>
      <c r="WEC2" s="57"/>
      <c r="WED2" s="57"/>
      <c r="WEE2" s="57"/>
      <c r="WEF2" s="57"/>
      <c r="WEG2" s="57"/>
      <c r="WEH2" s="57"/>
      <c r="WEI2" s="57"/>
      <c r="WEJ2" s="57"/>
      <c r="WEK2" s="57"/>
      <c r="WEL2" s="57"/>
      <c r="WEM2" s="57"/>
      <c r="WEN2" s="57"/>
      <c r="WEO2" s="57"/>
      <c r="WEP2" s="57"/>
      <c r="WEQ2" s="57"/>
      <c r="WER2" s="57"/>
      <c r="WES2" s="57"/>
      <c r="WET2" s="57"/>
      <c r="WEU2" s="57"/>
      <c r="WEV2" s="57"/>
      <c r="WEW2" s="57"/>
      <c r="WEX2" s="57"/>
      <c r="WEY2" s="57"/>
      <c r="WEZ2" s="57"/>
      <c r="WFA2" s="57"/>
      <c r="WFB2" s="57"/>
      <c r="WFC2" s="57"/>
      <c r="WFD2" s="57"/>
      <c r="WFE2" s="57"/>
      <c r="WFF2" s="57"/>
      <c r="WFG2" s="57"/>
      <c r="WFH2" s="57"/>
      <c r="WFI2" s="57"/>
      <c r="WFJ2" s="57"/>
      <c r="WFK2" s="57"/>
      <c r="WFL2" s="57"/>
      <c r="WFM2" s="57"/>
      <c r="WFN2" s="57"/>
      <c r="WFO2" s="57"/>
      <c r="WFP2" s="57"/>
      <c r="WFQ2" s="57"/>
      <c r="WFR2" s="57"/>
      <c r="WFS2" s="57"/>
      <c r="WFT2" s="57"/>
      <c r="WFU2" s="57"/>
      <c r="WFV2" s="57"/>
      <c r="WFW2" s="57"/>
      <c r="WFX2" s="57"/>
      <c r="WFY2" s="57"/>
      <c r="WFZ2" s="57"/>
      <c r="WGA2" s="57"/>
      <c r="WGB2" s="57"/>
      <c r="WGC2" s="57"/>
      <c r="WGD2" s="57"/>
      <c r="WGE2" s="57"/>
      <c r="WGF2" s="57"/>
      <c r="WGG2" s="57"/>
      <c r="WGH2" s="57"/>
      <c r="WGI2" s="57"/>
      <c r="WGJ2" s="57"/>
      <c r="WGK2" s="57"/>
      <c r="WGL2" s="57"/>
      <c r="WGM2" s="57"/>
      <c r="WGN2" s="57"/>
      <c r="WGO2" s="57"/>
      <c r="WGP2" s="57"/>
      <c r="WGQ2" s="57"/>
      <c r="WGR2" s="57"/>
      <c r="WGS2" s="57"/>
      <c r="WGT2" s="57"/>
      <c r="WGU2" s="57"/>
      <c r="WGV2" s="57"/>
      <c r="WGW2" s="57"/>
      <c r="WGX2" s="57"/>
      <c r="WGY2" s="57"/>
      <c r="WGZ2" s="57"/>
      <c r="WHA2" s="57"/>
      <c r="WHB2" s="57"/>
      <c r="WHC2" s="57"/>
      <c r="WHD2" s="57"/>
      <c r="WHE2" s="57"/>
      <c r="WHF2" s="57"/>
      <c r="WHG2" s="57"/>
      <c r="WHH2" s="57"/>
      <c r="WHI2" s="57"/>
      <c r="WHJ2" s="57"/>
      <c r="WHK2" s="57"/>
      <c r="WHL2" s="57"/>
      <c r="WHM2" s="57"/>
      <c r="WHN2" s="57"/>
      <c r="WHO2" s="57"/>
      <c r="WHP2" s="57"/>
      <c r="WHQ2" s="57"/>
      <c r="WHR2" s="57"/>
      <c r="WHS2" s="57"/>
      <c r="WHT2" s="57"/>
      <c r="WHU2" s="57"/>
      <c r="WHV2" s="57"/>
      <c r="WHW2" s="57"/>
      <c r="WHX2" s="57"/>
      <c r="WHY2" s="57"/>
      <c r="WHZ2" s="57"/>
      <c r="WIA2" s="57"/>
      <c r="WIB2" s="57"/>
      <c r="WIC2" s="57"/>
      <c r="WID2" s="57"/>
      <c r="WIE2" s="57"/>
      <c r="WIF2" s="57"/>
      <c r="WIG2" s="57"/>
      <c r="WIH2" s="57"/>
      <c r="WII2" s="57"/>
      <c r="WIJ2" s="57"/>
      <c r="WIK2" s="57"/>
      <c r="WIL2" s="57"/>
      <c r="WIM2" s="57"/>
      <c r="WIN2" s="57"/>
      <c r="WIO2" s="57"/>
      <c r="WIP2" s="57"/>
      <c r="WIQ2" s="57"/>
      <c r="WIR2" s="57"/>
      <c r="WIS2" s="57"/>
      <c r="WIT2" s="57"/>
      <c r="WIU2" s="57"/>
      <c r="WIV2" s="57"/>
      <c r="WIW2" s="57"/>
      <c r="WIX2" s="57"/>
      <c r="WIY2" s="57"/>
      <c r="WIZ2" s="57"/>
      <c r="WJA2" s="57"/>
      <c r="WJB2" s="57"/>
      <c r="WJC2" s="57"/>
      <c r="WJD2" s="57"/>
      <c r="WJE2" s="57"/>
      <c r="WJF2" s="57"/>
      <c r="WJG2" s="57"/>
      <c r="WJH2" s="57"/>
      <c r="WJI2" s="57"/>
      <c r="WJJ2" s="57"/>
      <c r="WJK2" s="57"/>
      <c r="WJL2" s="57"/>
      <c r="WJM2" s="57"/>
      <c r="WJN2" s="57"/>
      <c r="WJO2" s="57"/>
      <c r="WJP2" s="57"/>
      <c r="WJQ2" s="57"/>
      <c r="WJR2" s="57"/>
      <c r="WJS2" s="57"/>
      <c r="WJT2" s="57"/>
      <c r="WJU2" s="57"/>
      <c r="WJV2" s="57"/>
      <c r="WJW2" s="57"/>
      <c r="WJX2" s="57"/>
      <c r="WJY2" s="57"/>
      <c r="WJZ2" s="57"/>
      <c r="WKA2" s="57"/>
      <c r="WKB2" s="57"/>
      <c r="WKC2" s="57"/>
      <c r="WKD2" s="57"/>
      <c r="WKE2" s="57"/>
      <c r="WKF2" s="57"/>
      <c r="WKG2" s="57"/>
      <c r="WKH2" s="57"/>
      <c r="WKI2" s="57"/>
      <c r="WKJ2" s="57"/>
      <c r="WKK2" s="57"/>
      <c r="WKL2" s="57"/>
      <c r="WKM2" s="57"/>
      <c r="WKN2" s="57"/>
      <c r="WKO2" s="57"/>
      <c r="WKP2" s="57"/>
      <c r="WKQ2" s="57"/>
      <c r="WKR2" s="57"/>
      <c r="WKS2" s="57"/>
      <c r="WKT2" s="57"/>
      <c r="WKU2" s="57"/>
      <c r="WKV2" s="57"/>
      <c r="WKW2" s="57"/>
      <c r="WKX2" s="57"/>
      <c r="WKY2" s="57"/>
      <c r="WKZ2" s="57"/>
      <c r="WLA2" s="57"/>
      <c r="WLB2" s="57"/>
      <c r="WLC2" s="57"/>
      <c r="WLD2" s="57"/>
      <c r="WLE2" s="57"/>
      <c r="WLF2" s="57"/>
      <c r="WLG2" s="57"/>
      <c r="WLH2" s="57"/>
      <c r="WLI2" s="57"/>
      <c r="WLJ2" s="57"/>
      <c r="WLK2" s="57"/>
      <c r="WLL2" s="57"/>
      <c r="WLM2" s="57"/>
      <c r="WLN2" s="57"/>
      <c r="WLO2" s="57"/>
      <c r="WLP2" s="57"/>
      <c r="WLQ2" s="57"/>
      <c r="WLR2" s="57"/>
      <c r="WLS2" s="57"/>
      <c r="WLT2" s="57"/>
      <c r="WLU2" s="57"/>
      <c r="WLV2" s="57"/>
      <c r="WLW2" s="57"/>
      <c r="WLX2" s="57"/>
      <c r="WLY2" s="57"/>
      <c r="WLZ2" s="57"/>
      <c r="WMA2" s="57"/>
      <c r="WMB2" s="57"/>
      <c r="WMC2" s="57"/>
      <c r="WMD2" s="57"/>
      <c r="WME2" s="57"/>
      <c r="WMF2" s="57"/>
      <c r="WMG2" s="57"/>
      <c r="WMH2" s="57"/>
      <c r="WMI2" s="57"/>
      <c r="WMJ2" s="57"/>
      <c r="WMK2" s="57"/>
      <c r="WML2" s="57"/>
      <c r="WMM2" s="57"/>
      <c r="WMN2" s="57"/>
      <c r="WMO2" s="57"/>
      <c r="WMP2" s="57"/>
      <c r="WMQ2" s="57"/>
      <c r="WMR2" s="57"/>
      <c r="WMS2" s="57"/>
      <c r="WMT2" s="57"/>
      <c r="WMU2" s="57"/>
      <c r="WMV2" s="57"/>
      <c r="WMW2" s="57"/>
      <c r="WMX2" s="57"/>
      <c r="WMY2" s="57"/>
      <c r="WMZ2" s="57"/>
      <c r="WNA2" s="57"/>
      <c r="WNB2" s="57"/>
      <c r="WNC2" s="57"/>
      <c r="WND2" s="57"/>
      <c r="WNE2" s="57"/>
      <c r="WNF2" s="57"/>
      <c r="WNG2" s="57"/>
      <c r="WNH2" s="57"/>
      <c r="WNI2" s="57"/>
      <c r="WNJ2" s="57"/>
      <c r="WNK2" s="57"/>
      <c r="WNL2" s="57"/>
      <c r="WNM2" s="57"/>
      <c r="WNN2" s="57"/>
      <c r="WNO2" s="57"/>
      <c r="WNP2" s="57"/>
      <c r="WNQ2" s="57"/>
      <c r="WNR2" s="57"/>
      <c r="WNS2" s="57"/>
      <c r="WNT2" s="57"/>
      <c r="WNU2" s="57"/>
      <c r="WNV2" s="57"/>
      <c r="WNW2" s="57"/>
      <c r="WNX2" s="57"/>
      <c r="WNY2" s="57"/>
      <c r="WNZ2" s="57"/>
      <c r="WOA2" s="57"/>
      <c r="WOB2" s="57"/>
      <c r="WOC2" s="57"/>
      <c r="WOD2" s="57"/>
      <c r="WOE2" s="57"/>
      <c r="WOF2" s="57"/>
      <c r="WOG2" s="57"/>
      <c r="WOH2" s="57"/>
      <c r="WOI2" s="57"/>
      <c r="WOJ2" s="57"/>
      <c r="WOK2" s="57"/>
      <c r="WOL2" s="57"/>
      <c r="WOM2" s="57"/>
      <c r="WON2" s="57"/>
      <c r="WOO2" s="57"/>
      <c r="WOP2" s="57"/>
      <c r="WOQ2" s="57"/>
      <c r="WOR2" s="57"/>
      <c r="WOS2" s="57"/>
      <c r="WOT2" s="57"/>
      <c r="WOU2" s="57"/>
      <c r="WOV2" s="57"/>
      <c r="WOW2" s="57"/>
      <c r="WOX2" s="57"/>
      <c r="WOY2" s="57"/>
      <c r="WOZ2" s="57"/>
      <c r="WPA2" s="57"/>
      <c r="WPB2" s="57"/>
      <c r="WPC2" s="57"/>
      <c r="WPD2" s="57"/>
      <c r="WPE2" s="57"/>
      <c r="WPF2" s="57"/>
      <c r="WPG2" s="57"/>
      <c r="WPH2" s="57"/>
      <c r="WPI2" s="57"/>
      <c r="WPJ2" s="57"/>
      <c r="WPK2" s="57"/>
      <c r="WPL2" s="57"/>
      <c r="WPM2" s="57"/>
      <c r="WPN2" s="57"/>
      <c r="WPO2" s="57"/>
      <c r="WPP2" s="57"/>
      <c r="WPQ2" s="57"/>
      <c r="WPR2" s="57"/>
      <c r="WPS2" s="57"/>
      <c r="WPT2" s="57"/>
      <c r="WPU2" s="57"/>
      <c r="WPV2" s="57"/>
      <c r="WPW2" s="57"/>
      <c r="WPX2" s="57"/>
      <c r="WPY2" s="57"/>
      <c r="WPZ2" s="57"/>
      <c r="WQA2" s="57"/>
      <c r="WQB2" s="57"/>
      <c r="WQC2" s="57"/>
      <c r="WQD2" s="57"/>
      <c r="WQE2" s="57"/>
      <c r="WQF2" s="57"/>
      <c r="WQG2" s="57"/>
      <c r="WQH2" s="57"/>
      <c r="WQI2" s="57"/>
      <c r="WQJ2" s="57"/>
      <c r="WQK2" s="57"/>
      <c r="WQL2" s="57"/>
      <c r="WQM2" s="57"/>
      <c r="WQN2" s="57"/>
      <c r="WQO2" s="57"/>
      <c r="WQP2" s="57"/>
      <c r="WQQ2" s="57"/>
      <c r="WQR2" s="57"/>
      <c r="WQS2" s="57"/>
      <c r="WQT2" s="57"/>
      <c r="WQU2" s="57"/>
      <c r="WQV2" s="57"/>
      <c r="WQW2" s="57"/>
      <c r="WQX2" s="57"/>
      <c r="WQY2" s="57"/>
      <c r="WQZ2" s="57"/>
      <c r="WRA2" s="57"/>
      <c r="WRB2" s="57"/>
      <c r="WRC2" s="57"/>
      <c r="WRD2" s="57"/>
      <c r="WRE2" s="57"/>
      <c r="WRF2" s="57"/>
      <c r="WRG2" s="57"/>
      <c r="WRH2" s="57"/>
      <c r="WRI2" s="57"/>
      <c r="WRJ2" s="57"/>
      <c r="WRK2" s="57"/>
      <c r="WRL2" s="57"/>
      <c r="WRM2" s="57"/>
      <c r="WRN2" s="57"/>
      <c r="WRO2" s="57"/>
      <c r="WRP2" s="57"/>
      <c r="WRQ2" s="57"/>
      <c r="WRR2" s="57"/>
      <c r="WRS2" s="57"/>
      <c r="WRT2" s="57"/>
      <c r="WRU2" s="57"/>
      <c r="WRV2" s="57"/>
      <c r="WRW2" s="57"/>
      <c r="WRX2" s="57"/>
      <c r="WRY2" s="57"/>
      <c r="WRZ2" s="57"/>
      <c r="WSA2" s="57"/>
      <c r="WSB2" s="57"/>
      <c r="WSC2" s="57"/>
      <c r="WSD2" s="57"/>
      <c r="WSE2" s="57"/>
      <c r="WSF2" s="57"/>
      <c r="WSG2" s="57"/>
      <c r="WSH2" s="57"/>
      <c r="WSI2" s="57"/>
      <c r="WSJ2" s="57"/>
      <c r="WSK2" s="57"/>
      <c r="WSL2" s="57"/>
      <c r="WSM2" s="57"/>
      <c r="WSN2" s="57"/>
      <c r="WSO2" s="57"/>
      <c r="WSP2" s="57"/>
      <c r="WSQ2" s="57"/>
      <c r="WSR2" s="57"/>
      <c r="WSS2" s="57"/>
      <c r="WST2" s="57"/>
      <c r="WSU2" s="57"/>
      <c r="WSV2" s="57"/>
      <c r="WSW2" s="57"/>
      <c r="WSX2" s="57"/>
      <c r="WSY2" s="57"/>
      <c r="WSZ2" s="57"/>
      <c r="WTA2" s="57"/>
      <c r="WTB2" s="57"/>
      <c r="WTC2" s="57"/>
      <c r="WTD2" s="57"/>
      <c r="WTE2" s="57"/>
      <c r="WTF2" s="57"/>
      <c r="WTG2" s="57"/>
      <c r="WTH2" s="57"/>
      <c r="WTI2" s="57"/>
      <c r="WTJ2" s="57"/>
      <c r="WTK2" s="57"/>
      <c r="WTL2" s="57"/>
      <c r="WTM2" s="57"/>
      <c r="WTN2" s="57"/>
      <c r="WTO2" s="57"/>
      <c r="WTP2" s="57"/>
      <c r="WTQ2" s="57"/>
      <c r="WTR2" s="57"/>
      <c r="WTS2" s="57"/>
      <c r="WTT2" s="57"/>
      <c r="WTU2" s="57"/>
      <c r="WTV2" s="57"/>
      <c r="WTW2" s="57"/>
      <c r="WTX2" s="57"/>
      <c r="WTY2" s="57"/>
      <c r="WTZ2" s="57"/>
      <c r="WUA2" s="57"/>
      <c r="WUB2" s="57"/>
      <c r="WUC2" s="57"/>
      <c r="WUD2" s="57"/>
      <c r="WUE2" s="57"/>
      <c r="WUF2" s="57"/>
      <c r="WUG2" s="57"/>
      <c r="WUH2" s="57"/>
      <c r="WUI2" s="57"/>
      <c r="WUJ2" s="57"/>
      <c r="WUK2" s="57"/>
      <c r="WUL2" s="57"/>
      <c r="WUM2" s="57"/>
      <c r="WUN2" s="57"/>
      <c r="WUO2" s="57"/>
      <c r="WUP2" s="57"/>
      <c r="WUQ2" s="57"/>
      <c r="WUR2" s="57"/>
      <c r="WUS2" s="57"/>
      <c r="WUT2" s="57"/>
      <c r="WUU2" s="57"/>
      <c r="WUV2" s="57"/>
      <c r="WUW2" s="57"/>
      <c r="WUX2" s="57"/>
      <c r="WUY2" s="57"/>
      <c r="WUZ2" s="57"/>
      <c r="WVA2" s="57"/>
      <c r="WVB2" s="57"/>
      <c r="WVC2" s="57"/>
      <c r="WVD2" s="57"/>
      <c r="WVE2" s="57"/>
      <c r="WVF2" s="57"/>
      <c r="WVG2" s="57"/>
      <c r="WVH2" s="57"/>
      <c r="WVI2" s="57"/>
      <c r="WVJ2" s="57"/>
      <c r="WVK2" s="57"/>
      <c r="WVL2" s="57"/>
      <c r="WVM2" s="57"/>
      <c r="WVN2" s="57"/>
      <c r="WVO2" s="57"/>
      <c r="WVP2" s="57"/>
      <c r="WVQ2" s="57"/>
      <c r="WVR2" s="57"/>
      <c r="WVS2" s="57"/>
      <c r="WVT2" s="57"/>
      <c r="WVU2" s="57"/>
      <c r="WVV2" s="57"/>
      <c r="WVW2" s="57"/>
      <c r="WVX2" s="57"/>
      <c r="WVY2" s="57"/>
      <c r="WVZ2" s="57"/>
      <c r="WWA2" s="57"/>
      <c r="WWB2" s="57"/>
      <c r="WWC2" s="57"/>
      <c r="WWD2" s="57"/>
      <c r="WWE2" s="57"/>
      <c r="WWF2" s="57"/>
      <c r="WWG2" s="57"/>
      <c r="WWH2" s="57"/>
      <c r="WWI2" s="57"/>
      <c r="WWJ2" s="57"/>
      <c r="WWK2" s="57"/>
      <c r="WWL2" s="57"/>
      <c r="WWM2" s="57"/>
      <c r="WWN2" s="57"/>
      <c r="WWO2" s="57"/>
      <c r="WWP2" s="57"/>
      <c r="WWQ2" s="57"/>
      <c r="WWR2" s="57"/>
      <c r="WWS2" s="57"/>
      <c r="WWT2" s="57"/>
      <c r="WWU2" s="57"/>
      <c r="WWV2" s="57"/>
      <c r="WWW2" s="57"/>
      <c r="WWX2" s="57"/>
      <c r="WWY2" s="57"/>
      <c r="WWZ2" s="57"/>
      <c r="WXA2" s="57"/>
      <c r="WXB2" s="57"/>
      <c r="WXC2" s="57"/>
      <c r="WXD2" s="57"/>
      <c r="WXE2" s="57"/>
      <c r="WXF2" s="57"/>
      <c r="WXG2" s="57"/>
      <c r="WXH2" s="57"/>
      <c r="WXI2" s="57"/>
      <c r="WXJ2" s="57"/>
      <c r="WXK2" s="57"/>
      <c r="WXL2" s="57"/>
      <c r="WXM2" s="57"/>
      <c r="WXN2" s="57"/>
      <c r="WXO2" s="57"/>
      <c r="WXP2" s="57"/>
      <c r="WXQ2" s="57"/>
      <c r="WXR2" s="57"/>
      <c r="WXS2" s="57"/>
      <c r="WXT2" s="57"/>
      <c r="WXU2" s="57"/>
      <c r="WXV2" s="57"/>
      <c r="WXW2" s="57"/>
      <c r="WXX2" s="57"/>
      <c r="WXY2" s="57"/>
      <c r="WXZ2" s="57"/>
      <c r="WYA2" s="57"/>
      <c r="WYB2" s="57"/>
      <c r="WYC2" s="57"/>
      <c r="WYD2" s="57"/>
      <c r="WYE2" s="57"/>
      <c r="WYF2" s="57"/>
      <c r="WYG2" s="57"/>
      <c r="WYH2" s="57"/>
      <c r="WYI2" s="57"/>
      <c r="WYJ2" s="57"/>
      <c r="WYK2" s="57"/>
      <c r="WYL2" s="57"/>
      <c r="WYM2" s="57"/>
      <c r="WYN2" s="57"/>
      <c r="WYO2" s="57"/>
      <c r="WYP2" s="57"/>
      <c r="WYQ2" s="57"/>
      <c r="WYR2" s="57"/>
      <c r="WYS2" s="57"/>
      <c r="WYT2" s="57"/>
      <c r="WYU2" s="57"/>
      <c r="WYV2" s="57"/>
      <c r="WYW2" s="57"/>
      <c r="WYX2" s="57"/>
      <c r="WYY2" s="57"/>
      <c r="WYZ2" s="57"/>
      <c r="WZA2" s="57"/>
      <c r="WZB2" s="57"/>
      <c r="WZC2" s="57"/>
      <c r="WZD2" s="57"/>
      <c r="WZE2" s="57"/>
      <c r="WZF2" s="57"/>
      <c r="WZG2" s="57"/>
      <c r="WZH2" s="57"/>
      <c r="WZI2" s="57"/>
      <c r="WZJ2" s="57"/>
      <c r="WZK2" s="57"/>
      <c r="WZL2" s="57"/>
      <c r="WZM2" s="57"/>
      <c r="WZN2" s="57"/>
      <c r="WZO2" s="57"/>
      <c r="WZP2" s="57"/>
      <c r="WZQ2" s="57"/>
      <c r="WZR2" s="57"/>
      <c r="WZS2" s="57"/>
      <c r="WZT2" s="57"/>
      <c r="WZU2" s="57"/>
      <c r="WZV2" s="57"/>
      <c r="WZW2" s="57"/>
      <c r="WZX2" s="57"/>
      <c r="WZY2" s="57"/>
      <c r="WZZ2" s="57"/>
      <c r="XAA2" s="57"/>
      <c r="XAB2" s="57"/>
      <c r="XAC2" s="57"/>
      <c r="XAD2" s="57"/>
      <c r="XAE2" s="57"/>
      <c r="XAF2" s="57"/>
      <c r="XAG2" s="57"/>
      <c r="XAH2" s="57"/>
      <c r="XAI2" s="57"/>
      <c r="XAJ2" s="57"/>
      <c r="XAK2" s="57"/>
      <c r="XAL2" s="57"/>
      <c r="XAM2" s="57"/>
      <c r="XAN2" s="57"/>
      <c r="XAO2" s="57"/>
      <c r="XAP2" s="57"/>
      <c r="XAQ2" s="57"/>
      <c r="XAR2" s="57"/>
      <c r="XAS2" s="57"/>
      <c r="XAT2" s="57"/>
      <c r="XAU2" s="57"/>
      <c r="XAV2" s="57"/>
      <c r="XAW2" s="57"/>
      <c r="XAX2" s="57"/>
      <c r="XAY2" s="57"/>
      <c r="XAZ2" s="57"/>
      <c r="XBA2" s="57"/>
      <c r="XBB2" s="57"/>
      <c r="XBC2" s="57"/>
      <c r="XBD2" s="57"/>
      <c r="XBE2" s="57"/>
      <c r="XBF2" s="57"/>
      <c r="XBG2" s="57"/>
      <c r="XBH2" s="57"/>
      <c r="XBI2" s="57"/>
      <c r="XBJ2" s="57"/>
      <c r="XBK2" s="57"/>
      <c r="XBL2" s="57"/>
      <c r="XBM2" s="57"/>
      <c r="XBN2" s="57"/>
      <c r="XBO2" s="57"/>
      <c r="XBP2" s="57"/>
      <c r="XBQ2" s="57"/>
      <c r="XBR2" s="57"/>
      <c r="XBS2" s="57"/>
      <c r="XBT2" s="57"/>
      <c r="XBU2" s="57"/>
      <c r="XBV2" s="57"/>
      <c r="XBW2" s="57"/>
      <c r="XBX2" s="57"/>
      <c r="XBY2" s="57"/>
      <c r="XBZ2" s="57"/>
      <c r="XCA2" s="57"/>
      <c r="XCB2" s="57"/>
      <c r="XCC2" s="57"/>
      <c r="XCD2" s="57"/>
      <c r="XCE2" s="57"/>
      <c r="XCF2" s="57"/>
      <c r="XCG2" s="57"/>
      <c r="XCH2" s="57"/>
      <c r="XCI2" s="57"/>
      <c r="XCJ2" s="57"/>
      <c r="XCK2" s="57"/>
      <c r="XCL2" s="57"/>
      <c r="XCM2" s="57"/>
      <c r="XCN2" s="57"/>
      <c r="XCO2" s="57"/>
      <c r="XCP2" s="57"/>
      <c r="XCQ2" s="57"/>
      <c r="XCR2" s="57"/>
      <c r="XCS2" s="57"/>
      <c r="XCT2" s="57"/>
      <c r="XCU2" s="57"/>
      <c r="XCV2" s="57"/>
      <c r="XCW2" s="57"/>
      <c r="XCX2" s="57"/>
      <c r="XCY2" s="57"/>
      <c r="XCZ2" s="57"/>
      <c r="XDA2" s="57"/>
      <c r="XDB2" s="57"/>
      <c r="XDC2" s="57"/>
      <c r="XDD2" s="57"/>
      <c r="XDE2" s="57"/>
      <c r="XDF2" s="57"/>
      <c r="XDG2" s="57"/>
      <c r="XDH2" s="57"/>
      <c r="XDI2" s="57"/>
      <c r="XDJ2" s="57"/>
      <c r="XDK2" s="57"/>
      <c r="XDL2" s="57"/>
      <c r="XDM2" s="57"/>
      <c r="XDN2" s="57"/>
      <c r="XDO2" s="57"/>
      <c r="XDP2" s="57"/>
      <c r="XDQ2" s="57"/>
      <c r="XDR2" s="57"/>
      <c r="XDS2" s="57"/>
      <c r="XDT2" s="57"/>
      <c r="XDU2" s="57"/>
      <c r="XDV2" s="57"/>
      <c r="XDW2" s="57"/>
      <c r="XDX2" s="57"/>
      <c r="XDY2" s="57"/>
      <c r="XDZ2" s="57"/>
      <c r="XEA2" s="57"/>
      <c r="XEB2" s="57"/>
      <c r="XEC2" s="57"/>
      <c r="XED2" s="57"/>
      <c r="XEE2" s="57"/>
      <c r="XEF2" s="57"/>
      <c r="XEG2" s="57"/>
      <c r="XEH2" s="57"/>
      <c r="XEI2" s="57"/>
      <c r="XEJ2" s="57"/>
      <c r="XEK2" s="57"/>
      <c r="XEL2" s="57"/>
      <c r="XEM2" s="57"/>
      <c r="XEN2" s="57"/>
      <c r="XEO2" s="57"/>
      <c r="XEP2" s="57"/>
      <c r="XEQ2" s="57"/>
      <c r="XER2" s="57"/>
      <c r="XES2" s="57"/>
      <c r="XET2" s="57"/>
      <c r="XEU2" s="57"/>
      <c r="XEV2" s="57"/>
      <c r="XEW2" s="57"/>
      <c r="XEX2" s="57"/>
      <c r="XEY2" s="57"/>
      <c r="XEZ2" s="57"/>
      <c r="XFA2" s="57"/>
      <c r="XFB2" s="57"/>
      <c r="XFC2" s="57"/>
    </row>
    <row r="3" spans="1:16383" x14ac:dyDescent="0.3">
      <c r="A3" s="60">
        <v>42552</v>
      </c>
      <c r="B3" s="61">
        <v>691.4</v>
      </c>
      <c r="C3" s="62">
        <v>159.15</v>
      </c>
      <c r="D3" s="62">
        <v>1214.05</v>
      </c>
      <c r="E3" s="61">
        <v>284.14999999999998</v>
      </c>
      <c r="F3" s="61">
        <v>921.5</v>
      </c>
      <c r="G3" s="61">
        <v>1199.7</v>
      </c>
      <c r="H3" s="61">
        <v>4645.3999999999996</v>
      </c>
      <c r="I3" s="63">
        <v>129.5</v>
      </c>
      <c r="J3" s="61">
        <v>1246.55</v>
      </c>
      <c r="K3" s="61">
        <v>543.4</v>
      </c>
      <c r="L3" s="61">
        <v>297.8</v>
      </c>
      <c r="N3" s="60">
        <v>42552</v>
      </c>
      <c r="O3" s="69"/>
      <c r="P3" s="61"/>
      <c r="Q3" s="62"/>
      <c r="R3" s="62"/>
      <c r="S3" s="61"/>
      <c r="T3" s="61"/>
      <c r="U3" s="61"/>
      <c r="V3" s="61"/>
      <c r="W3" s="63"/>
      <c r="X3" s="61"/>
      <c r="Y3" s="61"/>
      <c r="Z3" s="61"/>
    </row>
    <row r="4" spans="1:16383" x14ac:dyDescent="0.3">
      <c r="A4" s="59">
        <v>42583</v>
      </c>
      <c r="B4" s="53">
        <v>653.9</v>
      </c>
      <c r="C4" s="54">
        <v>154</v>
      </c>
      <c r="D4" s="54">
        <v>1246.2</v>
      </c>
      <c r="E4" s="53">
        <v>291.60000000000002</v>
      </c>
      <c r="F4" s="53">
        <v>916.65</v>
      </c>
      <c r="G4" s="53">
        <v>1325.25</v>
      </c>
      <c r="H4" s="53">
        <v>4665.75</v>
      </c>
      <c r="I4" s="55">
        <v>132.30000000000001</v>
      </c>
      <c r="J4" s="53">
        <v>1290.75</v>
      </c>
      <c r="K4" s="53">
        <v>575.75</v>
      </c>
      <c r="L4" s="53">
        <v>351.35</v>
      </c>
      <c r="N4" s="59">
        <v>42583</v>
      </c>
      <c r="O4" s="70">
        <v>1.7100000000000001E-2</v>
      </c>
      <c r="P4" s="50">
        <f t="shared" ref="P4:P35" si="0">B4/B3-1</f>
        <v>-5.423777842059585E-2</v>
      </c>
      <c r="Q4" s="51">
        <f t="shared" ref="Q4:Q35" si="1">C4/C3-1</f>
        <v>-3.2359409362236913E-2</v>
      </c>
      <c r="R4" s="51">
        <f t="shared" ref="R4:R35" si="2">D4/D3-1</f>
        <v>2.6481611136279559E-2</v>
      </c>
      <c r="S4" s="50">
        <f t="shared" ref="S4:S35" si="3">E4/E3-1</f>
        <v>2.6218546542319254E-2</v>
      </c>
      <c r="T4" s="50">
        <f t="shared" ref="T4:T35" si="4">F4/F3-1</f>
        <v>-5.2631578947368585E-3</v>
      </c>
      <c r="U4" s="50">
        <f t="shared" ref="U4:U35" si="5">G4/G3-1</f>
        <v>0.10465116279069764</v>
      </c>
      <c r="V4" s="50">
        <f t="shared" ref="V4:V35" si="6">H4/H3-1</f>
        <v>4.3806776596202468E-3</v>
      </c>
      <c r="W4" s="52">
        <f t="shared" ref="W4:W35" si="7">I4/I3-1</f>
        <v>2.1621621621621623E-2</v>
      </c>
      <c r="X4" s="50">
        <f t="shared" ref="X4:X35" si="8">J4/J3-1</f>
        <v>3.5457863703822534E-2</v>
      </c>
      <c r="Y4" s="50">
        <f t="shared" ref="Y4:Y35" si="9">K4/K3-1</f>
        <v>5.9532572690467411E-2</v>
      </c>
      <c r="Z4" s="50">
        <f t="shared" ref="Z4:Z35" si="10">L4/L3-1</f>
        <v>0.17981867024848897</v>
      </c>
    </row>
    <row r="5" spans="1:16383" x14ac:dyDescent="0.3">
      <c r="A5" s="59">
        <v>42614</v>
      </c>
      <c r="B5" s="53">
        <v>618.25</v>
      </c>
      <c r="C5" s="54">
        <v>156.19999999999999</v>
      </c>
      <c r="D5" s="54">
        <v>1333.25</v>
      </c>
      <c r="E5" s="53">
        <v>275.2</v>
      </c>
      <c r="F5" s="53">
        <v>867.8</v>
      </c>
      <c r="G5" s="53">
        <v>1289.7</v>
      </c>
      <c r="H5" s="53">
        <v>4723.1499999999996</v>
      </c>
      <c r="I5" s="55">
        <v>131.85</v>
      </c>
      <c r="J5" s="53">
        <v>1271.7</v>
      </c>
      <c r="K5" s="53">
        <v>582.75</v>
      </c>
      <c r="L5" s="53">
        <v>344.95</v>
      </c>
      <c r="N5" s="59">
        <v>42614</v>
      </c>
      <c r="O5" s="70">
        <v>-1.9900000000000001E-2</v>
      </c>
      <c r="P5" s="50">
        <f t="shared" si="0"/>
        <v>-5.4519039608502795E-2</v>
      </c>
      <c r="Q5" s="51">
        <f t="shared" si="1"/>
        <v>1.4285714285714235E-2</v>
      </c>
      <c r="R5" s="51">
        <f t="shared" si="2"/>
        <v>6.9852351147488223E-2</v>
      </c>
      <c r="S5" s="50">
        <f t="shared" si="3"/>
        <v>-5.6241426611797096E-2</v>
      </c>
      <c r="T5" s="50">
        <f t="shared" si="4"/>
        <v>-5.3291878034146145E-2</v>
      </c>
      <c r="U5" s="50">
        <f t="shared" si="5"/>
        <v>-2.6825127334465182E-2</v>
      </c>
      <c r="V5" s="50">
        <f t="shared" si="6"/>
        <v>1.2302416546107198E-2</v>
      </c>
      <c r="W5" s="52">
        <f t="shared" si="7"/>
        <v>-3.4013605442178019E-3</v>
      </c>
      <c r="X5" s="50">
        <f t="shared" si="8"/>
        <v>-1.4758861127251555E-2</v>
      </c>
      <c r="Y5" s="50">
        <f t="shared" si="9"/>
        <v>1.2158054711246091E-2</v>
      </c>
      <c r="Z5" s="50">
        <f t="shared" si="10"/>
        <v>-1.8215454674825771E-2</v>
      </c>
    </row>
    <row r="6" spans="1:16383" x14ac:dyDescent="0.3">
      <c r="A6" s="59">
        <v>42644</v>
      </c>
      <c r="B6" s="53">
        <v>646.35</v>
      </c>
      <c r="C6" s="54">
        <v>156.44999999999999</v>
      </c>
      <c r="D6" s="54">
        <v>1410.75</v>
      </c>
      <c r="E6" s="53">
        <v>278.45</v>
      </c>
      <c r="F6" s="53">
        <v>840.25</v>
      </c>
      <c r="G6" s="53">
        <v>1290.25</v>
      </c>
      <c r="H6" s="53">
        <v>5011.1499999999996</v>
      </c>
      <c r="I6" s="55">
        <v>150.1</v>
      </c>
      <c r="J6" s="53">
        <v>1253.7</v>
      </c>
      <c r="K6" s="53">
        <v>323.55</v>
      </c>
      <c r="L6" s="53">
        <v>386.95</v>
      </c>
      <c r="N6" s="59">
        <v>42644</v>
      </c>
      <c r="O6" s="70">
        <v>1.6999999999999999E-3</v>
      </c>
      <c r="P6" s="50">
        <f t="shared" si="0"/>
        <v>4.5450869389405568E-2</v>
      </c>
      <c r="Q6" s="51">
        <f t="shared" si="1"/>
        <v>1.6005121638924535E-3</v>
      </c>
      <c r="R6" s="51">
        <f t="shared" si="2"/>
        <v>5.8128633039564948E-2</v>
      </c>
      <c r="S6" s="50">
        <f t="shared" si="3"/>
        <v>1.1809593023255793E-2</v>
      </c>
      <c r="T6" s="50">
        <f t="shared" si="4"/>
        <v>-3.1746946300990952E-2</v>
      </c>
      <c r="U6" s="50">
        <f t="shared" si="5"/>
        <v>4.2645576490651926E-4</v>
      </c>
      <c r="V6" s="50">
        <f t="shared" si="6"/>
        <v>6.0976255253379685E-2</v>
      </c>
      <c r="W6" s="52">
        <f t="shared" si="7"/>
        <v>0.13841486537732273</v>
      </c>
      <c r="X6" s="50">
        <f t="shared" si="8"/>
        <v>-1.4154281670205271E-2</v>
      </c>
      <c r="Y6" s="50">
        <f t="shared" si="9"/>
        <v>-0.44478764478764476</v>
      </c>
      <c r="Z6" s="50">
        <f t="shared" si="10"/>
        <v>0.12175677634439763</v>
      </c>
    </row>
    <row r="7" spans="1:16383" x14ac:dyDescent="0.3">
      <c r="A7" s="59">
        <v>42675</v>
      </c>
      <c r="B7" s="53">
        <v>645</v>
      </c>
      <c r="C7" s="54">
        <v>156.5</v>
      </c>
      <c r="D7" s="54">
        <v>1438.15</v>
      </c>
      <c r="E7" s="53">
        <v>252.3</v>
      </c>
      <c r="F7" s="53">
        <v>844.3</v>
      </c>
      <c r="G7" s="53">
        <v>1172.75</v>
      </c>
      <c r="H7" s="53">
        <v>4896.05</v>
      </c>
      <c r="I7" s="55">
        <v>135.1</v>
      </c>
      <c r="J7" s="53">
        <v>1199.5999999999999</v>
      </c>
      <c r="K7" s="53">
        <v>305.8</v>
      </c>
      <c r="L7" s="53">
        <v>388.55</v>
      </c>
      <c r="N7" s="59">
        <v>42675</v>
      </c>
      <c r="O7" s="70">
        <v>-4.65E-2</v>
      </c>
      <c r="P7" s="50">
        <f t="shared" si="0"/>
        <v>-2.0886516593177085E-3</v>
      </c>
      <c r="Q7" s="51">
        <f t="shared" si="1"/>
        <v>3.1959092361777408E-4</v>
      </c>
      <c r="R7" s="51">
        <f t="shared" si="2"/>
        <v>1.9422293106503785E-2</v>
      </c>
      <c r="S7" s="50">
        <f t="shared" si="3"/>
        <v>-9.3912731190518905E-2</v>
      </c>
      <c r="T7" s="50">
        <f t="shared" si="4"/>
        <v>4.8199940493900417E-3</v>
      </c>
      <c r="U7" s="50">
        <f t="shared" si="5"/>
        <v>-9.1067622553768657E-2</v>
      </c>
      <c r="V7" s="50">
        <f t="shared" si="6"/>
        <v>-2.2968779621444058E-2</v>
      </c>
      <c r="W7" s="52">
        <f t="shared" si="7"/>
        <v>-9.9933377748167906E-2</v>
      </c>
      <c r="X7" s="50">
        <f t="shared" si="8"/>
        <v>-4.3152269282922706E-2</v>
      </c>
      <c r="Y7" s="50">
        <f t="shared" si="9"/>
        <v>-5.4860145263483262E-2</v>
      </c>
      <c r="Z7" s="50">
        <f t="shared" si="10"/>
        <v>4.1349011500193544E-3</v>
      </c>
    </row>
    <row r="8" spans="1:16383" x14ac:dyDescent="0.3">
      <c r="A8" s="59">
        <v>42705</v>
      </c>
      <c r="B8" s="53">
        <v>679.5</v>
      </c>
      <c r="C8" s="54">
        <v>193</v>
      </c>
      <c r="D8" s="54">
        <v>1439.15</v>
      </c>
      <c r="E8" s="53">
        <v>260.25</v>
      </c>
      <c r="F8" s="53">
        <v>826.3</v>
      </c>
      <c r="G8" s="53">
        <v>783.1</v>
      </c>
      <c r="H8" s="53">
        <v>4700.3500000000004</v>
      </c>
      <c r="I8" s="55">
        <v>129</v>
      </c>
      <c r="J8" s="53">
        <v>1204.2</v>
      </c>
      <c r="K8" s="53">
        <v>325.64999999999998</v>
      </c>
      <c r="L8" s="53">
        <v>367.7</v>
      </c>
      <c r="N8" s="59">
        <v>42705</v>
      </c>
      <c r="O8" s="70">
        <v>-4.7000000000000002E-3</v>
      </c>
      <c r="P8" s="50">
        <f t="shared" si="0"/>
        <v>5.3488372093023262E-2</v>
      </c>
      <c r="Q8" s="51">
        <f t="shared" si="1"/>
        <v>0.23322683706070291</v>
      </c>
      <c r="R8" s="51">
        <f t="shared" si="2"/>
        <v>6.9533776031716066E-4</v>
      </c>
      <c r="S8" s="50">
        <f t="shared" si="3"/>
        <v>3.1510107015457756E-2</v>
      </c>
      <c r="T8" s="50">
        <f t="shared" si="4"/>
        <v>-2.1319436219353283E-2</v>
      </c>
      <c r="U8" s="50">
        <f t="shared" si="5"/>
        <v>-0.33225325090599023</v>
      </c>
      <c r="V8" s="50">
        <f t="shared" si="6"/>
        <v>-3.9970997028216604E-2</v>
      </c>
      <c r="W8" s="52">
        <f t="shared" si="7"/>
        <v>-4.5151739452257589E-2</v>
      </c>
      <c r="X8" s="50">
        <f t="shared" si="8"/>
        <v>3.8346115371792333E-3</v>
      </c>
      <c r="Y8" s="50">
        <f t="shared" si="9"/>
        <v>6.4911706998037833E-2</v>
      </c>
      <c r="Z8" s="50">
        <f t="shared" si="10"/>
        <v>-5.3661047484236279E-2</v>
      </c>
    </row>
    <row r="9" spans="1:16383" x14ac:dyDescent="0.3">
      <c r="A9" s="59">
        <v>42736</v>
      </c>
      <c r="B9" s="53">
        <v>666.25</v>
      </c>
      <c r="C9" s="54">
        <v>191.4</v>
      </c>
      <c r="D9" s="54">
        <v>1632.7</v>
      </c>
      <c r="E9" s="53">
        <v>257.25</v>
      </c>
      <c r="F9" s="53">
        <v>855.15</v>
      </c>
      <c r="G9" s="53">
        <v>699.7</v>
      </c>
      <c r="H9" s="53">
        <v>4373</v>
      </c>
      <c r="I9" s="55">
        <v>149.15</v>
      </c>
      <c r="J9" s="53">
        <v>1286.95</v>
      </c>
      <c r="K9" s="53">
        <v>366.05</v>
      </c>
      <c r="L9" s="53">
        <v>373.95</v>
      </c>
      <c r="N9" s="72">
        <v>42736</v>
      </c>
      <c r="O9" s="71">
        <v>4.5900000000000003E-2</v>
      </c>
      <c r="P9" s="50">
        <f t="shared" si="0"/>
        <v>-1.9499632082413565E-2</v>
      </c>
      <c r="Q9" s="51">
        <f t="shared" si="1"/>
        <v>-8.2901554404144484E-3</v>
      </c>
      <c r="R9" s="51">
        <f t="shared" si="2"/>
        <v>0.13448910815411863</v>
      </c>
      <c r="S9" s="50">
        <f t="shared" si="3"/>
        <v>-1.1527377521613813E-2</v>
      </c>
      <c r="T9" s="50">
        <f t="shared" si="4"/>
        <v>3.491467989834196E-2</v>
      </c>
      <c r="U9" s="50">
        <f t="shared" si="5"/>
        <v>-0.10649980845358187</v>
      </c>
      <c r="V9" s="50">
        <f t="shared" si="6"/>
        <v>-6.9643749933515631E-2</v>
      </c>
      <c r="W9" s="52">
        <f t="shared" si="7"/>
        <v>0.15620155038759687</v>
      </c>
      <c r="X9" s="50">
        <f t="shared" si="8"/>
        <v>6.8717820959973475E-2</v>
      </c>
      <c r="Y9" s="50">
        <f t="shared" si="9"/>
        <v>0.12405957316136962</v>
      </c>
      <c r="Z9" s="50">
        <f t="shared" si="10"/>
        <v>1.6997552352461254E-2</v>
      </c>
    </row>
    <row r="10" spans="1:16383" x14ac:dyDescent="0.3">
      <c r="A10" s="59">
        <v>42767</v>
      </c>
      <c r="B10" s="53">
        <v>711.85</v>
      </c>
      <c r="C10" s="54">
        <v>191</v>
      </c>
      <c r="D10" s="54">
        <v>1494.9</v>
      </c>
      <c r="E10" s="53">
        <v>280.5</v>
      </c>
      <c r="F10" s="53">
        <v>864.9</v>
      </c>
      <c r="G10" s="53">
        <v>759.5</v>
      </c>
      <c r="H10" s="53">
        <v>4482.3500000000004</v>
      </c>
      <c r="I10" s="55">
        <v>144.69999999999999</v>
      </c>
      <c r="J10" s="53">
        <v>1389.2</v>
      </c>
      <c r="K10" s="53">
        <v>384.95</v>
      </c>
      <c r="L10" s="53">
        <v>406.1</v>
      </c>
      <c r="N10" s="59">
        <v>42767</v>
      </c>
      <c r="O10" s="70">
        <v>3.7199999999999997E-2</v>
      </c>
      <c r="P10" s="50">
        <f t="shared" si="0"/>
        <v>6.8442776735459621E-2</v>
      </c>
      <c r="Q10" s="51">
        <f t="shared" si="1"/>
        <v>-2.089864158829724E-3</v>
      </c>
      <c r="R10" s="51">
        <f t="shared" si="2"/>
        <v>-8.4400073497886918E-2</v>
      </c>
      <c r="S10" s="50">
        <f t="shared" si="3"/>
        <v>9.0379008746355627E-2</v>
      </c>
      <c r="T10" s="50">
        <f t="shared" si="4"/>
        <v>1.140150850727939E-2</v>
      </c>
      <c r="U10" s="50">
        <f t="shared" si="5"/>
        <v>8.546519937115904E-2</v>
      </c>
      <c r="V10" s="50">
        <f t="shared" si="6"/>
        <v>2.5005716899153985E-2</v>
      </c>
      <c r="W10" s="52">
        <f t="shared" si="7"/>
        <v>-2.9835735836406418E-2</v>
      </c>
      <c r="X10" s="50">
        <f t="shared" si="8"/>
        <v>7.9451416138933029E-2</v>
      </c>
      <c r="Y10" s="50">
        <f t="shared" si="9"/>
        <v>5.1632290670673431E-2</v>
      </c>
      <c r="Z10" s="50">
        <f t="shared" si="10"/>
        <v>8.5974060703302602E-2</v>
      </c>
    </row>
    <row r="11" spans="1:16383" x14ac:dyDescent="0.3">
      <c r="A11" s="59">
        <v>42795</v>
      </c>
      <c r="B11" s="53">
        <v>711.2</v>
      </c>
      <c r="C11" s="54">
        <v>168.55</v>
      </c>
      <c r="D11" s="54">
        <v>1449.3</v>
      </c>
      <c r="E11" s="53">
        <v>294.35000000000002</v>
      </c>
      <c r="F11" s="53">
        <v>909.75</v>
      </c>
      <c r="G11" s="53">
        <v>624.15</v>
      </c>
      <c r="H11" s="53">
        <v>4638.8500000000004</v>
      </c>
      <c r="I11" s="55">
        <v>151.25</v>
      </c>
      <c r="J11" s="53">
        <v>1442.3</v>
      </c>
      <c r="K11" s="53">
        <v>386.75</v>
      </c>
      <c r="L11" s="53">
        <v>402.9</v>
      </c>
      <c r="N11" s="59">
        <v>42795</v>
      </c>
      <c r="O11" s="70">
        <v>3.3099999999999997E-2</v>
      </c>
      <c r="P11" s="50">
        <f t="shared" si="0"/>
        <v>-9.1311371777758055E-4</v>
      </c>
      <c r="Q11" s="51">
        <f t="shared" si="1"/>
        <v>-0.11753926701570672</v>
      </c>
      <c r="R11" s="51">
        <f t="shared" si="2"/>
        <v>-3.0503712622917956E-2</v>
      </c>
      <c r="S11" s="50">
        <f t="shared" si="3"/>
        <v>4.9376114081996603E-2</v>
      </c>
      <c r="T11" s="50">
        <f t="shared" si="4"/>
        <v>5.1855705861949319E-2</v>
      </c>
      <c r="U11" s="50">
        <f t="shared" si="5"/>
        <v>-0.17820934825543122</v>
      </c>
      <c r="V11" s="50">
        <f t="shared" si="6"/>
        <v>3.49147210726517E-2</v>
      </c>
      <c r="W11" s="52">
        <f t="shared" si="7"/>
        <v>4.526606772633035E-2</v>
      </c>
      <c r="X11" s="50">
        <f t="shared" si="8"/>
        <v>3.8223437949899131E-2</v>
      </c>
      <c r="Y11" s="50">
        <f t="shared" si="9"/>
        <v>4.6759319392128962E-3</v>
      </c>
      <c r="Z11" s="50">
        <f t="shared" si="10"/>
        <v>-7.8798325535583968E-3</v>
      </c>
    </row>
    <row r="12" spans="1:16383" x14ac:dyDescent="0.3">
      <c r="A12" s="59">
        <v>42826</v>
      </c>
      <c r="B12" s="53">
        <v>707.4</v>
      </c>
      <c r="C12" s="54">
        <v>168.4</v>
      </c>
      <c r="D12" s="54">
        <v>1491.25</v>
      </c>
      <c r="E12" s="53">
        <v>314.89999999999998</v>
      </c>
      <c r="F12" s="53">
        <v>934.7</v>
      </c>
      <c r="G12" s="53">
        <v>627.95000000000005</v>
      </c>
      <c r="H12" s="53">
        <v>4419</v>
      </c>
      <c r="I12" s="55">
        <v>164.4</v>
      </c>
      <c r="J12" s="53">
        <v>1542.15</v>
      </c>
      <c r="K12" s="53">
        <v>439.85</v>
      </c>
      <c r="L12" s="53">
        <v>423.15</v>
      </c>
      <c r="N12" s="59">
        <v>42826</v>
      </c>
      <c r="O12" s="70">
        <v>1.4200000000000001E-2</v>
      </c>
      <c r="P12" s="50">
        <f t="shared" si="0"/>
        <v>-5.3430821147357754E-3</v>
      </c>
      <c r="Q12" s="51">
        <f t="shared" si="1"/>
        <v>-8.8994363690297895E-4</v>
      </c>
      <c r="R12" s="51">
        <f t="shared" si="2"/>
        <v>2.8945007934865208E-2</v>
      </c>
      <c r="S12" s="50">
        <f t="shared" si="3"/>
        <v>6.9814846271445408E-2</v>
      </c>
      <c r="T12" s="50">
        <f t="shared" si="4"/>
        <v>2.7425116790326998E-2</v>
      </c>
      <c r="U12" s="50">
        <f t="shared" si="5"/>
        <v>6.0882800608828003E-3</v>
      </c>
      <c r="V12" s="50">
        <f t="shared" si="6"/>
        <v>-4.7393211679618963E-2</v>
      </c>
      <c r="W12" s="52">
        <f t="shared" si="7"/>
        <v>8.6942148760330573E-2</v>
      </c>
      <c r="X12" s="50">
        <f t="shared" si="8"/>
        <v>6.9229702558413653E-2</v>
      </c>
      <c r="Y12" s="50">
        <f t="shared" si="9"/>
        <v>0.13729799612152549</v>
      </c>
      <c r="Z12" s="50">
        <f t="shared" si="10"/>
        <v>5.026061057334319E-2</v>
      </c>
    </row>
    <row r="13" spans="1:16383" x14ac:dyDescent="0.3">
      <c r="A13" s="59">
        <v>42856</v>
      </c>
      <c r="B13" s="53">
        <v>797.85</v>
      </c>
      <c r="C13" s="54">
        <v>148.65</v>
      </c>
      <c r="D13" s="54">
        <v>1308.8</v>
      </c>
      <c r="E13" s="53">
        <v>313.89999999999998</v>
      </c>
      <c r="F13" s="53">
        <v>1066.8</v>
      </c>
      <c r="G13" s="53">
        <v>583.4</v>
      </c>
      <c r="H13" s="53">
        <v>4161.6000000000004</v>
      </c>
      <c r="I13" s="55">
        <v>171.3</v>
      </c>
      <c r="J13" s="53">
        <v>1633.35</v>
      </c>
      <c r="K13" s="53">
        <v>431.85</v>
      </c>
      <c r="L13" s="53">
        <v>439.8</v>
      </c>
      <c r="N13" s="59">
        <v>42856</v>
      </c>
      <c r="O13" s="70">
        <v>3.4099999999999998E-2</v>
      </c>
      <c r="P13" s="50">
        <f t="shared" si="0"/>
        <v>0.12786259541984735</v>
      </c>
      <c r="Q13" s="51">
        <f t="shared" si="1"/>
        <v>-0.11728028503562948</v>
      </c>
      <c r="R13" s="51">
        <f t="shared" si="2"/>
        <v>-0.12234702430846611</v>
      </c>
      <c r="S13" s="50">
        <f t="shared" si="3"/>
        <v>-3.1756113051762958E-3</v>
      </c>
      <c r="T13" s="50">
        <f t="shared" si="4"/>
        <v>0.14132876858885202</v>
      </c>
      <c r="U13" s="50">
        <f t="shared" si="5"/>
        <v>-7.0945138944183528E-2</v>
      </c>
      <c r="V13" s="50">
        <f t="shared" si="6"/>
        <v>-5.8248472505091575E-2</v>
      </c>
      <c r="W13" s="52">
        <f t="shared" si="7"/>
        <v>4.1970802919708117E-2</v>
      </c>
      <c r="X13" s="50">
        <f t="shared" si="8"/>
        <v>5.9138216126835896E-2</v>
      </c>
      <c r="Y13" s="50">
        <f t="shared" si="9"/>
        <v>-1.8188018642719128E-2</v>
      </c>
      <c r="Z13" s="50">
        <f t="shared" si="10"/>
        <v>3.9347749025168355E-2</v>
      </c>
    </row>
    <row r="14" spans="1:16383" x14ac:dyDescent="0.3">
      <c r="A14" s="59">
        <v>42887</v>
      </c>
      <c r="B14" s="53">
        <v>790.25</v>
      </c>
      <c r="C14" s="54">
        <v>152.9</v>
      </c>
      <c r="D14" s="54">
        <v>1322.25</v>
      </c>
      <c r="E14" s="53">
        <v>313.95</v>
      </c>
      <c r="F14" s="53">
        <v>1081.5999999999999</v>
      </c>
      <c r="G14" s="53">
        <v>646.85</v>
      </c>
      <c r="H14" s="53">
        <v>4209.7</v>
      </c>
      <c r="I14" s="55">
        <v>177.25</v>
      </c>
      <c r="J14" s="53">
        <v>1652.25</v>
      </c>
      <c r="K14" s="53">
        <v>384.9</v>
      </c>
      <c r="L14" s="53">
        <v>431.55</v>
      </c>
      <c r="N14" s="59">
        <v>42887</v>
      </c>
      <c r="O14" s="70">
        <v>-1.04E-2</v>
      </c>
      <c r="P14" s="50">
        <f t="shared" si="0"/>
        <v>-9.5256000501348081E-3</v>
      </c>
      <c r="Q14" s="51">
        <f t="shared" si="1"/>
        <v>2.8590649175916472E-2</v>
      </c>
      <c r="R14" s="51">
        <f t="shared" si="2"/>
        <v>1.0276589242053769E-2</v>
      </c>
      <c r="S14" s="50">
        <f t="shared" si="3"/>
        <v>1.5928639694173796E-4</v>
      </c>
      <c r="T14" s="50">
        <f t="shared" si="4"/>
        <v>1.3873265841769733E-2</v>
      </c>
      <c r="U14" s="50">
        <f t="shared" si="5"/>
        <v>0.10875899897154628</v>
      </c>
      <c r="V14" s="50">
        <f t="shared" si="6"/>
        <v>1.1558054594386746E-2</v>
      </c>
      <c r="W14" s="52">
        <f t="shared" si="7"/>
        <v>3.4734384121424267E-2</v>
      </c>
      <c r="X14" s="50">
        <f t="shared" si="8"/>
        <v>1.1571310496831799E-2</v>
      </c>
      <c r="Y14" s="50">
        <f t="shared" si="9"/>
        <v>-0.10871830496700252</v>
      </c>
      <c r="Z14" s="50">
        <f t="shared" si="10"/>
        <v>-1.8758526603001369E-2</v>
      </c>
    </row>
    <row r="15" spans="1:16383" x14ac:dyDescent="0.3">
      <c r="A15" s="59">
        <v>42917</v>
      </c>
      <c r="B15" s="53">
        <v>763.75</v>
      </c>
      <c r="C15" s="54">
        <v>166.85</v>
      </c>
      <c r="D15" s="54">
        <v>1423.15</v>
      </c>
      <c r="E15" s="53">
        <v>333.55</v>
      </c>
      <c r="F15" s="53">
        <v>1153.3499999999999</v>
      </c>
      <c r="G15" s="53">
        <v>671.9</v>
      </c>
      <c r="H15" s="53">
        <v>4417.05</v>
      </c>
      <c r="I15" s="55">
        <v>176.9</v>
      </c>
      <c r="J15" s="53">
        <v>1783.35</v>
      </c>
      <c r="K15" s="53">
        <v>367.35</v>
      </c>
      <c r="L15" s="53">
        <v>204.1</v>
      </c>
      <c r="N15" s="59">
        <v>42917</v>
      </c>
      <c r="O15" s="70">
        <v>5.8400000000000001E-2</v>
      </c>
      <c r="P15" s="50">
        <f t="shared" si="0"/>
        <v>-3.3533691869661486E-2</v>
      </c>
      <c r="Q15" s="51">
        <f t="shared" si="1"/>
        <v>9.1236102027468791E-2</v>
      </c>
      <c r="R15" s="51">
        <f t="shared" si="2"/>
        <v>7.6309321232747251E-2</v>
      </c>
      <c r="S15" s="50">
        <f t="shared" si="3"/>
        <v>6.2430323299888624E-2</v>
      </c>
      <c r="T15" s="50">
        <f t="shared" si="4"/>
        <v>6.6336908284023721E-2</v>
      </c>
      <c r="U15" s="50">
        <f t="shared" si="5"/>
        <v>3.8726134343356255E-2</v>
      </c>
      <c r="V15" s="50">
        <f t="shared" si="6"/>
        <v>4.9255291350927655E-2</v>
      </c>
      <c r="W15" s="52">
        <f t="shared" si="7"/>
        <v>-1.9746121297602448E-3</v>
      </c>
      <c r="X15" s="50">
        <f t="shared" si="8"/>
        <v>7.9346345891965431E-2</v>
      </c>
      <c r="Y15" s="50">
        <f t="shared" si="9"/>
        <v>-4.5596258768511144E-2</v>
      </c>
      <c r="Z15" s="50">
        <f t="shared" si="10"/>
        <v>-0.52705364384196507</v>
      </c>
    </row>
    <row r="16" spans="1:16383" x14ac:dyDescent="0.3">
      <c r="A16" s="59">
        <v>42948</v>
      </c>
      <c r="B16" s="53">
        <v>752.3</v>
      </c>
      <c r="C16" s="54">
        <v>158.25</v>
      </c>
      <c r="D16" s="54">
        <v>1403.45</v>
      </c>
      <c r="E16" s="53">
        <v>314.5</v>
      </c>
      <c r="F16" s="53">
        <v>1217.3499999999999</v>
      </c>
      <c r="G16" s="53">
        <v>696.8</v>
      </c>
      <c r="H16" s="53">
        <v>4168.75</v>
      </c>
      <c r="I16" s="55">
        <v>159.19999999999999</v>
      </c>
      <c r="J16" s="53">
        <v>1775</v>
      </c>
      <c r="K16" s="53">
        <v>453.95</v>
      </c>
      <c r="L16" s="53">
        <v>225.35</v>
      </c>
      <c r="N16" s="59">
        <v>42948</v>
      </c>
      <c r="O16" s="70">
        <v>-1.5800000000000002E-2</v>
      </c>
      <c r="P16" s="50">
        <f t="shared" si="0"/>
        <v>-1.4991816693944449E-2</v>
      </c>
      <c r="Q16" s="51">
        <f t="shared" si="1"/>
        <v>-5.1543302367395794E-2</v>
      </c>
      <c r="R16" s="51">
        <f t="shared" si="2"/>
        <v>-1.3842532410497821E-2</v>
      </c>
      <c r="S16" s="50">
        <f t="shared" si="3"/>
        <v>-5.7112876630190379E-2</v>
      </c>
      <c r="T16" s="50">
        <f t="shared" si="4"/>
        <v>5.5490527593531791E-2</v>
      </c>
      <c r="U16" s="50">
        <f t="shared" si="5"/>
        <v>3.7059086173537592E-2</v>
      </c>
      <c r="V16" s="50">
        <f t="shared" si="6"/>
        <v>-5.6213988974541884E-2</v>
      </c>
      <c r="W16" s="52">
        <f t="shared" si="7"/>
        <v>-0.10005652911249308</v>
      </c>
      <c r="X16" s="50">
        <f t="shared" si="8"/>
        <v>-4.6821992317828132E-3</v>
      </c>
      <c r="Y16" s="50">
        <f t="shared" si="9"/>
        <v>0.23574247992377839</v>
      </c>
      <c r="Z16" s="50">
        <f t="shared" si="10"/>
        <v>0.10411562959333653</v>
      </c>
    </row>
    <row r="17" spans="1:26" x14ac:dyDescent="0.3">
      <c r="A17" s="59">
        <v>42979</v>
      </c>
      <c r="B17" s="53">
        <v>797.3</v>
      </c>
      <c r="C17" s="54">
        <v>147.05000000000001</v>
      </c>
      <c r="D17" s="54">
        <v>1440.85</v>
      </c>
      <c r="E17" s="53">
        <v>310.75</v>
      </c>
      <c r="F17" s="53">
        <v>1175.1500000000001</v>
      </c>
      <c r="G17" s="53">
        <v>855.05</v>
      </c>
      <c r="H17" s="53">
        <v>4213.7</v>
      </c>
      <c r="I17" s="55">
        <v>162.05000000000001</v>
      </c>
      <c r="J17" s="53">
        <v>1803.05</v>
      </c>
      <c r="K17" s="53">
        <v>400.05</v>
      </c>
      <c r="L17" s="53">
        <v>231.4</v>
      </c>
      <c r="N17" s="59">
        <v>42979</v>
      </c>
      <c r="O17" s="70">
        <v>-1.2999999999999999E-2</v>
      </c>
      <c r="P17" s="50">
        <f t="shared" si="0"/>
        <v>5.981656254153922E-2</v>
      </c>
      <c r="Q17" s="51">
        <f t="shared" si="1"/>
        <v>-7.0774091627172075E-2</v>
      </c>
      <c r="R17" s="51">
        <f t="shared" si="2"/>
        <v>2.6648615910791262E-2</v>
      </c>
      <c r="S17" s="50">
        <f t="shared" si="3"/>
        <v>-1.1923688394276599E-2</v>
      </c>
      <c r="T17" s="50">
        <f t="shared" si="4"/>
        <v>-3.4665461863884528E-2</v>
      </c>
      <c r="U17" s="50">
        <f t="shared" si="5"/>
        <v>0.22710964408725598</v>
      </c>
      <c r="V17" s="50">
        <f t="shared" si="6"/>
        <v>1.0782608695652174E-2</v>
      </c>
      <c r="W17" s="52">
        <f t="shared" si="7"/>
        <v>1.7902010050251382E-2</v>
      </c>
      <c r="X17" s="50">
        <f t="shared" si="8"/>
        <v>1.580281690140839E-2</v>
      </c>
      <c r="Y17" s="50">
        <f t="shared" si="9"/>
        <v>-0.11873554356206628</v>
      </c>
      <c r="Z17" s="50">
        <f t="shared" si="10"/>
        <v>2.6847126691812884E-2</v>
      </c>
    </row>
    <row r="18" spans="1:26" x14ac:dyDescent="0.3">
      <c r="A18" s="59">
        <v>43009</v>
      </c>
      <c r="B18" s="53">
        <v>828.65</v>
      </c>
      <c r="C18" s="54">
        <v>180.85</v>
      </c>
      <c r="D18" s="54">
        <v>1399</v>
      </c>
      <c r="E18" s="53">
        <v>315.2</v>
      </c>
      <c r="F18" s="53">
        <v>1236.8499999999999</v>
      </c>
      <c r="G18" s="53">
        <v>881.25</v>
      </c>
      <c r="H18" s="53">
        <v>4213.95</v>
      </c>
      <c r="I18" s="55">
        <v>161.1</v>
      </c>
      <c r="J18" s="53">
        <v>1808.8</v>
      </c>
      <c r="K18" s="53">
        <v>414.3</v>
      </c>
      <c r="L18" s="53">
        <v>259.85000000000002</v>
      </c>
      <c r="N18" s="59">
        <v>43009</v>
      </c>
      <c r="O18" s="70">
        <v>5.5899999999999998E-2</v>
      </c>
      <c r="P18" s="50">
        <f t="shared" si="0"/>
        <v>3.9320205694218124E-2</v>
      </c>
      <c r="Q18" s="51">
        <f t="shared" si="1"/>
        <v>0.22985379122747363</v>
      </c>
      <c r="R18" s="51">
        <f t="shared" si="2"/>
        <v>-2.9045355172294118E-2</v>
      </c>
      <c r="S18" s="50">
        <f t="shared" si="3"/>
        <v>1.4320193081255095E-2</v>
      </c>
      <c r="T18" s="50">
        <f t="shared" si="4"/>
        <v>5.2503935667786994E-2</v>
      </c>
      <c r="U18" s="50">
        <f t="shared" si="5"/>
        <v>3.0641482954213206E-2</v>
      </c>
      <c r="V18" s="50">
        <f t="shared" si="6"/>
        <v>5.9330279801539376E-5</v>
      </c>
      <c r="W18" s="52">
        <f t="shared" si="7"/>
        <v>-5.8623881518050647E-3</v>
      </c>
      <c r="X18" s="50">
        <f t="shared" si="8"/>
        <v>3.1890407919914487E-3</v>
      </c>
      <c r="Y18" s="50">
        <f t="shared" si="9"/>
        <v>3.5620547431570948E-2</v>
      </c>
      <c r="Z18" s="50">
        <f t="shared" si="10"/>
        <v>0.12294727744165956</v>
      </c>
    </row>
    <row r="19" spans="1:26" x14ac:dyDescent="0.3">
      <c r="A19" s="59">
        <v>43040</v>
      </c>
      <c r="B19" s="53">
        <v>1009.45</v>
      </c>
      <c r="C19" s="54">
        <v>241.9</v>
      </c>
      <c r="D19" s="54">
        <v>1370.5</v>
      </c>
      <c r="E19" s="53">
        <v>305.7</v>
      </c>
      <c r="F19" s="53">
        <v>1273.75</v>
      </c>
      <c r="G19" s="53">
        <v>1043.1500000000001</v>
      </c>
      <c r="H19" s="53">
        <v>5266.65</v>
      </c>
      <c r="I19" s="55">
        <v>167.35</v>
      </c>
      <c r="J19" s="53">
        <v>1852.05</v>
      </c>
      <c r="K19" s="53">
        <v>393.5</v>
      </c>
      <c r="L19" s="53">
        <v>251</v>
      </c>
      <c r="N19" s="59">
        <v>43040</v>
      </c>
      <c r="O19" s="70">
        <v>-1.0500000000000001E-2</v>
      </c>
      <c r="P19" s="50">
        <f t="shared" si="0"/>
        <v>0.21818620648042009</v>
      </c>
      <c r="Q19" s="51">
        <f t="shared" si="1"/>
        <v>0.33757257395631757</v>
      </c>
      <c r="R19" s="51">
        <f t="shared" si="2"/>
        <v>-2.037169406719086E-2</v>
      </c>
      <c r="S19" s="50">
        <f t="shared" si="3"/>
        <v>-3.0139593908629414E-2</v>
      </c>
      <c r="T19" s="50">
        <f t="shared" si="4"/>
        <v>2.9833852124348192E-2</v>
      </c>
      <c r="U19" s="50">
        <f t="shared" si="5"/>
        <v>0.18371631205673777</v>
      </c>
      <c r="V19" s="50">
        <f t="shared" si="6"/>
        <v>0.24981312070622574</v>
      </c>
      <c r="W19" s="52">
        <f t="shared" si="7"/>
        <v>3.8795779019242804E-2</v>
      </c>
      <c r="X19" s="50">
        <f t="shared" si="8"/>
        <v>2.39108801415302E-2</v>
      </c>
      <c r="Y19" s="50">
        <f t="shared" si="9"/>
        <v>-5.0205165339126223E-2</v>
      </c>
      <c r="Z19" s="50">
        <f t="shared" si="10"/>
        <v>-3.4058110448335621E-2</v>
      </c>
    </row>
    <row r="20" spans="1:26" x14ac:dyDescent="0.3">
      <c r="A20" s="59">
        <v>43070</v>
      </c>
      <c r="B20" s="53">
        <v>1116.55</v>
      </c>
      <c r="C20" s="54">
        <v>278.64999999999998</v>
      </c>
      <c r="D20" s="54">
        <v>1430.65</v>
      </c>
      <c r="E20" s="53">
        <v>322.14999999999998</v>
      </c>
      <c r="F20" s="53">
        <v>1368.1</v>
      </c>
      <c r="G20" s="53">
        <v>1098.2</v>
      </c>
      <c r="H20" s="53">
        <v>5509.2</v>
      </c>
      <c r="I20" s="55">
        <v>179.9</v>
      </c>
      <c r="J20" s="53">
        <v>1873.55</v>
      </c>
      <c r="K20" s="53">
        <v>388.4</v>
      </c>
      <c r="L20" s="53">
        <v>254.55</v>
      </c>
      <c r="N20" s="59">
        <v>43070</v>
      </c>
      <c r="O20" s="70">
        <v>2.9700000000000001E-2</v>
      </c>
      <c r="P20" s="50">
        <f t="shared" si="0"/>
        <v>0.10609737976125611</v>
      </c>
      <c r="Q20" s="51">
        <f t="shared" si="1"/>
        <v>0.15192228193468371</v>
      </c>
      <c r="R20" s="51">
        <f t="shared" si="2"/>
        <v>4.3889091572418826E-2</v>
      </c>
      <c r="S20" s="50">
        <f t="shared" si="3"/>
        <v>5.3810925744193661E-2</v>
      </c>
      <c r="T20" s="50">
        <f t="shared" si="4"/>
        <v>7.4072620215897889E-2</v>
      </c>
      <c r="U20" s="50">
        <f t="shared" si="5"/>
        <v>5.2772851459521597E-2</v>
      </c>
      <c r="V20" s="50">
        <f t="shared" si="6"/>
        <v>4.6053943208681059E-2</v>
      </c>
      <c r="W20" s="52">
        <f t="shared" si="7"/>
        <v>7.499253062443989E-2</v>
      </c>
      <c r="X20" s="50">
        <f t="shared" si="8"/>
        <v>1.1608757862908714E-2</v>
      </c>
      <c r="Y20" s="50">
        <f t="shared" si="9"/>
        <v>-1.2960609911054743E-2</v>
      </c>
      <c r="Z20" s="50">
        <f t="shared" si="10"/>
        <v>1.4143426294820793E-2</v>
      </c>
    </row>
    <row r="21" spans="1:26" x14ac:dyDescent="0.3">
      <c r="A21" s="59">
        <v>43101</v>
      </c>
      <c r="B21" s="53">
        <v>1274.95</v>
      </c>
      <c r="C21" s="54">
        <v>300.95</v>
      </c>
      <c r="D21" s="54">
        <v>1443.5</v>
      </c>
      <c r="E21" s="53">
        <v>309.60000000000002</v>
      </c>
      <c r="F21" s="53">
        <v>1369.65</v>
      </c>
      <c r="G21" s="53">
        <v>1036.45</v>
      </c>
      <c r="H21" s="53">
        <v>5612.8</v>
      </c>
      <c r="I21" s="55">
        <v>159.6</v>
      </c>
      <c r="J21" s="53">
        <v>2006.35</v>
      </c>
      <c r="K21" s="53">
        <v>417.75</v>
      </c>
      <c r="L21" s="53">
        <v>254.7</v>
      </c>
      <c r="N21" s="59">
        <v>43101</v>
      </c>
      <c r="O21" s="70">
        <v>4.7199999999999999E-2</v>
      </c>
      <c r="P21" s="50">
        <f t="shared" si="0"/>
        <v>0.14186556804442274</v>
      </c>
      <c r="Q21" s="51">
        <f t="shared" si="1"/>
        <v>8.0028709851067692E-2</v>
      </c>
      <c r="R21" s="51">
        <f t="shared" si="2"/>
        <v>8.9819312899730441E-3</v>
      </c>
      <c r="S21" s="50">
        <f t="shared" si="3"/>
        <v>-3.8957007605152749E-2</v>
      </c>
      <c r="T21" s="50">
        <f t="shared" si="4"/>
        <v>1.132958117096905E-3</v>
      </c>
      <c r="U21" s="50">
        <f t="shared" si="5"/>
        <v>-5.6228373702422174E-2</v>
      </c>
      <c r="V21" s="50">
        <f t="shared" si="6"/>
        <v>1.8804908153633892E-2</v>
      </c>
      <c r="W21" s="52">
        <f t="shared" si="7"/>
        <v>-0.11284046692607008</v>
      </c>
      <c r="X21" s="50">
        <f t="shared" si="8"/>
        <v>7.0881481679165192E-2</v>
      </c>
      <c r="Y21" s="50">
        <f t="shared" si="9"/>
        <v>7.5566426364572559E-2</v>
      </c>
      <c r="Z21" s="50">
        <f t="shared" si="10"/>
        <v>5.8927519151441565E-4</v>
      </c>
    </row>
    <row r="22" spans="1:26" x14ac:dyDescent="0.3">
      <c r="A22" s="59">
        <v>43132</v>
      </c>
      <c r="B22" s="53">
        <v>1439.15</v>
      </c>
      <c r="C22" s="54">
        <v>321.25</v>
      </c>
      <c r="D22" s="54">
        <v>1364.4</v>
      </c>
      <c r="E22" s="53">
        <v>308.75</v>
      </c>
      <c r="F22" s="53">
        <v>1316.35</v>
      </c>
      <c r="G22" s="53">
        <v>1023.3</v>
      </c>
      <c r="H22" s="53">
        <v>5733</v>
      </c>
      <c r="I22" s="55">
        <v>173.8</v>
      </c>
      <c r="J22" s="53">
        <v>1883.8</v>
      </c>
      <c r="K22" s="53">
        <v>379.25</v>
      </c>
      <c r="L22" s="53">
        <v>246.9</v>
      </c>
      <c r="N22" s="59">
        <v>43132</v>
      </c>
      <c r="O22" s="70">
        <v>-4.8500000000000001E-2</v>
      </c>
      <c r="P22" s="50">
        <f t="shared" si="0"/>
        <v>0.12878936428879562</v>
      </c>
      <c r="Q22" s="51">
        <f t="shared" si="1"/>
        <v>6.7453065293238135E-2</v>
      </c>
      <c r="R22" s="51">
        <f t="shared" si="2"/>
        <v>-5.4797367509525352E-2</v>
      </c>
      <c r="S22" s="50">
        <f t="shared" si="3"/>
        <v>-2.7454780361757525E-3</v>
      </c>
      <c r="T22" s="50">
        <f t="shared" si="4"/>
        <v>-3.8915051290475788E-2</v>
      </c>
      <c r="U22" s="50">
        <f t="shared" si="5"/>
        <v>-1.2687539196295172E-2</v>
      </c>
      <c r="V22" s="50">
        <f t="shared" si="6"/>
        <v>2.141533637400217E-2</v>
      </c>
      <c r="W22" s="52">
        <f t="shared" si="7"/>
        <v>8.8972431077694258E-2</v>
      </c>
      <c r="X22" s="50">
        <f t="shared" si="8"/>
        <v>-6.1081067610337159E-2</v>
      </c>
      <c r="Y22" s="50">
        <f t="shared" si="9"/>
        <v>-9.2160383004189161E-2</v>
      </c>
      <c r="Z22" s="50">
        <f t="shared" si="10"/>
        <v>-3.0624263839811428E-2</v>
      </c>
    </row>
    <row r="23" spans="1:26" x14ac:dyDescent="0.3">
      <c r="A23" s="59">
        <v>43160</v>
      </c>
      <c r="B23" s="53">
        <v>1341.15</v>
      </c>
      <c r="C23" s="54">
        <v>312.85000000000002</v>
      </c>
      <c r="D23" s="54">
        <v>1346.75</v>
      </c>
      <c r="E23" s="53">
        <v>326.10000000000002</v>
      </c>
      <c r="F23" s="53">
        <v>1335.9</v>
      </c>
      <c r="G23" s="53">
        <v>1089.5</v>
      </c>
      <c r="H23" s="53">
        <v>5449.1</v>
      </c>
      <c r="I23" s="55">
        <v>172.6</v>
      </c>
      <c r="J23" s="53">
        <v>1891.45</v>
      </c>
      <c r="K23" s="53">
        <v>176.3</v>
      </c>
      <c r="L23" s="53">
        <v>231.3</v>
      </c>
      <c r="N23" s="59">
        <v>43160</v>
      </c>
      <c r="O23" s="70">
        <v>-3.61E-2</v>
      </c>
      <c r="P23" s="50">
        <f t="shared" si="0"/>
        <v>-6.8095750964110802E-2</v>
      </c>
      <c r="Q23" s="51">
        <f t="shared" si="1"/>
        <v>-2.614785992217894E-2</v>
      </c>
      <c r="R23" s="51">
        <f t="shared" si="2"/>
        <v>-1.2936089123424255E-2</v>
      </c>
      <c r="S23" s="50">
        <f t="shared" si="3"/>
        <v>5.6194331983805634E-2</v>
      </c>
      <c r="T23" s="50">
        <f t="shared" si="4"/>
        <v>1.4851673187222358E-2</v>
      </c>
      <c r="U23" s="50">
        <f t="shared" si="5"/>
        <v>6.4692660998729723E-2</v>
      </c>
      <c r="V23" s="50">
        <f t="shared" si="6"/>
        <v>-4.952032094889236E-2</v>
      </c>
      <c r="W23" s="52">
        <f t="shared" si="7"/>
        <v>-6.9044879171462625E-3</v>
      </c>
      <c r="X23" s="50">
        <f t="shared" si="8"/>
        <v>4.0609406518739011E-3</v>
      </c>
      <c r="Y23" s="50">
        <f t="shared" si="9"/>
        <v>-0.53513513513513511</v>
      </c>
      <c r="Z23" s="50">
        <f t="shared" si="10"/>
        <v>-6.3183475091129981E-2</v>
      </c>
    </row>
    <row r="24" spans="1:26" x14ac:dyDescent="0.3">
      <c r="A24" s="59">
        <v>43191</v>
      </c>
      <c r="B24" s="53">
        <v>1568.75</v>
      </c>
      <c r="C24" s="54">
        <v>357.45</v>
      </c>
      <c r="D24" s="54">
        <v>1335.75</v>
      </c>
      <c r="E24" s="53">
        <v>332.85</v>
      </c>
      <c r="F24" s="53">
        <v>1509.05</v>
      </c>
      <c r="G24" s="53">
        <v>1196.75</v>
      </c>
      <c r="H24" s="53">
        <v>6142</v>
      </c>
      <c r="I24" s="55">
        <v>183.95</v>
      </c>
      <c r="J24" s="53">
        <v>1944.6</v>
      </c>
      <c r="K24" s="53">
        <v>162.30000000000001</v>
      </c>
      <c r="L24" s="53">
        <v>226.7</v>
      </c>
      <c r="N24" s="59">
        <v>43191</v>
      </c>
      <c r="O24" s="70">
        <v>6.1899999999999997E-2</v>
      </c>
      <c r="P24" s="50">
        <f t="shared" si="0"/>
        <v>0.16970510382880355</v>
      </c>
      <c r="Q24" s="51">
        <f t="shared" si="1"/>
        <v>0.14256033242768096</v>
      </c>
      <c r="R24" s="51">
        <f t="shared" si="2"/>
        <v>-8.1678113978095324E-3</v>
      </c>
      <c r="S24" s="50">
        <f t="shared" si="3"/>
        <v>2.0699172033118662E-2</v>
      </c>
      <c r="T24" s="50">
        <f t="shared" si="4"/>
        <v>0.12961299498465451</v>
      </c>
      <c r="U24" s="50">
        <f t="shared" si="5"/>
        <v>9.8439651216154278E-2</v>
      </c>
      <c r="V24" s="50">
        <f t="shared" si="6"/>
        <v>0.12715861334899325</v>
      </c>
      <c r="W24" s="52">
        <f t="shared" si="7"/>
        <v>6.5758980301274583E-2</v>
      </c>
      <c r="X24" s="50">
        <f t="shared" si="8"/>
        <v>2.8100134817203637E-2</v>
      </c>
      <c r="Y24" s="50">
        <f t="shared" si="9"/>
        <v>-7.9410096426545618E-2</v>
      </c>
      <c r="Z24" s="50">
        <f t="shared" si="10"/>
        <v>-1.9887591872027821E-2</v>
      </c>
    </row>
    <row r="25" spans="1:26" x14ac:dyDescent="0.3">
      <c r="A25" s="59">
        <v>43221</v>
      </c>
      <c r="B25" s="53">
        <v>1737.25</v>
      </c>
      <c r="C25" s="54">
        <v>374.15</v>
      </c>
      <c r="D25" s="54">
        <v>1177.8499999999999</v>
      </c>
      <c r="E25" s="53">
        <v>322.14999999999998</v>
      </c>
      <c r="F25" s="53">
        <v>1613.65</v>
      </c>
      <c r="G25" s="53">
        <v>1051.45</v>
      </c>
      <c r="H25" s="53">
        <v>6661.2</v>
      </c>
      <c r="I25" s="55">
        <v>195.65</v>
      </c>
      <c r="J25" s="53">
        <v>2136.15</v>
      </c>
      <c r="K25" s="53">
        <v>174.05</v>
      </c>
      <c r="L25" s="53">
        <v>220.85</v>
      </c>
      <c r="N25" s="59">
        <v>43221</v>
      </c>
      <c r="O25" s="70">
        <v>-2.9999999999999997E-4</v>
      </c>
      <c r="P25" s="50">
        <f t="shared" si="0"/>
        <v>0.10741035856573711</v>
      </c>
      <c r="Q25" s="51">
        <f t="shared" si="1"/>
        <v>4.6719820953979641E-2</v>
      </c>
      <c r="R25" s="51">
        <f t="shared" si="2"/>
        <v>-0.11821074302826129</v>
      </c>
      <c r="S25" s="50">
        <f t="shared" si="3"/>
        <v>-3.2146612588253132E-2</v>
      </c>
      <c r="T25" s="50">
        <f t="shared" si="4"/>
        <v>6.9315132036712024E-2</v>
      </c>
      <c r="U25" s="50">
        <f t="shared" si="5"/>
        <v>-0.12141215792772087</v>
      </c>
      <c r="V25" s="50">
        <f t="shared" si="6"/>
        <v>8.4532725496580863E-2</v>
      </c>
      <c r="W25" s="52">
        <f t="shared" si="7"/>
        <v>6.360424028268552E-2</v>
      </c>
      <c r="X25" s="50">
        <f t="shared" si="8"/>
        <v>9.8503548287565579E-2</v>
      </c>
      <c r="Y25" s="50">
        <f t="shared" si="9"/>
        <v>7.2396796056685142E-2</v>
      </c>
      <c r="Z25" s="50">
        <f t="shared" si="10"/>
        <v>-2.5805028672254093E-2</v>
      </c>
    </row>
    <row r="26" spans="1:26" x14ac:dyDescent="0.3">
      <c r="A26" s="59">
        <v>43252</v>
      </c>
      <c r="B26" s="53">
        <v>1670.8</v>
      </c>
      <c r="C26" s="54">
        <v>312.7</v>
      </c>
      <c r="D26" s="54">
        <v>1167.05</v>
      </c>
      <c r="E26" s="53">
        <v>331.7</v>
      </c>
      <c r="F26" s="53">
        <v>1641.85</v>
      </c>
      <c r="G26" s="53">
        <v>1038.3499999999999</v>
      </c>
      <c r="H26" s="53">
        <v>7242</v>
      </c>
      <c r="I26" s="55">
        <v>184.3</v>
      </c>
      <c r="J26" s="53">
        <v>2108.0500000000002</v>
      </c>
      <c r="K26" s="53">
        <v>155.94999999999999</v>
      </c>
      <c r="L26" s="53">
        <v>219.15</v>
      </c>
      <c r="N26" s="59">
        <v>43252</v>
      </c>
      <c r="O26" s="70">
        <v>-2E-3</v>
      </c>
      <c r="P26" s="50">
        <f t="shared" si="0"/>
        <v>-3.8250107929198474E-2</v>
      </c>
      <c r="Q26" s="51">
        <f t="shared" si="1"/>
        <v>-0.1642389416009622</v>
      </c>
      <c r="R26" s="51">
        <f t="shared" si="2"/>
        <v>-9.1692490554824424E-3</v>
      </c>
      <c r="S26" s="50">
        <f t="shared" si="3"/>
        <v>2.9644575508303683E-2</v>
      </c>
      <c r="T26" s="50">
        <f t="shared" si="4"/>
        <v>1.7475908654293049E-2</v>
      </c>
      <c r="U26" s="50">
        <f t="shared" si="5"/>
        <v>-1.2458985210899387E-2</v>
      </c>
      <c r="V26" s="50">
        <f t="shared" si="6"/>
        <v>8.7191497027562681E-2</v>
      </c>
      <c r="W26" s="52">
        <f t="shared" si="7"/>
        <v>-5.8011755686174227E-2</v>
      </c>
      <c r="X26" s="50">
        <f t="shared" si="8"/>
        <v>-1.315450694005571E-2</v>
      </c>
      <c r="Y26" s="50">
        <f t="shared" si="9"/>
        <v>-0.10399310542947438</v>
      </c>
      <c r="Z26" s="50">
        <f t="shared" si="10"/>
        <v>-7.6975322617161002E-3</v>
      </c>
    </row>
    <row r="27" spans="1:26" x14ac:dyDescent="0.3">
      <c r="A27" s="59">
        <v>43282</v>
      </c>
      <c r="B27" s="53">
        <v>1869.4</v>
      </c>
      <c r="C27" s="54">
        <v>345.25</v>
      </c>
      <c r="D27" s="54">
        <v>1069.75</v>
      </c>
      <c r="E27" s="53">
        <v>363.65</v>
      </c>
      <c r="F27" s="53">
        <v>1731.6</v>
      </c>
      <c r="G27" s="53">
        <v>1146.1500000000001</v>
      </c>
      <c r="H27" s="53">
        <v>7618.65</v>
      </c>
      <c r="I27" s="55">
        <v>171.05</v>
      </c>
      <c r="J27" s="53">
        <v>2181.0500000000002</v>
      </c>
      <c r="K27" s="53">
        <v>164.45</v>
      </c>
      <c r="L27" s="53">
        <v>229.15</v>
      </c>
      <c r="N27" s="59">
        <v>43282</v>
      </c>
      <c r="O27" s="70">
        <v>5.9900000000000002E-2</v>
      </c>
      <c r="P27" s="50">
        <f t="shared" si="0"/>
        <v>0.11886521426861396</v>
      </c>
      <c r="Q27" s="51">
        <f t="shared" si="1"/>
        <v>0.1040933802366486</v>
      </c>
      <c r="R27" s="51">
        <f t="shared" si="2"/>
        <v>-8.3372606143695571E-2</v>
      </c>
      <c r="S27" s="50">
        <f t="shared" si="3"/>
        <v>9.6321977690684291E-2</v>
      </c>
      <c r="T27" s="50">
        <f t="shared" si="4"/>
        <v>5.466394615829695E-2</v>
      </c>
      <c r="U27" s="50">
        <f t="shared" si="5"/>
        <v>0.1038185582895943</v>
      </c>
      <c r="V27" s="50">
        <f t="shared" si="6"/>
        <v>5.2009113504556614E-2</v>
      </c>
      <c r="W27" s="52">
        <f t="shared" si="7"/>
        <v>-7.1893651654910462E-2</v>
      </c>
      <c r="X27" s="50">
        <f t="shared" si="8"/>
        <v>3.4629159649913532E-2</v>
      </c>
      <c r="Y27" s="50">
        <f t="shared" si="9"/>
        <v>5.450464892593776E-2</v>
      </c>
      <c r="Z27" s="50">
        <f t="shared" si="10"/>
        <v>4.5630846452201723E-2</v>
      </c>
    </row>
    <row r="28" spans="1:26" x14ac:dyDescent="0.3">
      <c r="A28" s="59">
        <v>43313</v>
      </c>
      <c r="B28" s="53">
        <v>1796.15</v>
      </c>
      <c r="C28" s="54">
        <v>354.15</v>
      </c>
      <c r="D28" s="54">
        <v>994.75</v>
      </c>
      <c r="E28" s="53">
        <v>369.35</v>
      </c>
      <c r="F28" s="53">
        <v>1780.6</v>
      </c>
      <c r="G28" s="53">
        <v>1305.1500000000001</v>
      </c>
      <c r="H28" s="53">
        <v>8347.85</v>
      </c>
      <c r="I28" s="55">
        <v>202.6</v>
      </c>
      <c r="J28" s="53">
        <v>2062.25</v>
      </c>
      <c r="K28" s="53">
        <v>155.65</v>
      </c>
      <c r="L28" s="53">
        <v>247.45</v>
      </c>
      <c r="N28" s="59">
        <v>43313</v>
      </c>
      <c r="O28" s="70">
        <v>2.8500000000000001E-2</v>
      </c>
      <c r="P28" s="50">
        <f t="shared" si="0"/>
        <v>-3.9183695303305899E-2</v>
      </c>
      <c r="Q28" s="51">
        <f t="shared" si="1"/>
        <v>2.5778421433743537E-2</v>
      </c>
      <c r="R28" s="51">
        <f t="shared" si="2"/>
        <v>-7.0109838747370867E-2</v>
      </c>
      <c r="S28" s="50">
        <f t="shared" si="3"/>
        <v>1.5674412209542243E-2</v>
      </c>
      <c r="T28" s="50">
        <f t="shared" si="4"/>
        <v>2.8297528297528407E-2</v>
      </c>
      <c r="U28" s="50">
        <f t="shared" si="5"/>
        <v>0.13872529773589837</v>
      </c>
      <c r="V28" s="50">
        <f t="shared" si="6"/>
        <v>9.5712494995832786E-2</v>
      </c>
      <c r="W28" s="52">
        <f t="shared" si="7"/>
        <v>0.18444899152294636</v>
      </c>
      <c r="X28" s="50">
        <f t="shared" si="8"/>
        <v>-5.4469177689644988E-2</v>
      </c>
      <c r="Y28" s="50">
        <f t="shared" si="9"/>
        <v>-5.3511705685618582E-2</v>
      </c>
      <c r="Z28" s="50">
        <f t="shared" si="10"/>
        <v>7.986035348025311E-2</v>
      </c>
    </row>
    <row r="29" spans="1:26" x14ac:dyDescent="0.3">
      <c r="A29" s="59">
        <v>43344</v>
      </c>
      <c r="B29" s="53">
        <v>1912.2</v>
      </c>
      <c r="C29" s="54">
        <v>369.6</v>
      </c>
      <c r="D29" s="54">
        <v>975</v>
      </c>
      <c r="E29" s="53">
        <v>332.9</v>
      </c>
      <c r="F29" s="53">
        <v>1607.65</v>
      </c>
      <c r="G29" s="53">
        <v>1309.5</v>
      </c>
      <c r="H29" s="53">
        <v>7782.5</v>
      </c>
      <c r="I29" s="55">
        <v>178</v>
      </c>
      <c r="J29" s="53">
        <v>2005.65</v>
      </c>
      <c r="K29" s="53">
        <v>153.19999999999999</v>
      </c>
      <c r="L29" s="53">
        <v>224.7</v>
      </c>
      <c r="N29" s="59">
        <v>43344</v>
      </c>
      <c r="O29" s="70">
        <v>-6.4199999999999993E-2</v>
      </c>
      <c r="P29" s="50">
        <f t="shared" si="0"/>
        <v>6.4610416724661057E-2</v>
      </c>
      <c r="Q29" s="51">
        <f t="shared" si="1"/>
        <v>4.3625582380347527E-2</v>
      </c>
      <c r="R29" s="51">
        <f t="shared" si="2"/>
        <v>-1.9854234732344822E-2</v>
      </c>
      <c r="S29" s="50">
        <f t="shared" si="3"/>
        <v>-9.8686882360904393E-2</v>
      </c>
      <c r="T29" s="50">
        <f t="shared" si="4"/>
        <v>-9.7130180837919688E-2</v>
      </c>
      <c r="U29" s="50">
        <f t="shared" si="5"/>
        <v>3.3329502356049812E-3</v>
      </c>
      <c r="V29" s="50">
        <f t="shared" si="6"/>
        <v>-6.7724024748887501E-2</v>
      </c>
      <c r="W29" s="52">
        <f t="shared" si="7"/>
        <v>-0.12142152023691999</v>
      </c>
      <c r="X29" s="50">
        <f t="shared" si="8"/>
        <v>-2.7445751000121144E-2</v>
      </c>
      <c r="Y29" s="50">
        <f t="shared" si="9"/>
        <v>-1.574044330228086E-2</v>
      </c>
      <c r="Z29" s="50">
        <f t="shared" si="10"/>
        <v>-9.1937765205091893E-2</v>
      </c>
    </row>
    <row r="30" spans="1:26" x14ac:dyDescent="0.3">
      <c r="A30" s="59">
        <v>43374</v>
      </c>
      <c r="B30" s="53">
        <v>1762.45</v>
      </c>
      <c r="C30" s="54">
        <v>308.2</v>
      </c>
      <c r="D30" s="54">
        <v>951.25</v>
      </c>
      <c r="E30" s="53">
        <v>319.75</v>
      </c>
      <c r="F30" s="53">
        <v>1617.85</v>
      </c>
      <c r="G30" s="53">
        <v>1484.8</v>
      </c>
      <c r="H30" s="53">
        <v>7541.4</v>
      </c>
      <c r="I30" s="55">
        <v>169.55</v>
      </c>
      <c r="J30" s="53">
        <v>1911.85</v>
      </c>
      <c r="K30" s="53">
        <v>138.05000000000001</v>
      </c>
      <c r="L30" s="53">
        <v>225.5</v>
      </c>
      <c r="N30" s="59">
        <v>43374</v>
      </c>
      <c r="O30" s="73">
        <v>-4.9799999999999997E-2</v>
      </c>
      <c r="P30" s="50">
        <f t="shared" si="0"/>
        <v>-7.8312937977199071E-2</v>
      </c>
      <c r="Q30" s="51">
        <f t="shared" si="1"/>
        <v>-0.16612554112554123</v>
      </c>
      <c r="R30" s="51">
        <f t="shared" si="2"/>
        <v>-2.4358974358974383E-2</v>
      </c>
      <c r="S30" s="50">
        <f t="shared" si="3"/>
        <v>-3.950135175728442E-2</v>
      </c>
      <c r="T30" s="50">
        <f t="shared" si="4"/>
        <v>6.3446645725124817E-3</v>
      </c>
      <c r="U30" s="50">
        <f t="shared" si="5"/>
        <v>0.13386788850706366</v>
      </c>
      <c r="V30" s="50">
        <f t="shared" si="6"/>
        <v>-3.0979762287182799E-2</v>
      </c>
      <c r="W30" s="52">
        <f t="shared" si="7"/>
        <v>-4.7471910112359517E-2</v>
      </c>
      <c r="X30" s="50">
        <f t="shared" si="8"/>
        <v>-4.6767880736918288E-2</v>
      </c>
      <c r="Y30" s="50">
        <f t="shared" si="9"/>
        <v>-9.8890339425587337E-2</v>
      </c>
      <c r="Z30" s="50">
        <f t="shared" si="10"/>
        <v>3.5603026257231551E-3</v>
      </c>
    </row>
    <row r="31" spans="1:26" x14ac:dyDescent="0.3">
      <c r="A31" s="59">
        <v>43405</v>
      </c>
      <c r="B31" s="53">
        <v>1569.6</v>
      </c>
      <c r="C31" s="54">
        <v>306.60000000000002</v>
      </c>
      <c r="D31" s="54">
        <v>971.9</v>
      </c>
      <c r="E31" s="53">
        <v>356</v>
      </c>
      <c r="F31" s="53">
        <v>1753.6</v>
      </c>
      <c r="G31" s="53">
        <v>1437.2</v>
      </c>
      <c r="H31" s="53">
        <v>7437.05</v>
      </c>
      <c r="I31" s="55">
        <v>174.05</v>
      </c>
      <c r="J31" s="53">
        <v>2117.15</v>
      </c>
      <c r="K31" s="53">
        <v>133.6</v>
      </c>
      <c r="L31" s="53">
        <v>212.45</v>
      </c>
      <c r="N31" s="59">
        <v>43405</v>
      </c>
      <c r="O31" s="73">
        <v>4.7199999999999999E-2</v>
      </c>
      <c r="P31" s="50">
        <f t="shared" si="0"/>
        <v>-0.10942154387358516</v>
      </c>
      <c r="Q31" s="51">
        <f t="shared" si="1"/>
        <v>-5.1914341336792846E-3</v>
      </c>
      <c r="R31" s="51">
        <f t="shared" si="2"/>
        <v>2.1708278580814699E-2</v>
      </c>
      <c r="S31" s="50">
        <f t="shared" si="3"/>
        <v>0.11336982017200947</v>
      </c>
      <c r="T31" s="50">
        <f t="shared" si="4"/>
        <v>8.3907655221435951E-2</v>
      </c>
      <c r="U31" s="50">
        <f t="shared" si="5"/>
        <v>-3.2058189655172376E-2</v>
      </c>
      <c r="V31" s="50">
        <f t="shared" si="6"/>
        <v>-1.3836953350836678E-2</v>
      </c>
      <c r="W31" s="52">
        <f t="shared" si="7"/>
        <v>2.6540843409023962E-2</v>
      </c>
      <c r="X31" s="50">
        <f t="shared" si="8"/>
        <v>0.10738290137824635</v>
      </c>
      <c r="Y31" s="50">
        <f t="shared" si="9"/>
        <v>-3.2234697573343074E-2</v>
      </c>
      <c r="Z31" s="50">
        <f t="shared" si="10"/>
        <v>-5.7871396895787242E-2</v>
      </c>
    </row>
    <row r="32" spans="1:26" x14ac:dyDescent="0.3">
      <c r="A32" s="59">
        <v>43435</v>
      </c>
      <c r="B32" s="53">
        <v>1725.35</v>
      </c>
      <c r="C32" s="54">
        <v>303.8</v>
      </c>
      <c r="D32" s="54">
        <v>938.9</v>
      </c>
      <c r="E32" s="53">
        <v>374.45</v>
      </c>
      <c r="F32" s="53">
        <v>1818.05</v>
      </c>
      <c r="G32" s="53">
        <v>1482.2</v>
      </c>
      <c r="H32" s="53">
        <v>7519.25</v>
      </c>
      <c r="I32" s="55">
        <v>194.6</v>
      </c>
      <c r="J32" s="53">
        <v>2122.4499999999998</v>
      </c>
      <c r="K32" s="53">
        <v>137.1</v>
      </c>
      <c r="L32" s="53">
        <v>223.5</v>
      </c>
      <c r="N32" s="59">
        <v>43435</v>
      </c>
      <c r="O32" s="73">
        <v>-1.2999999999999999E-3</v>
      </c>
      <c r="P32" s="50">
        <f t="shared" si="0"/>
        <v>9.9229102956167159E-2</v>
      </c>
      <c r="Q32" s="51">
        <f t="shared" si="1"/>
        <v>-9.1324200913242004E-3</v>
      </c>
      <c r="R32" s="51">
        <f t="shared" si="2"/>
        <v>-3.3954110505196033E-2</v>
      </c>
      <c r="S32" s="50">
        <f t="shared" si="3"/>
        <v>5.1825842696629154E-2</v>
      </c>
      <c r="T32" s="50">
        <f t="shared" si="4"/>
        <v>3.675296532846728E-2</v>
      </c>
      <c r="U32" s="50">
        <f t="shared" si="5"/>
        <v>3.1310882271082585E-2</v>
      </c>
      <c r="V32" s="50">
        <f t="shared" si="6"/>
        <v>1.1052769579335875E-2</v>
      </c>
      <c r="W32" s="52">
        <f t="shared" si="7"/>
        <v>0.11806952025280082</v>
      </c>
      <c r="X32" s="50">
        <f t="shared" si="8"/>
        <v>2.5033653732611238E-3</v>
      </c>
      <c r="Y32" s="50">
        <f t="shared" si="9"/>
        <v>2.6197604790419105E-2</v>
      </c>
      <c r="Z32" s="50">
        <f t="shared" si="10"/>
        <v>5.2012238173688052E-2</v>
      </c>
    </row>
    <row r="33" spans="1:26" x14ac:dyDescent="0.3">
      <c r="A33" s="59">
        <v>43466</v>
      </c>
      <c r="B33" s="53">
        <v>1757.35</v>
      </c>
      <c r="C33" s="54">
        <v>321.35000000000002</v>
      </c>
      <c r="D33" s="54">
        <v>948.9</v>
      </c>
      <c r="E33" s="53">
        <v>366.65</v>
      </c>
      <c r="F33" s="53">
        <v>1762.25</v>
      </c>
      <c r="G33" s="53">
        <v>1505.2</v>
      </c>
      <c r="H33" s="53">
        <v>8052.15</v>
      </c>
      <c r="I33" s="55">
        <v>191.65</v>
      </c>
      <c r="J33" s="53">
        <v>2081.15</v>
      </c>
      <c r="K33" s="53">
        <v>137.15</v>
      </c>
      <c r="L33" s="53">
        <v>227.85</v>
      </c>
      <c r="N33" s="59">
        <v>43466</v>
      </c>
      <c r="O33" s="73">
        <v>-2.8999999999999998E-3</v>
      </c>
      <c r="P33" s="50">
        <f t="shared" si="0"/>
        <v>1.8546961486075375E-2</v>
      </c>
      <c r="Q33" s="51">
        <f t="shared" si="1"/>
        <v>5.7768268597761629E-2</v>
      </c>
      <c r="R33" s="51">
        <f t="shared" si="2"/>
        <v>1.0650761529449326E-2</v>
      </c>
      <c r="S33" s="50">
        <f t="shared" si="3"/>
        <v>-2.0830551475497394E-2</v>
      </c>
      <c r="T33" s="50">
        <f t="shared" si="4"/>
        <v>-3.0692225186325972E-2</v>
      </c>
      <c r="U33" s="50">
        <f t="shared" si="5"/>
        <v>1.5517474025097844E-2</v>
      </c>
      <c r="V33" s="50">
        <f t="shared" si="6"/>
        <v>7.0871429996342661E-2</v>
      </c>
      <c r="W33" s="52">
        <f t="shared" si="7"/>
        <v>-1.5159301130524105E-2</v>
      </c>
      <c r="X33" s="50">
        <f t="shared" si="8"/>
        <v>-1.9458644491036181E-2</v>
      </c>
      <c r="Y33" s="50">
        <f t="shared" si="9"/>
        <v>3.6469730124011335E-4</v>
      </c>
      <c r="Z33" s="50">
        <f t="shared" si="10"/>
        <v>1.9463087248322131E-2</v>
      </c>
    </row>
    <row r="34" spans="1:26" x14ac:dyDescent="0.3">
      <c r="A34" s="59">
        <v>43497</v>
      </c>
      <c r="B34" s="53">
        <v>1722.65</v>
      </c>
      <c r="C34" s="54">
        <v>337.85</v>
      </c>
      <c r="D34" s="54">
        <v>920.1</v>
      </c>
      <c r="E34" s="53">
        <v>339.6</v>
      </c>
      <c r="F34" s="53">
        <v>1731.35</v>
      </c>
      <c r="G34" s="53">
        <v>1651.55</v>
      </c>
      <c r="H34" s="53">
        <v>7470.95</v>
      </c>
      <c r="I34" s="55">
        <v>184.05</v>
      </c>
      <c r="J34" s="53">
        <v>2082.15</v>
      </c>
      <c r="K34" s="53">
        <v>144.80000000000001</v>
      </c>
      <c r="L34" s="53">
        <v>223.35</v>
      </c>
      <c r="N34" s="59">
        <v>43497</v>
      </c>
      <c r="O34" s="73">
        <v>-3.5999999999999999E-3</v>
      </c>
      <c r="P34" s="50">
        <f t="shared" si="0"/>
        <v>-1.9745639741656329E-2</v>
      </c>
      <c r="Q34" s="51">
        <f t="shared" si="1"/>
        <v>5.1345884549556464E-2</v>
      </c>
      <c r="R34" s="51">
        <f t="shared" si="2"/>
        <v>-3.0350932658868124E-2</v>
      </c>
      <c r="S34" s="50">
        <f t="shared" si="3"/>
        <v>-7.3776080730942217E-2</v>
      </c>
      <c r="T34" s="50">
        <f t="shared" si="4"/>
        <v>-1.7534402042842956E-2</v>
      </c>
      <c r="U34" s="50">
        <f t="shared" si="5"/>
        <v>9.7229604039330342E-2</v>
      </c>
      <c r="V34" s="50">
        <f t="shared" si="6"/>
        <v>-7.2179480014654462E-2</v>
      </c>
      <c r="W34" s="52">
        <f t="shared" si="7"/>
        <v>-3.9655622228019771E-2</v>
      </c>
      <c r="X34" s="50">
        <f t="shared" si="8"/>
        <v>4.8050356773909897E-4</v>
      </c>
      <c r="Y34" s="50">
        <f t="shared" si="9"/>
        <v>5.5778344877871033E-2</v>
      </c>
      <c r="Z34" s="50">
        <f t="shared" si="10"/>
        <v>-1.9749835418038209E-2</v>
      </c>
    </row>
    <row r="35" spans="1:26" ht="14.5" thickBot="1" x14ac:dyDescent="0.35">
      <c r="A35" s="79">
        <v>43525</v>
      </c>
      <c r="B35" s="80">
        <v>1684.2</v>
      </c>
      <c r="C35" s="81">
        <v>338.2</v>
      </c>
      <c r="D35" s="81">
        <v>916.45</v>
      </c>
      <c r="E35" s="80">
        <v>345.25</v>
      </c>
      <c r="F35" s="80">
        <v>1707.8</v>
      </c>
      <c r="G35" s="80">
        <v>1703.2</v>
      </c>
      <c r="H35" s="80">
        <v>7296.85</v>
      </c>
      <c r="I35" s="82">
        <v>204.2</v>
      </c>
      <c r="J35" s="80">
        <v>2316.5</v>
      </c>
      <c r="K35" s="80">
        <v>162.69999999999999</v>
      </c>
      <c r="L35" s="80">
        <v>250.5</v>
      </c>
      <c r="N35" s="79">
        <v>43525</v>
      </c>
      <c r="O35" s="83">
        <v>7.6999999999999999E-2</v>
      </c>
      <c r="P35" s="84">
        <f t="shared" si="0"/>
        <v>-2.2320262386439471E-2</v>
      </c>
      <c r="Q35" s="85">
        <f t="shared" si="1"/>
        <v>1.0359627053424525E-3</v>
      </c>
      <c r="R35" s="85">
        <f t="shared" si="2"/>
        <v>-3.9669601130312149E-3</v>
      </c>
      <c r="S35" s="84">
        <f t="shared" si="3"/>
        <v>1.6637220259128283E-2</v>
      </c>
      <c r="T35" s="84">
        <f t="shared" si="4"/>
        <v>-1.3602102405637195E-2</v>
      </c>
      <c r="U35" s="84">
        <f t="shared" si="5"/>
        <v>3.1273652023856346E-2</v>
      </c>
      <c r="V35" s="84">
        <f t="shared" si="6"/>
        <v>-2.3303595928228615E-2</v>
      </c>
      <c r="W35" s="86">
        <f t="shared" si="7"/>
        <v>0.10948111926107029</v>
      </c>
      <c r="X35" s="84">
        <f t="shared" si="8"/>
        <v>0.11255192949595361</v>
      </c>
      <c r="Y35" s="84">
        <f t="shared" si="9"/>
        <v>0.12361878453038666</v>
      </c>
      <c r="Z35" s="84">
        <f t="shared" si="10"/>
        <v>0.1215580926796509</v>
      </c>
    </row>
    <row r="36" spans="1:26" s="65" customFormat="1" ht="14.5" thickBot="1" x14ac:dyDescent="0.35">
      <c r="A36" s="250" t="s">
        <v>383</v>
      </c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2"/>
    </row>
    <row r="37" spans="1:26" ht="14.5" thickBot="1" x14ac:dyDescent="0.35">
      <c r="A37" s="74" t="s">
        <v>266</v>
      </c>
      <c r="B37" s="75" t="s">
        <v>270</v>
      </c>
      <c r="C37" s="76" t="s">
        <v>269</v>
      </c>
      <c r="D37" s="76" t="s">
        <v>271</v>
      </c>
      <c r="E37" s="75" t="s">
        <v>267</v>
      </c>
      <c r="F37" s="75" t="s">
        <v>268</v>
      </c>
      <c r="G37" s="75" t="s">
        <v>274</v>
      </c>
      <c r="H37" s="75" t="s">
        <v>272</v>
      </c>
      <c r="I37" s="77" t="s">
        <v>273</v>
      </c>
      <c r="J37" s="75" t="s">
        <v>275</v>
      </c>
      <c r="K37" s="75" t="s">
        <v>134</v>
      </c>
      <c r="L37" s="75" t="s">
        <v>276</v>
      </c>
      <c r="M37" s="2"/>
      <c r="N37" s="87" t="s">
        <v>266</v>
      </c>
      <c r="O37" s="78" t="s">
        <v>372</v>
      </c>
      <c r="P37" s="75" t="s">
        <v>270</v>
      </c>
      <c r="Q37" s="76" t="s">
        <v>269</v>
      </c>
      <c r="R37" s="76" t="s">
        <v>271</v>
      </c>
      <c r="S37" s="75" t="s">
        <v>267</v>
      </c>
      <c r="T37" s="75" t="s">
        <v>268</v>
      </c>
      <c r="U37" s="75" t="s">
        <v>274</v>
      </c>
      <c r="V37" s="75" t="s">
        <v>272</v>
      </c>
      <c r="W37" s="77" t="s">
        <v>273</v>
      </c>
      <c r="X37" s="75" t="s">
        <v>275</v>
      </c>
      <c r="Y37" s="75" t="s">
        <v>134</v>
      </c>
      <c r="Z37" s="75" t="s">
        <v>276</v>
      </c>
    </row>
    <row r="38" spans="1:26" x14ac:dyDescent="0.3">
      <c r="A38" s="60">
        <v>43556</v>
      </c>
      <c r="B38" s="61">
        <v>1713.3</v>
      </c>
      <c r="C38" s="62">
        <v>331.5</v>
      </c>
      <c r="D38" s="62">
        <v>912.55</v>
      </c>
      <c r="E38" s="61">
        <v>358.35</v>
      </c>
      <c r="F38" s="61">
        <v>1753.95</v>
      </c>
      <c r="G38" s="61">
        <v>1742.95</v>
      </c>
      <c r="H38" s="61">
        <v>7436.95</v>
      </c>
      <c r="I38" s="63">
        <v>200.35</v>
      </c>
      <c r="J38" s="61">
        <v>2315.5</v>
      </c>
      <c r="K38" s="61">
        <v>157.80000000000001</v>
      </c>
      <c r="L38" s="61">
        <v>241</v>
      </c>
      <c r="N38" s="72">
        <v>43556</v>
      </c>
      <c r="O38" s="69">
        <v>1.0699999999999999E-2</v>
      </c>
      <c r="P38" s="66">
        <f t="shared" ref="P38:Z38" si="11">B38/B35-1</f>
        <v>1.7278232988956033E-2</v>
      </c>
      <c r="Q38" s="67">
        <f t="shared" si="11"/>
        <v>-1.9810762862211728E-2</v>
      </c>
      <c r="R38" s="67">
        <f t="shared" si="11"/>
        <v>-4.2555513121284028E-3</v>
      </c>
      <c r="S38" s="66">
        <f t="shared" si="11"/>
        <v>3.7943519188993635E-2</v>
      </c>
      <c r="T38" s="66">
        <f t="shared" si="11"/>
        <v>2.7023070617168354E-2</v>
      </c>
      <c r="U38" s="66">
        <f t="shared" si="11"/>
        <v>2.3338421794269593E-2</v>
      </c>
      <c r="V38" s="66">
        <f t="shared" si="11"/>
        <v>1.9200065781809883E-2</v>
      </c>
      <c r="W38" s="68">
        <f t="shared" si="11"/>
        <v>-1.8854064642507273E-2</v>
      </c>
      <c r="X38" s="66">
        <f t="shared" si="11"/>
        <v>-4.3168573278651312E-4</v>
      </c>
      <c r="Y38" s="66">
        <f t="shared" si="11"/>
        <v>-3.0116779348493994E-2</v>
      </c>
      <c r="Z38" s="66">
        <f t="shared" si="11"/>
        <v>-3.7924151696606789E-2</v>
      </c>
    </row>
    <row r="39" spans="1:26" x14ac:dyDescent="0.3">
      <c r="A39" s="59">
        <v>43586</v>
      </c>
      <c r="B39" s="53">
        <v>1788.75</v>
      </c>
      <c r="C39" s="54">
        <v>356.85</v>
      </c>
      <c r="D39" s="54">
        <v>899.5</v>
      </c>
      <c r="E39" s="53">
        <v>371.9</v>
      </c>
      <c r="F39" s="53">
        <v>1785.15</v>
      </c>
      <c r="G39" s="53">
        <v>1590.45</v>
      </c>
      <c r="H39" s="53">
        <v>7800.3</v>
      </c>
      <c r="I39" s="55">
        <v>211.7</v>
      </c>
      <c r="J39" s="53">
        <v>2424.9</v>
      </c>
      <c r="K39" s="53">
        <v>165.55</v>
      </c>
      <c r="L39" s="53">
        <v>246.95</v>
      </c>
      <c r="N39" s="72">
        <v>43586</v>
      </c>
      <c r="O39" s="70">
        <v>1.49E-2</v>
      </c>
      <c r="P39" s="50">
        <f t="shared" ref="P39:P61" si="12">B39/B38-1</f>
        <v>4.4037821747504813E-2</v>
      </c>
      <c r="Q39" s="51">
        <f t="shared" ref="Q39:Q61" si="13">C39/C38-1</f>
        <v>7.647058823529429E-2</v>
      </c>
      <c r="R39" s="51">
        <f t="shared" ref="R39:R61" si="14">D39/D38-1</f>
        <v>-1.4300586269245463E-2</v>
      </c>
      <c r="S39" s="50">
        <f t="shared" ref="S39:S61" si="15">E39/E38-1</f>
        <v>3.7812194781637887E-2</v>
      </c>
      <c r="T39" s="50">
        <f t="shared" ref="T39:T61" si="16">F39/F38-1</f>
        <v>1.7788420422474971E-2</v>
      </c>
      <c r="U39" s="50">
        <f t="shared" ref="U39:U61" si="17">G39/G38-1</f>
        <v>-8.7495338363119957E-2</v>
      </c>
      <c r="V39" s="50">
        <f t="shared" ref="V39:V61" si="18">H39/H38-1</f>
        <v>4.8857394496399698E-2</v>
      </c>
      <c r="W39" s="52">
        <f t="shared" ref="W39:W61" si="19">I39/I38-1</f>
        <v>5.6650860993261665E-2</v>
      </c>
      <c r="X39" s="50">
        <f t="shared" ref="X39:X61" si="20">J39/J38-1</f>
        <v>4.7246814942776938E-2</v>
      </c>
      <c r="Y39" s="50">
        <f t="shared" ref="Y39:Y61" si="21">K39/K38-1</f>
        <v>4.9112801013941665E-2</v>
      </c>
      <c r="Z39" s="50">
        <f t="shared" ref="Z39:Z61" si="22">L39/L38-1</f>
        <v>2.4688796680497838E-2</v>
      </c>
    </row>
    <row r="40" spans="1:26" x14ac:dyDescent="0.3">
      <c r="A40" s="59">
        <v>43617</v>
      </c>
      <c r="B40" s="53">
        <v>1829.2</v>
      </c>
      <c r="C40" s="54">
        <v>349.35</v>
      </c>
      <c r="D40" s="54">
        <v>864.6</v>
      </c>
      <c r="E40" s="53">
        <v>370.25</v>
      </c>
      <c r="F40" s="53">
        <v>1787.3</v>
      </c>
      <c r="G40" s="53">
        <v>1596.85</v>
      </c>
      <c r="H40" s="53">
        <v>8890.4</v>
      </c>
      <c r="I40" s="55">
        <v>218.2</v>
      </c>
      <c r="J40" s="53">
        <v>2446.4</v>
      </c>
      <c r="K40" s="53">
        <v>155.85</v>
      </c>
      <c r="L40" s="53">
        <v>245.1</v>
      </c>
      <c r="N40" s="72">
        <v>43617</v>
      </c>
      <c r="O40" s="70">
        <v>-1.12E-2</v>
      </c>
      <c r="P40" s="50">
        <f t="shared" si="12"/>
        <v>2.261355695317957E-2</v>
      </c>
      <c r="Q40" s="51">
        <f t="shared" si="13"/>
        <v>-2.1017234131988194E-2</v>
      </c>
      <c r="R40" s="51">
        <f t="shared" si="14"/>
        <v>-3.879933296275706E-2</v>
      </c>
      <c r="S40" s="50">
        <f t="shared" si="15"/>
        <v>-4.4366765259478136E-3</v>
      </c>
      <c r="T40" s="50">
        <f t="shared" si="16"/>
        <v>1.2043805842645305E-3</v>
      </c>
      <c r="U40" s="50">
        <f t="shared" si="17"/>
        <v>4.0240183595836587E-3</v>
      </c>
      <c r="V40" s="50">
        <f t="shared" si="18"/>
        <v>0.13975103521659427</v>
      </c>
      <c r="W40" s="52">
        <f t="shared" si="19"/>
        <v>3.0703826169107273E-2</v>
      </c>
      <c r="X40" s="50">
        <f t="shared" si="20"/>
        <v>8.8663450039176972E-3</v>
      </c>
      <c r="Y40" s="50">
        <f t="shared" si="21"/>
        <v>-5.8592570220477258E-2</v>
      </c>
      <c r="Z40" s="50">
        <f t="shared" si="22"/>
        <v>-7.4913950192346812E-3</v>
      </c>
    </row>
    <row r="41" spans="1:26" x14ac:dyDescent="0.3">
      <c r="A41" s="59">
        <v>43647</v>
      </c>
      <c r="B41" s="53">
        <v>1511.5</v>
      </c>
      <c r="C41" s="54">
        <v>321.14999999999998</v>
      </c>
      <c r="D41" s="54">
        <v>780</v>
      </c>
      <c r="E41" s="53">
        <v>367.1</v>
      </c>
      <c r="F41" s="53">
        <v>1725.95</v>
      </c>
      <c r="G41" s="53">
        <v>1634.05</v>
      </c>
      <c r="H41" s="53">
        <v>8381.7000000000007</v>
      </c>
      <c r="I41" s="55">
        <v>193.8</v>
      </c>
      <c r="J41" s="53">
        <v>2251.8000000000002</v>
      </c>
      <c r="K41" s="53">
        <v>139.30000000000001</v>
      </c>
      <c r="L41" s="53">
        <v>236.5</v>
      </c>
      <c r="N41" s="72">
        <v>43647</v>
      </c>
      <c r="O41" s="70">
        <v>-5.6899999999999999E-2</v>
      </c>
      <c r="P41" s="50">
        <f t="shared" si="12"/>
        <v>-0.17368248414607479</v>
      </c>
      <c r="Q41" s="51">
        <f t="shared" si="13"/>
        <v>-8.0721339630742905E-2</v>
      </c>
      <c r="R41" s="51">
        <f t="shared" si="14"/>
        <v>-9.7848716169326888E-2</v>
      </c>
      <c r="S41" s="50">
        <f t="shared" si="15"/>
        <v>-8.5077650236325963E-3</v>
      </c>
      <c r="T41" s="50">
        <f t="shared" si="16"/>
        <v>-3.4325518939182009E-2</v>
      </c>
      <c r="U41" s="50">
        <f t="shared" si="17"/>
        <v>2.3295863731721766E-2</v>
      </c>
      <c r="V41" s="50">
        <f t="shared" si="18"/>
        <v>-5.7219022766129668E-2</v>
      </c>
      <c r="W41" s="52">
        <f t="shared" si="19"/>
        <v>-0.11182401466544445</v>
      </c>
      <c r="X41" s="50">
        <f t="shared" si="20"/>
        <v>-7.9545454545454475E-2</v>
      </c>
      <c r="Y41" s="50">
        <f t="shared" si="21"/>
        <v>-0.10619185113891549</v>
      </c>
      <c r="Z41" s="50">
        <f t="shared" si="22"/>
        <v>-3.5087719298245612E-2</v>
      </c>
    </row>
    <row r="42" spans="1:26" x14ac:dyDescent="0.3">
      <c r="A42" s="59">
        <v>43678</v>
      </c>
      <c r="B42" s="53">
        <v>1625.9</v>
      </c>
      <c r="C42" s="54">
        <v>307.8</v>
      </c>
      <c r="D42" s="54">
        <v>795</v>
      </c>
      <c r="E42" s="53">
        <v>391</v>
      </c>
      <c r="F42" s="53">
        <v>1880.1</v>
      </c>
      <c r="G42" s="53">
        <v>1628.9</v>
      </c>
      <c r="H42" s="53">
        <v>9139.5499999999993</v>
      </c>
      <c r="I42" s="55">
        <v>202.75</v>
      </c>
      <c r="J42" s="53">
        <v>2228.9</v>
      </c>
      <c r="K42" s="53">
        <v>122.45</v>
      </c>
      <c r="L42" s="53">
        <v>266.8</v>
      </c>
      <c r="N42" s="72">
        <v>43678</v>
      </c>
      <c r="O42" s="70">
        <v>-8.5000000000000006E-3</v>
      </c>
      <c r="P42" s="50">
        <f t="shared" si="12"/>
        <v>7.5686404234204474E-2</v>
      </c>
      <c r="Q42" s="51">
        <f t="shared" si="13"/>
        <v>-4.1569360112096998E-2</v>
      </c>
      <c r="R42" s="51">
        <f t="shared" si="14"/>
        <v>1.9230769230769162E-2</v>
      </c>
      <c r="S42" s="50">
        <f t="shared" si="15"/>
        <v>6.5104876055570582E-2</v>
      </c>
      <c r="T42" s="50">
        <f t="shared" si="16"/>
        <v>8.9313131898374643E-2</v>
      </c>
      <c r="U42" s="50">
        <f t="shared" si="17"/>
        <v>-3.1516783452157915E-3</v>
      </c>
      <c r="V42" s="50">
        <f t="shared" si="18"/>
        <v>9.041721846403461E-2</v>
      </c>
      <c r="W42" s="52">
        <f t="shared" si="19"/>
        <v>4.6181630546955565E-2</v>
      </c>
      <c r="X42" s="50">
        <f t="shared" si="20"/>
        <v>-1.0169642064126516E-2</v>
      </c>
      <c r="Y42" s="50">
        <f t="shared" si="21"/>
        <v>-0.12096195262024412</v>
      </c>
      <c r="Z42" s="50">
        <f t="shared" si="22"/>
        <v>0.12811839323467233</v>
      </c>
    </row>
    <row r="43" spans="1:26" x14ac:dyDescent="0.3">
      <c r="A43" s="59">
        <v>43709</v>
      </c>
      <c r="B43" s="53">
        <v>1511.4</v>
      </c>
      <c r="C43" s="54">
        <v>329.8</v>
      </c>
      <c r="D43" s="54">
        <v>816.25</v>
      </c>
      <c r="E43" s="53">
        <v>394.1</v>
      </c>
      <c r="F43" s="53">
        <v>1982.45</v>
      </c>
      <c r="G43" s="53">
        <v>1664.75</v>
      </c>
      <c r="H43" s="53">
        <v>10592.7</v>
      </c>
      <c r="I43" s="55">
        <v>218.45</v>
      </c>
      <c r="J43" s="53">
        <v>1227.3499999999999</v>
      </c>
      <c r="K43" s="53">
        <v>147.4</v>
      </c>
      <c r="L43" s="53">
        <v>259.75</v>
      </c>
      <c r="N43" s="72">
        <v>43709</v>
      </c>
      <c r="O43" s="70">
        <v>4.0899999999999999E-2</v>
      </c>
      <c r="P43" s="50">
        <f t="shared" si="12"/>
        <v>-7.0422535211267623E-2</v>
      </c>
      <c r="Q43" s="51">
        <f t="shared" si="13"/>
        <v>7.1474983755685617E-2</v>
      </c>
      <c r="R43" s="51">
        <f t="shared" si="14"/>
        <v>2.6729559748427612E-2</v>
      </c>
      <c r="S43" s="50">
        <f t="shared" si="15"/>
        <v>7.9283887468031278E-3</v>
      </c>
      <c r="T43" s="50">
        <f t="shared" si="16"/>
        <v>5.4438593691825021E-2</v>
      </c>
      <c r="U43" s="50">
        <f t="shared" si="17"/>
        <v>2.2008717539443667E-2</v>
      </c>
      <c r="V43" s="50">
        <f t="shared" si="18"/>
        <v>0.15899579300950273</v>
      </c>
      <c r="W43" s="52">
        <f t="shared" si="19"/>
        <v>7.7435265104808915E-2</v>
      </c>
      <c r="X43" s="50">
        <f t="shared" si="20"/>
        <v>-0.44934721162905478</v>
      </c>
      <c r="Y43" s="50">
        <f t="shared" si="21"/>
        <v>0.20375663536137201</v>
      </c>
      <c r="Z43" s="50">
        <f t="shared" si="22"/>
        <v>-2.6424287856071982E-2</v>
      </c>
    </row>
    <row r="44" spans="1:26" x14ac:dyDescent="0.3">
      <c r="A44" s="59">
        <v>43739</v>
      </c>
      <c r="B44" s="53">
        <v>1717.4</v>
      </c>
      <c r="C44" s="54">
        <v>312.85000000000002</v>
      </c>
      <c r="D44" s="54">
        <v>942.05</v>
      </c>
      <c r="E44" s="53">
        <v>366.05</v>
      </c>
      <c r="F44" s="53">
        <v>2176.75</v>
      </c>
      <c r="G44" s="53">
        <v>1756.2</v>
      </c>
      <c r="H44" s="53">
        <v>11701.7</v>
      </c>
      <c r="I44" s="55">
        <v>211.75</v>
      </c>
      <c r="J44" s="53">
        <v>1229.95</v>
      </c>
      <c r="K44" s="53">
        <v>146.80000000000001</v>
      </c>
      <c r="L44" s="53">
        <v>286.7</v>
      </c>
      <c r="N44" s="72">
        <v>43739</v>
      </c>
      <c r="O44" s="71">
        <v>3.5099999999999999E-2</v>
      </c>
      <c r="P44" s="50">
        <f t="shared" si="12"/>
        <v>0.13629747254201408</v>
      </c>
      <c r="Q44" s="51">
        <f t="shared" si="13"/>
        <v>-5.1394784718010844E-2</v>
      </c>
      <c r="R44" s="51">
        <f t="shared" si="14"/>
        <v>0.15411944869831551</v>
      </c>
      <c r="S44" s="50">
        <f t="shared" si="15"/>
        <v>-7.1174828723674199E-2</v>
      </c>
      <c r="T44" s="50">
        <f t="shared" si="16"/>
        <v>9.8010038084188622E-2</v>
      </c>
      <c r="U44" s="50">
        <f t="shared" si="17"/>
        <v>5.4933173149121606E-2</v>
      </c>
      <c r="V44" s="50">
        <f t="shared" si="18"/>
        <v>0.10469474260575673</v>
      </c>
      <c r="W44" s="52">
        <f t="shared" si="19"/>
        <v>-3.067063401235981E-2</v>
      </c>
      <c r="X44" s="50">
        <f t="shared" si="20"/>
        <v>2.1183851387136521E-3</v>
      </c>
      <c r="Y44" s="50">
        <f t="shared" si="21"/>
        <v>-4.070556309362261E-3</v>
      </c>
      <c r="Z44" s="50">
        <f t="shared" si="22"/>
        <v>0.10375360923965338</v>
      </c>
    </row>
    <row r="45" spans="1:26" x14ac:dyDescent="0.3">
      <c r="A45" s="59">
        <v>43770</v>
      </c>
      <c r="B45" s="53">
        <v>1688.95</v>
      </c>
      <c r="C45" s="54">
        <v>310.64999999999998</v>
      </c>
      <c r="D45" s="54">
        <v>951.3</v>
      </c>
      <c r="E45" s="53">
        <v>359.85</v>
      </c>
      <c r="F45" s="53">
        <v>2036.1</v>
      </c>
      <c r="G45" s="53">
        <v>1786.6</v>
      </c>
      <c r="H45" s="53">
        <v>12583.8</v>
      </c>
      <c r="I45" s="55">
        <v>224.65</v>
      </c>
      <c r="J45" s="53">
        <v>1274.25</v>
      </c>
      <c r="K45" s="53">
        <v>131.25</v>
      </c>
      <c r="L45" s="53">
        <v>271.39999999999998</v>
      </c>
      <c r="N45" s="72">
        <v>43770</v>
      </c>
      <c r="O45" s="70">
        <v>1.4999999999999999E-2</v>
      </c>
      <c r="P45" s="50">
        <f t="shared" si="12"/>
        <v>-1.6565738907651117E-2</v>
      </c>
      <c r="Q45" s="51">
        <f t="shared" si="13"/>
        <v>-7.0321240210965419E-3</v>
      </c>
      <c r="R45" s="51">
        <f t="shared" si="14"/>
        <v>9.8190117297383139E-3</v>
      </c>
      <c r="S45" s="50">
        <f t="shared" si="15"/>
        <v>-1.6937576833765844E-2</v>
      </c>
      <c r="T45" s="50">
        <f t="shared" si="16"/>
        <v>-6.461467784541175E-2</v>
      </c>
      <c r="U45" s="50">
        <f t="shared" si="17"/>
        <v>1.7310101355198615E-2</v>
      </c>
      <c r="V45" s="50">
        <f t="shared" si="18"/>
        <v>7.5382209422562463E-2</v>
      </c>
      <c r="W45" s="52">
        <f t="shared" si="19"/>
        <v>6.0920897284533648E-2</v>
      </c>
      <c r="X45" s="50">
        <f t="shared" si="20"/>
        <v>3.6017724297735532E-2</v>
      </c>
      <c r="Y45" s="50">
        <f t="shared" si="21"/>
        <v>-0.10592643051771122</v>
      </c>
      <c r="Z45" s="50">
        <f t="shared" si="22"/>
        <v>-5.3365887687478297E-2</v>
      </c>
    </row>
    <row r="46" spans="1:26" x14ac:dyDescent="0.3">
      <c r="A46" s="59">
        <v>43800</v>
      </c>
      <c r="B46" s="53">
        <v>1748.7</v>
      </c>
      <c r="C46" s="54">
        <v>309.25</v>
      </c>
      <c r="D46" s="54">
        <v>1071.95</v>
      </c>
      <c r="E46" s="53">
        <v>341.75</v>
      </c>
      <c r="F46" s="53">
        <v>1923.25</v>
      </c>
      <c r="G46" s="53">
        <v>1846.1</v>
      </c>
      <c r="H46" s="53">
        <v>13073.05</v>
      </c>
      <c r="I46" s="55">
        <v>234.5</v>
      </c>
      <c r="J46" s="53">
        <v>1271.8</v>
      </c>
      <c r="K46" s="53">
        <v>125.65</v>
      </c>
      <c r="L46" s="53">
        <v>267.89999999999998</v>
      </c>
      <c r="N46" s="72">
        <v>43800</v>
      </c>
      <c r="O46" s="70">
        <v>9.2999999999999992E-3</v>
      </c>
      <c r="P46" s="50">
        <f t="shared" si="12"/>
        <v>3.5377009384528924E-2</v>
      </c>
      <c r="Q46" s="51">
        <f t="shared" si="13"/>
        <v>-4.5066795428938544E-3</v>
      </c>
      <c r="R46" s="51">
        <f t="shared" si="14"/>
        <v>0.12682644801850107</v>
      </c>
      <c r="S46" s="50">
        <f t="shared" si="15"/>
        <v>-5.0298735584271337E-2</v>
      </c>
      <c r="T46" s="50">
        <f t="shared" si="16"/>
        <v>-5.5424586218751459E-2</v>
      </c>
      <c r="U46" s="50">
        <f t="shared" si="17"/>
        <v>3.33034814731894E-2</v>
      </c>
      <c r="V46" s="50">
        <f t="shared" si="18"/>
        <v>3.8879352818703472E-2</v>
      </c>
      <c r="W46" s="52">
        <f t="shared" si="19"/>
        <v>4.3845982639661774E-2</v>
      </c>
      <c r="X46" s="50">
        <f t="shared" si="20"/>
        <v>-1.9226996272317942E-3</v>
      </c>
      <c r="Y46" s="50">
        <f t="shared" si="21"/>
        <v>-4.2666666666666631E-2</v>
      </c>
      <c r="Z46" s="50">
        <f t="shared" si="22"/>
        <v>-1.2896094325718477E-2</v>
      </c>
    </row>
    <row r="47" spans="1:26" x14ac:dyDescent="0.3">
      <c r="A47" s="59">
        <v>43831</v>
      </c>
      <c r="B47" s="53">
        <v>1938.05</v>
      </c>
      <c r="C47" s="54">
        <v>335.5</v>
      </c>
      <c r="D47" s="54">
        <v>1050.05</v>
      </c>
      <c r="E47" s="53">
        <v>315.2</v>
      </c>
      <c r="F47" s="53">
        <v>2034.15</v>
      </c>
      <c r="G47" s="53">
        <v>1953.45</v>
      </c>
      <c r="H47" s="53">
        <v>12488.2</v>
      </c>
      <c r="I47" s="55">
        <v>231.3</v>
      </c>
      <c r="J47" s="53">
        <v>1225.7</v>
      </c>
      <c r="K47" s="53">
        <v>113.45</v>
      </c>
      <c r="L47" s="53">
        <v>266.39999999999998</v>
      </c>
      <c r="N47" s="72">
        <v>43831</v>
      </c>
      <c r="O47" s="70">
        <v>-1.7000000000000001E-2</v>
      </c>
      <c r="P47" s="50">
        <f t="shared" si="12"/>
        <v>0.10828043689597977</v>
      </c>
      <c r="Q47" s="51">
        <f t="shared" si="13"/>
        <v>8.4882780921584411E-2</v>
      </c>
      <c r="R47" s="51">
        <f t="shared" si="14"/>
        <v>-2.0430057372079036E-2</v>
      </c>
      <c r="S47" s="50">
        <f t="shared" si="15"/>
        <v>-7.7688368690563281E-2</v>
      </c>
      <c r="T47" s="50">
        <f t="shared" si="16"/>
        <v>5.7662810347068882E-2</v>
      </c>
      <c r="U47" s="50">
        <f t="shared" si="17"/>
        <v>5.8149612697037112E-2</v>
      </c>
      <c r="V47" s="50">
        <f t="shared" si="18"/>
        <v>-4.4737073597974297E-2</v>
      </c>
      <c r="W47" s="52">
        <f t="shared" si="19"/>
        <v>-1.364605543710018E-2</v>
      </c>
      <c r="X47" s="50">
        <f t="shared" si="20"/>
        <v>-3.6247837710331798E-2</v>
      </c>
      <c r="Y47" s="50">
        <f t="shared" si="21"/>
        <v>-9.7095105451651453E-2</v>
      </c>
      <c r="Z47" s="50">
        <f t="shared" si="22"/>
        <v>-5.5991041433370858E-3</v>
      </c>
    </row>
    <row r="48" spans="1:26" x14ac:dyDescent="0.3">
      <c r="A48" s="59">
        <v>43862</v>
      </c>
      <c r="B48" s="53">
        <v>1916.4</v>
      </c>
      <c r="C48" s="54">
        <v>334.95</v>
      </c>
      <c r="D48" s="54">
        <v>1041.2</v>
      </c>
      <c r="E48" s="53">
        <v>298.55</v>
      </c>
      <c r="F48" s="53">
        <v>2174.9</v>
      </c>
      <c r="G48" s="53">
        <v>2106</v>
      </c>
      <c r="H48" s="53">
        <v>15709.05</v>
      </c>
      <c r="I48" s="55">
        <v>214.95</v>
      </c>
      <c r="J48" s="53">
        <v>1177.5999999999999</v>
      </c>
      <c r="K48" s="53">
        <v>105.65</v>
      </c>
      <c r="L48" s="53">
        <v>245.55</v>
      </c>
      <c r="N48" s="72">
        <v>43862</v>
      </c>
      <c r="O48" s="70">
        <v>-6.3600000000000004E-2</v>
      </c>
      <c r="P48" s="50">
        <f t="shared" si="12"/>
        <v>-1.1171022419442123E-2</v>
      </c>
      <c r="Q48" s="51">
        <f t="shared" si="13"/>
        <v>-1.6393442622950616E-3</v>
      </c>
      <c r="R48" s="51">
        <f t="shared" si="14"/>
        <v>-8.4281700871385867E-3</v>
      </c>
      <c r="S48" s="50">
        <f t="shared" si="15"/>
        <v>-5.2823604060913687E-2</v>
      </c>
      <c r="T48" s="50">
        <f t="shared" si="16"/>
        <v>6.9193520635154826E-2</v>
      </c>
      <c r="U48" s="50">
        <f t="shared" si="17"/>
        <v>7.8092605390462921E-2</v>
      </c>
      <c r="V48" s="50">
        <f t="shared" si="18"/>
        <v>0.25791146842619428</v>
      </c>
      <c r="W48" s="52">
        <f t="shared" si="19"/>
        <v>-7.0687418936446256E-2</v>
      </c>
      <c r="X48" s="50">
        <f t="shared" si="20"/>
        <v>-3.9242881618666958E-2</v>
      </c>
      <c r="Y48" s="50">
        <f t="shared" si="21"/>
        <v>-6.8752754517408476E-2</v>
      </c>
      <c r="Z48" s="50">
        <f t="shared" si="22"/>
        <v>-7.8265765765765605E-2</v>
      </c>
    </row>
    <row r="49" spans="1:26" x14ac:dyDescent="0.3">
      <c r="A49" s="59">
        <v>43891</v>
      </c>
      <c r="B49" s="53">
        <v>1430.65</v>
      </c>
      <c r="C49" s="54">
        <v>164.85</v>
      </c>
      <c r="D49" s="54">
        <v>848.7</v>
      </c>
      <c r="E49" s="53">
        <v>274.85000000000002</v>
      </c>
      <c r="F49" s="53">
        <v>2298.15</v>
      </c>
      <c r="G49" s="53">
        <v>1987.55</v>
      </c>
      <c r="H49" s="53">
        <v>15455.5</v>
      </c>
      <c r="I49" s="55">
        <v>129.65</v>
      </c>
      <c r="J49" s="53">
        <v>862</v>
      </c>
      <c r="K49" s="53">
        <v>81.650000000000006</v>
      </c>
      <c r="L49" s="53">
        <v>199.85</v>
      </c>
      <c r="N49" s="72">
        <v>43891</v>
      </c>
      <c r="O49" s="70">
        <v>-0.23250000000000001</v>
      </c>
      <c r="P49" s="50">
        <f t="shared" si="12"/>
        <v>-0.25347004800667916</v>
      </c>
      <c r="Q49" s="51">
        <f t="shared" si="13"/>
        <v>-0.50783699059561127</v>
      </c>
      <c r="R49" s="51">
        <f t="shared" si="14"/>
        <v>-0.18488282750672302</v>
      </c>
      <c r="S49" s="50">
        <f t="shared" si="15"/>
        <v>-7.9383687824485016E-2</v>
      </c>
      <c r="T49" s="50">
        <f t="shared" si="16"/>
        <v>5.6669272150443595E-2</v>
      </c>
      <c r="U49" s="50">
        <f t="shared" si="17"/>
        <v>-5.6244064577397945E-2</v>
      </c>
      <c r="V49" s="50">
        <f t="shared" si="18"/>
        <v>-1.6140377680381679E-2</v>
      </c>
      <c r="W49" s="52">
        <f t="shared" si="19"/>
        <v>-0.39683647359851126</v>
      </c>
      <c r="X49" s="50">
        <f t="shared" si="20"/>
        <v>-0.26800271739130432</v>
      </c>
      <c r="Y49" s="50">
        <f t="shared" si="21"/>
        <v>-0.22716516800757214</v>
      </c>
      <c r="Z49" s="50">
        <f t="shared" si="22"/>
        <v>-0.18611280798208107</v>
      </c>
    </row>
    <row r="50" spans="1:26" x14ac:dyDescent="0.3">
      <c r="A50" s="59">
        <v>43922</v>
      </c>
      <c r="B50" s="53">
        <v>1586.3</v>
      </c>
      <c r="C50" s="54">
        <v>212.2</v>
      </c>
      <c r="D50" s="54">
        <v>910.8</v>
      </c>
      <c r="E50" s="53">
        <v>286.89999999999998</v>
      </c>
      <c r="F50" s="53">
        <v>2195.6999999999998</v>
      </c>
      <c r="G50" s="53">
        <v>2332.85</v>
      </c>
      <c r="H50" s="53">
        <v>17667.7</v>
      </c>
      <c r="I50" s="55">
        <v>144.19999999999999</v>
      </c>
      <c r="J50" s="53">
        <v>1001.75</v>
      </c>
      <c r="K50" s="53">
        <v>84.25</v>
      </c>
      <c r="L50" s="53">
        <v>243.25</v>
      </c>
      <c r="N50" s="72">
        <v>43922</v>
      </c>
      <c r="O50" s="70">
        <v>0.14680000000000001</v>
      </c>
      <c r="P50" s="50">
        <f t="shared" si="12"/>
        <v>0.10879670080033543</v>
      </c>
      <c r="Q50" s="51">
        <f t="shared" si="13"/>
        <v>0.28723081589323618</v>
      </c>
      <c r="R50" s="51">
        <f t="shared" si="14"/>
        <v>7.3170731707316916E-2</v>
      </c>
      <c r="S50" s="50">
        <f t="shared" si="15"/>
        <v>4.3842095688557237E-2</v>
      </c>
      <c r="T50" s="50">
        <f t="shared" si="16"/>
        <v>-4.4579335552509702E-2</v>
      </c>
      <c r="U50" s="50">
        <f t="shared" si="17"/>
        <v>0.17373147845337211</v>
      </c>
      <c r="V50" s="50">
        <f t="shared" si="18"/>
        <v>0.14313351234188487</v>
      </c>
      <c r="W50" s="52">
        <f t="shared" si="19"/>
        <v>0.11222522175086769</v>
      </c>
      <c r="X50" s="50">
        <f t="shared" si="20"/>
        <v>0.16212296983758701</v>
      </c>
      <c r="Y50" s="50">
        <f t="shared" si="21"/>
        <v>3.1843233312920827E-2</v>
      </c>
      <c r="Z50" s="50">
        <f t="shared" si="22"/>
        <v>0.21716287215411567</v>
      </c>
    </row>
    <row r="51" spans="1:26" x14ac:dyDescent="0.3">
      <c r="A51" s="59">
        <v>43952</v>
      </c>
      <c r="B51" s="53">
        <v>1797.85</v>
      </c>
      <c r="C51" s="54">
        <v>203.7</v>
      </c>
      <c r="D51" s="54">
        <v>922.75</v>
      </c>
      <c r="E51" s="53">
        <v>344.1</v>
      </c>
      <c r="F51" s="53">
        <v>2056.9</v>
      </c>
      <c r="G51" s="53">
        <v>2395.75</v>
      </c>
      <c r="H51" s="53">
        <v>16728.05</v>
      </c>
      <c r="I51" s="55">
        <v>135.30000000000001</v>
      </c>
      <c r="J51" s="53">
        <v>951.25</v>
      </c>
      <c r="K51" s="53">
        <v>83.3</v>
      </c>
      <c r="L51" s="53">
        <v>254.05</v>
      </c>
      <c r="N51" s="72">
        <v>43952</v>
      </c>
      <c r="O51" s="70">
        <v>-2.8400000000000002E-2</v>
      </c>
      <c r="P51" s="50">
        <f t="shared" si="12"/>
        <v>0.13336065057051005</v>
      </c>
      <c r="Q51" s="51">
        <f t="shared" si="13"/>
        <v>-4.0056550424128146E-2</v>
      </c>
      <c r="R51" s="51">
        <f t="shared" si="14"/>
        <v>1.3120333772507653E-2</v>
      </c>
      <c r="S51" s="50">
        <f t="shared" si="15"/>
        <v>0.19937260369466725</v>
      </c>
      <c r="T51" s="50">
        <f t="shared" si="16"/>
        <v>-6.3214464635423684E-2</v>
      </c>
      <c r="U51" s="50">
        <f t="shared" si="17"/>
        <v>2.6962727993655955E-2</v>
      </c>
      <c r="V51" s="50">
        <f t="shared" si="18"/>
        <v>-5.3184625050233025E-2</v>
      </c>
      <c r="W51" s="52">
        <f t="shared" si="19"/>
        <v>-6.171983356449362E-2</v>
      </c>
      <c r="X51" s="50">
        <f t="shared" si="20"/>
        <v>-5.0411779386074329E-2</v>
      </c>
      <c r="Y51" s="50">
        <f t="shared" si="21"/>
        <v>-1.1275964391691429E-2</v>
      </c>
      <c r="Z51" s="50">
        <f t="shared" si="22"/>
        <v>4.439876670092513E-2</v>
      </c>
    </row>
    <row r="52" spans="1:26" x14ac:dyDescent="0.3">
      <c r="A52" s="59">
        <v>43983</v>
      </c>
      <c r="B52" s="53">
        <v>1960.85</v>
      </c>
      <c r="C52" s="54">
        <v>238.6</v>
      </c>
      <c r="D52" s="54">
        <v>919</v>
      </c>
      <c r="E52" s="53">
        <v>351.8</v>
      </c>
      <c r="F52" s="53">
        <v>2180.75</v>
      </c>
      <c r="G52" s="53">
        <v>2278.85</v>
      </c>
      <c r="H52" s="53">
        <v>15726.45</v>
      </c>
      <c r="I52" s="55">
        <v>121.4</v>
      </c>
      <c r="J52" s="53">
        <v>1065.7</v>
      </c>
      <c r="K52" s="53">
        <v>85.35</v>
      </c>
      <c r="L52" s="53">
        <v>258.10000000000002</v>
      </c>
      <c r="N52" s="72">
        <v>43983</v>
      </c>
      <c r="O52" s="70">
        <v>7.5300000000000006E-2</v>
      </c>
      <c r="P52" s="50">
        <f t="shared" si="12"/>
        <v>9.0663848485691201E-2</v>
      </c>
      <c r="Q52" s="51">
        <f t="shared" si="13"/>
        <v>0.17133038782523324</v>
      </c>
      <c r="R52" s="51">
        <f t="shared" si="14"/>
        <v>-4.0639393118395706E-3</v>
      </c>
      <c r="S52" s="50">
        <f t="shared" si="15"/>
        <v>2.2377215925603045E-2</v>
      </c>
      <c r="T52" s="50">
        <f t="shared" si="16"/>
        <v>6.0211969468617843E-2</v>
      </c>
      <c r="U52" s="50">
        <f t="shared" si="17"/>
        <v>-4.8794740686632587E-2</v>
      </c>
      <c r="V52" s="50">
        <f t="shared" si="18"/>
        <v>-5.9875478612270938E-2</v>
      </c>
      <c r="W52" s="52">
        <f t="shared" si="19"/>
        <v>-0.10273466371027351</v>
      </c>
      <c r="X52" s="50">
        <f t="shared" si="20"/>
        <v>0.1203153745072274</v>
      </c>
      <c r="Y52" s="50">
        <f t="shared" si="21"/>
        <v>2.4609843937575038E-2</v>
      </c>
      <c r="Z52" s="50">
        <f t="shared" si="22"/>
        <v>1.5941743751230142E-2</v>
      </c>
    </row>
    <row r="53" spans="1:26" x14ac:dyDescent="0.3">
      <c r="A53" s="59">
        <v>44013</v>
      </c>
      <c r="B53" s="53">
        <v>2412.1</v>
      </c>
      <c r="C53" s="54">
        <v>263.55</v>
      </c>
      <c r="D53" s="54">
        <v>986.85</v>
      </c>
      <c r="E53" s="53">
        <v>363.35</v>
      </c>
      <c r="F53" s="53">
        <v>2212.9</v>
      </c>
      <c r="G53" s="53">
        <v>2617.4499999999998</v>
      </c>
      <c r="H53" s="53">
        <v>15537.95</v>
      </c>
      <c r="I53" s="55">
        <v>121.25</v>
      </c>
      <c r="J53" s="53">
        <v>1032.6500000000001</v>
      </c>
      <c r="K53" s="53">
        <v>88.55</v>
      </c>
      <c r="L53" s="53">
        <v>247.75</v>
      </c>
      <c r="N53" s="72">
        <v>44013</v>
      </c>
      <c r="O53" s="70">
        <v>7.4899999999999994E-2</v>
      </c>
      <c r="P53" s="50">
        <f t="shared" si="12"/>
        <v>0.23012979065201322</v>
      </c>
      <c r="Q53" s="51">
        <f t="shared" si="13"/>
        <v>0.10456831517183574</v>
      </c>
      <c r="R53" s="51">
        <f t="shared" si="14"/>
        <v>7.3830250272034936E-2</v>
      </c>
      <c r="S53" s="50">
        <f t="shared" si="15"/>
        <v>3.2831154064809631E-2</v>
      </c>
      <c r="T53" s="50">
        <f t="shared" si="16"/>
        <v>1.4742634414765643E-2</v>
      </c>
      <c r="U53" s="50">
        <f t="shared" si="17"/>
        <v>0.14858371547052229</v>
      </c>
      <c r="V53" s="50">
        <f t="shared" si="18"/>
        <v>-1.1986176155457828E-2</v>
      </c>
      <c r="W53" s="52">
        <f t="shared" si="19"/>
        <v>-1.2355848434926209E-3</v>
      </c>
      <c r="X53" s="50">
        <f t="shared" si="20"/>
        <v>-3.1012480060054415E-2</v>
      </c>
      <c r="Y53" s="50">
        <f t="shared" si="21"/>
        <v>3.7492677211482084E-2</v>
      </c>
      <c r="Z53" s="50">
        <f t="shared" si="22"/>
        <v>-4.0100736148779625E-2</v>
      </c>
    </row>
    <row r="54" spans="1:26" x14ac:dyDescent="0.3">
      <c r="A54" s="59">
        <v>44044</v>
      </c>
      <c r="B54" s="53">
        <v>2451.6999999999998</v>
      </c>
      <c r="C54" s="54">
        <v>304.7</v>
      </c>
      <c r="D54" s="54">
        <v>1012.7</v>
      </c>
      <c r="E54" s="53">
        <v>369.15</v>
      </c>
      <c r="F54" s="53">
        <v>2116.5500000000002</v>
      </c>
      <c r="G54" s="53">
        <v>3109.55</v>
      </c>
      <c r="H54" s="53">
        <v>16376.95</v>
      </c>
      <c r="I54" s="55">
        <v>135.05000000000001</v>
      </c>
      <c r="J54" s="53">
        <v>1115.2</v>
      </c>
      <c r="K54" s="53">
        <v>85.8</v>
      </c>
      <c r="L54" s="53">
        <v>240.9</v>
      </c>
      <c r="N54" s="72">
        <v>44044</v>
      </c>
      <c r="O54" s="70">
        <v>2.8400000000000002E-2</v>
      </c>
      <c r="P54" s="50">
        <f t="shared" si="12"/>
        <v>1.641722979975957E-2</v>
      </c>
      <c r="Q54" s="51">
        <f t="shared" si="13"/>
        <v>0.15613735534054252</v>
      </c>
      <c r="R54" s="51">
        <f t="shared" si="14"/>
        <v>2.6194457111009761E-2</v>
      </c>
      <c r="S54" s="50">
        <f t="shared" si="15"/>
        <v>1.5962570524287845E-2</v>
      </c>
      <c r="T54" s="50">
        <f t="shared" si="16"/>
        <v>-4.3540150933164545E-2</v>
      </c>
      <c r="U54" s="50">
        <f t="shared" si="17"/>
        <v>0.18800741179392166</v>
      </c>
      <c r="V54" s="50">
        <f t="shared" si="18"/>
        <v>5.3996827123269142E-2</v>
      </c>
      <c r="W54" s="52">
        <f t="shared" si="19"/>
        <v>0.11381443298969085</v>
      </c>
      <c r="X54" s="50">
        <f t="shared" si="20"/>
        <v>7.9939960296324886E-2</v>
      </c>
      <c r="Y54" s="50">
        <f t="shared" si="21"/>
        <v>-3.105590062111796E-2</v>
      </c>
      <c r="Z54" s="50">
        <f t="shared" si="22"/>
        <v>-2.7648839556004057E-2</v>
      </c>
    </row>
    <row r="55" spans="1:26" x14ac:dyDescent="0.3">
      <c r="A55" s="59">
        <v>44075</v>
      </c>
      <c r="B55" s="53">
        <v>2543</v>
      </c>
      <c r="C55" s="54">
        <v>314.14999999999998</v>
      </c>
      <c r="D55" s="54">
        <v>1034.5</v>
      </c>
      <c r="E55" s="53">
        <v>362.85</v>
      </c>
      <c r="F55" s="53">
        <v>2068.35</v>
      </c>
      <c r="G55" s="53">
        <v>3047.4</v>
      </c>
      <c r="H55" s="53">
        <v>16498.3</v>
      </c>
      <c r="I55" s="55">
        <v>139.69999999999999</v>
      </c>
      <c r="J55" s="53">
        <v>1079.2</v>
      </c>
      <c r="K55" s="53">
        <v>73.95</v>
      </c>
      <c r="L55" s="53">
        <v>220.6</v>
      </c>
      <c r="N55" s="72">
        <v>44075</v>
      </c>
      <c r="O55" s="70">
        <v>-1.23E-2</v>
      </c>
      <c r="P55" s="50">
        <f t="shared" si="12"/>
        <v>3.7239466492637874E-2</v>
      </c>
      <c r="Q55" s="51">
        <f t="shared" si="13"/>
        <v>3.1014112241549041E-2</v>
      </c>
      <c r="R55" s="51">
        <f t="shared" si="14"/>
        <v>2.1526612027253922E-2</v>
      </c>
      <c r="S55" s="50">
        <f t="shared" si="15"/>
        <v>-1.7066233238520856E-2</v>
      </c>
      <c r="T55" s="50">
        <f t="shared" si="16"/>
        <v>-2.2772908743001752E-2</v>
      </c>
      <c r="U55" s="50">
        <f t="shared" si="17"/>
        <v>-1.9986814812432696E-2</v>
      </c>
      <c r="V55" s="50">
        <f t="shared" si="18"/>
        <v>7.4098046339519108E-3</v>
      </c>
      <c r="W55" s="52">
        <f t="shared" si="19"/>
        <v>3.4431691965938427E-2</v>
      </c>
      <c r="X55" s="50">
        <f t="shared" si="20"/>
        <v>-3.2281205164992777E-2</v>
      </c>
      <c r="Y55" s="50">
        <f t="shared" si="21"/>
        <v>-0.13811188811188801</v>
      </c>
      <c r="Z55" s="50">
        <f t="shared" si="22"/>
        <v>-8.4267330842673349E-2</v>
      </c>
    </row>
    <row r="56" spans="1:26" x14ac:dyDescent="0.3">
      <c r="A56" s="59">
        <v>44105</v>
      </c>
      <c r="B56" s="53">
        <v>2917.45</v>
      </c>
      <c r="C56" s="54">
        <v>316.75</v>
      </c>
      <c r="D56" s="54">
        <v>866.05</v>
      </c>
      <c r="E56" s="53">
        <v>356.55</v>
      </c>
      <c r="F56" s="53">
        <v>2072.3000000000002</v>
      </c>
      <c r="G56" s="53">
        <v>3140.35</v>
      </c>
      <c r="H56" s="53">
        <v>15302.05</v>
      </c>
      <c r="I56" s="55">
        <v>148.05000000000001</v>
      </c>
      <c r="J56" s="53">
        <v>1183.45</v>
      </c>
      <c r="K56" s="53">
        <v>79.55</v>
      </c>
      <c r="L56" s="53">
        <v>231.15</v>
      </c>
      <c r="N56" s="72">
        <v>44105</v>
      </c>
      <c r="O56" s="70">
        <v>3.5099999999999999E-2</v>
      </c>
      <c r="P56" s="50">
        <f t="shared" si="12"/>
        <v>0.14724734565473852</v>
      </c>
      <c r="Q56" s="51">
        <f t="shared" si="13"/>
        <v>8.2763011300335254E-3</v>
      </c>
      <c r="R56" s="51">
        <f t="shared" si="14"/>
        <v>-0.1628322861285646</v>
      </c>
      <c r="S56" s="50">
        <f t="shared" si="15"/>
        <v>-1.7362546506821008E-2</v>
      </c>
      <c r="T56" s="50">
        <f t="shared" si="16"/>
        <v>1.909734812773678E-3</v>
      </c>
      <c r="U56" s="50">
        <f t="shared" si="17"/>
        <v>3.0501411038918347E-2</v>
      </c>
      <c r="V56" s="50">
        <f t="shared" si="18"/>
        <v>-7.2507470466654178E-2</v>
      </c>
      <c r="W56" s="52">
        <f t="shared" si="19"/>
        <v>5.9770937723693907E-2</v>
      </c>
      <c r="X56" s="50">
        <f t="shared" si="20"/>
        <v>9.6599332839140128E-2</v>
      </c>
      <c r="Y56" s="50">
        <f t="shared" si="21"/>
        <v>7.5726842461122379E-2</v>
      </c>
      <c r="Z56" s="50">
        <f t="shared" si="22"/>
        <v>4.7824116047144205E-2</v>
      </c>
    </row>
    <row r="57" spans="1:26" x14ac:dyDescent="0.3">
      <c r="A57" s="59">
        <v>44136</v>
      </c>
      <c r="B57" s="53">
        <v>3202.4</v>
      </c>
      <c r="C57" s="54">
        <v>339.7</v>
      </c>
      <c r="D57" s="54">
        <v>865.35</v>
      </c>
      <c r="E57" s="53">
        <v>364.95</v>
      </c>
      <c r="F57" s="53">
        <v>2137.1999999999998</v>
      </c>
      <c r="G57" s="53">
        <v>3607.6</v>
      </c>
      <c r="H57" s="53">
        <v>15397.55</v>
      </c>
      <c r="I57" s="55">
        <v>185.9</v>
      </c>
      <c r="J57" s="53">
        <v>1440.7</v>
      </c>
      <c r="K57" s="53">
        <v>84.55</v>
      </c>
      <c r="L57" s="53">
        <v>249.4</v>
      </c>
      <c r="N57" s="72">
        <v>44136</v>
      </c>
      <c r="O57" s="70">
        <v>0.1139</v>
      </c>
      <c r="P57" s="50">
        <f t="shared" si="12"/>
        <v>9.767091124098104E-2</v>
      </c>
      <c r="Q57" s="51">
        <f t="shared" si="13"/>
        <v>7.2454617205998328E-2</v>
      </c>
      <c r="R57" s="51">
        <f t="shared" si="14"/>
        <v>-8.0826742104955773E-4</v>
      </c>
      <c r="S57" s="50">
        <f t="shared" si="15"/>
        <v>2.3559108119478367E-2</v>
      </c>
      <c r="T57" s="50">
        <f t="shared" si="16"/>
        <v>3.1317859383293678E-2</v>
      </c>
      <c r="U57" s="50">
        <f t="shared" si="17"/>
        <v>0.14878914770646579</v>
      </c>
      <c r="V57" s="50">
        <f t="shared" si="18"/>
        <v>6.2409938537646426E-3</v>
      </c>
      <c r="W57" s="52">
        <f t="shared" si="19"/>
        <v>0.25565687267814918</v>
      </c>
      <c r="X57" s="50">
        <f t="shared" si="20"/>
        <v>0.21737293506274025</v>
      </c>
      <c r="Y57" s="50">
        <f t="shared" si="21"/>
        <v>6.2853551225644289E-2</v>
      </c>
      <c r="Z57" s="50">
        <f t="shared" si="22"/>
        <v>7.8953060783041318E-2</v>
      </c>
    </row>
    <row r="58" spans="1:26" x14ac:dyDescent="0.3">
      <c r="A58" s="59">
        <v>44166</v>
      </c>
      <c r="B58" s="53">
        <v>3658.25</v>
      </c>
      <c r="C58" s="54">
        <v>394.3</v>
      </c>
      <c r="D58" s="54">
        <v>943.1</v>
      </c>
      <c r="E58" s="53">
        <v>402.4</v>
      </c>
      <c r="F58" s="53">
        <v>2393.5500000000002</v>
      </c>
      <c r="G58" s="53">
        <v>3842.45</v>
      </c>
      <c r="H58" s="53">
        <v>15760.7</v>
      </c>
      <c r="I58" s="55">
        <v>180.3</v>
      </c>
      <c r="J58" s="53">
        <v>1436.75</v>
      </c>
      <c r="K58" s="53">
        <v>90.95</v>
      </c>
      <c r="L58" s="53">
        <v>247.6</v>
      </c>
      <c r="N58" s="72">
        <v>44166</v>
      </c>
      <c r="O58" s="70">
        <v>7.8100000000000003E-2</v>
      </c>
      <c r="P58" s="50">
        <f t="shared" si="12"/>
        <v>0.14234636522608035</v>
      </c>
      <c r="Q58" s="51">
        <f t="shared" si="13"/>
        <v>0.16073005593170442</v>
      </c>
      <c r="R58" s="51">
        <f t="shared" si="14"/>
        <v>8.9848038365978988E-2</v>
      </c>
      <c r="S58" s="50">
        <f t="shared" si="15"/>
        <v>0.10261679682148239</v>
      </c>
      <c r="T58" s="50">
        <f t="shared" si="16"/>
        <v>0.11994665918023606</v>
      </c>
      <c r="U58" s="50">
        <f t="shared" si="17"/>
        <v>6.5098680563255407E-2</v>
      </c>
      <c r="V58" s="50">
        <f t="shared" si="18"/>
        <v>2.3584920977688162E-2</v>
      </c>
      <c r="W58" s="52">
        <f t="shared" si="19"/>
        <v>-3.0123722431414701E-2</v>
      </c>
      <c r="X58" s="50">
        <f t="shared" si="20"/>
        <v>-2.7417227736517003E-3</v>
      </c>
      <c r="Y58" s="50">
        <f t="shared" si="21"/>
        <v>7.5694855115316484E-2</v>
      </c>
      <c r="Z58" s="50">
        <f t="shared" si="22"/>
        <v>-7.2173215717723505E-3</v>
      </c>
    </row>
    <row r="59" spans="1:26" x14ac:dyDescent="0.3">
      <c r="A59" s="59">
        <v>44197</v>
      </c>
      <c r="B59" s="53">
        <v>3959.8</v>
      </c>
      <c r="C59" s="54">
        <v>387.15</v>
      </c>
      <c r="D59" s="54">
        <v>920.7</v>
      </c>
      <c r="E59" s="53">
        <v>415.4</v>
      </c>
      <c r="F59" s="53">
        <v>2263.4</v>
      </c>
      <c r="G59" s="53">
        <v>3370.5</v>
      </c>
      <c r="H59" s="53">
        <v>14245.45</v>
      </c>
      <c r="I59" s="55">
        <v>169.1</v>
      </c>
      <c r="J59" s="53">
        <v>1390.8</v>
      </c>
      <c r="K59" s="53">
        <v>93.3</v>
      </c>
      <c r="L59" s="53">
        <v>237</v>
      </c>
      <c r="N59" s="72">
        <v>44197</v>
      </c>
      <c r="O59" s="70">
        <v>-2.4799999999999999E-2</v>
      </c>
      <c r="P59" s="50">
        <f t="shared" si="12"/>
        <v>8.2430123693022717E-2</v>
      </c>
      <c r="Q59" s="51">
        <f t="shared" si="13"/>
        <v>-1.8133400963733282E-2</v>
      </c>
      <c r="R59" s="51">
        <f t="shared" si="14"/>
        <v>-2.3751457957798761E-2</v>
      </c>
      <c r="S59" s="50">
        <f t="shared" si="15"/>
        <v>3.2306163021868839E-2</v>
      </c>
      <c r="T59" s="50">
        <f t="shared" si="16"/>
        <v>-5.4375300286185868E-2</v>
      </c>
      <c r="U59" s="50">
        <f t="shared" si="17"/>
        <v>-0.1228252807453577</v>
      </c>
      <c r="V59" s="50">
        <f t="shared" si="18"/>
        <v>-9.6141034344921272E-2</v>
      </c>
      <c r="W59" s="52">
        <f t="shared" si="19"/>
        <v>-6.2118691070438214E-2</v>
      </c>
      <c r="X59" s="50">
        <f t="shared" si="20"/>
        <v>-3.1981903601879247E-2</v>
      </c>
      <c r="Y59" s="50">
        <f t="shared" si="21"/>
        <v>2.5838372732270409E-2</v>
      </c>
      <c r="Z59" s="50">
        <f t="shared" si="22"/>
        <v>-4.2810985460420059E-2</v>
      </c>
    </row>
    <row r="60" spans="1:26" x14ac:dyDescent="0.3">
      <c r="A60" s="59">
        <v>44228</v>
      </c>
      <c r="B60" s="53">
        <v>3597.45</v>
      </c>
      <c r="C60" s="54">
        <v>478.9</v>
      </c>
      <c r="D60" s="54">
        <v>895.65</v>
      </c>
      <c r="E60" s="53">
        <v>397.2</v>
      </c>
      <c r="F60" s="53">
        <v>2132.0500000000002</v>
      </c>
      <c r="G60" s="53">
        <v>3368.25</v>
      </c>
      <c r="H60" s="53">
        <v>14396.65</v>
      </c>
      <c r="I60" s="55">
        <v>165.25</v>
      </c>
      <c r="J60" s="53">
        <v>1534.35</v>
      </c>
      <c r="K60" s="53">
        <v>98</v>
      </c>
      <c r="L60" s="53">
        <v>256.2</v>
      </c>
      <c r="N60" s="72">
        <v>44228</v>
      </c>
      <c r="O60" s="70">
        <v>6.5600000000000006E-2</v>
      </c>
      <c r="P60" s="50">
        <f t="shared" si="12"/>
        <v>-9.1507146825597352E-2</v>
      </c>
      <c r="Q60" s="51">
        <f t="shared" si="13"/>
        <v>0.23698824744930902</v>
      </c>
      <c r="R60" s="51">
        <f t="shared" si="14"/>
        <v>-2.7207559465624032E-2</v>
      </c>
      <c r="S60" s="50">
        <f t="shared" si="15"/>
        <v>-4.3813192103996146E-2</v>
      </c>
      <c r="T60" s="50">
        <f t="shared" si="16"/>
        <v>-5.803216400106026E-2</v>
      </c>
      <c r="U60" s="50">
        <f t="shared" si="17"/>
        <v>-6.6755674232310547E-4</v>
      </c>
      <c r="V60" s="50">
        <f t="shared" si="18"/>
        <v>1.0613915320330181E-2</v>
      </c>
      <c r="W60" s="52">
        <f t="shared" si="19"/>
        <v>-2.2767593140153752E-2</v>
      </c>
      <c r="X60" s="50">
        <f t="shared" si="20"/>
        <v>0.1032139775668679</v>
      </c>
      <c r="Y60" s="50">
        <f t="shared" si="21"/>
        <v>5.0375133976420239E-2</v>
      </c>
      <c r="Z60" s="50">
        <f t="shared" si="22"/>
        <v>8.1012658227848089E-2</v>
      </c>
    </row>
    <row r="61" spans="1:26" x14ac:dyDescent="0.3">
      <c r="A61" s="59">
        <v>44256</v>
      </c>
      <c r="B61" s="53">
        <v>4114.3999999999996</v>
      </c>
      <c r="C61" s="54">
        <v>523.9</v>
      </c>
      <c r="D61" s="54">
        <v>891.55</v>
      </c>
      <c r="E61" s="53">
        <v>395</v>
      </c>
      <c r="F61" s="53">
        <v>2243.8000000000002</v>
      </c>
      <c r="G61" s="53">
        <v>3378.2</v>
      </c>
      <c r="H61" s="53">
        <v>14764.75</v>
      </c>
      <c r="I61" s="55">
        <v>170.1</v>
      </c>
      <c r="J61" s="53">
        <v>1512.8</v>
      </c>
      <c r="K61" s="53">
        <v>100.5</v>
      </c>
      <c r="L61" s="53">
        <v>236.85</v>
      </c>
      <c r="N61" s="72">
        <v>44256</v>
      </c>
      <c r="O61" s="70">
        <v>2.2100000000000002E-2</v>
      </c>
      <c r="P61" s="50">
        <f t="shared" si="12"/>
        <v>0.1436990090202781</v>
      </c>
      <c r="Q61" s="51">
        <f t="shared" si="13"/>
        <v>9.3965337231154633E-2</v>
      </c>
      <c r="R61" s="51">
        <f t="shared" si="14"/>
        <v>-4.5776810137888591E-3</v>
      </c>
      <c r="S61" s="50">
        <f t="shared" si="15"/>
        <v>-5.5387713997985255E-3</v>
      </c>
      <c r="T61" s="50">
        <f t="shared" si="16"/>
        <v>5.2414343003212904E-2</v>
      </c>
      <c r="U61" s="50">
        <f t="shared" si="17"/>
        <v>2.9540562606693577E-3</v>
      </c>
      <c r="V61" s="50">
        <f t="shared" si="18"/>
        <v>2.556844821538351E-2</v>
      </c>
      <c r="W61" s="52">
        <f t="shared" si="19"/>
        <v>2.9349470499243635E-2</v>
      </c>
      <c r="X61" s="50">
        <f t="shared" si="20"/>
        <v>-1.4045035356991531E-2</v>
      </c>
      <c r="Y61" s="50">
        <f t="shared" si="21"/>
        <v>2.5510204081632626E-2</v>
      </c>
      <c r="Z61" s="50">
        <f t="shared" si="22"/>
        <v>-7.5526932084309162E-2</v>
      </c>
    </row>
  </sheetData>
  <mergeCells count="2">
    <mergeCell ref="A1:Z1"/>
    <mergeCell ref="A36:Z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8AFD-9FD5-479C-A4CC-741E1FFEE11C}">
  <dimension ref="A1:BC240"/>
  <sheetViews>
    <sheetView zoomScale="96" zoomScaleNormal="96" workbookViewId="0">
      <selection activeCell="C8" sqref="C8"/>
    </sheetView>
  </sheetViews>
  <sheetFormatPr defaultRowHeight="14" x14ac:dyDescent="0.35"/>
  <cols>
    <col min="1" max="1" width="30.26953125" style="88" bestFit="1" customWidth="1"/>
    <col min="2" max="2" width="28.36328125" style="88" bestFit="1" customWidth="1"/>
    <col min="3" max="3" width="34.08984375" style="88" bestFit="1" customWidth="1"/>
    <col min="4" max="4" width="14.90625" style="88" bestFit="1" customWidth="1"/>
    <col min="5" max="5" width="21.08984375" style="88" bestFit="1" customWidth="1"/>
    <col min="6" max="6" width="23.6328125" style="88" bestFit="1" customWidth="1"/>
    <col min="7" max="7" width="16.1796875" style="88" bestFit="1" customWidth="1"/>
    <col min="8" max="8" width="23.6328125" style="88" bestFit="1" customWidth="1"/>
    <col min="9" max="9" width="16.1796875" style="88" bestFit="1" customWidth="1"/>
    <col min="10" max="55" width="14.90625" style="88" bestFit="1" customWidth="1"/>
    <col min="56" max="16384" width="8.7265625" style="88"/>
  </cols>
  <sheetData>
    <row r="1" spans="1:12" ht="14.5" customHeight="1" x14ac:dyDescent="0.35">
      <c r="A1" s="253" t="s">
        <v>371</v>
      </c>
      <c r="B1" s="253"/>
      <c r="C1" s="253"/>
      <c r="D1" s="254"/>
      <c r="E1" s="254"/>
    </row>
    <row r="2" spans="1:12" ht="14.5" customHeight="1" x14ac:dyDescent="0.35">
      <c r="A2" s="253"/>
      <c r="B2" s="253"/>
      <c r="C2" s="253"/>
    </row>
    <row r="3" spans="1:12" ht="14.5" customHeight="1" x14ac:dyDescent="0.35"/>
    <row r="4" spans="1:12" ht="13" customHeight="1" x14ac:dyDescent="0.35">
      <c r="A4" s="89" t="s">
        <v>370</v>
      </c>
      <c r="B4" s="90">
        <v>1</v>
      </c>
      <c r="C4" s="91"/>
      <c r="D4" s="91"/>
      <c r="E4" s="91"/>
      <c r="F4" s="91"/>
    </row>
    <row r="5" spans="1:12" s="94" customFormat="1" ht="14.5" customHeight="1" x14ac:dyDescent="0.35">
      <c r="A5" s="89" t="s">
        <v>455</v>
      </c>
      <c r="B5" s="92">
        <f>6.25%/12</f>
        <v>5.208333333333333E-3</v>
      </c>
      <c r="C5" s="93" t="s">
        <v>374</v>
      </c>
    </row>
    <row r="6" spans="1:12" x14ac:dyDescent="0.35">
      <c r="A6" s="88" t="s">
        <v>369</v>
      </c>
    </row>
    <row r="11" spans="1:12" ht="17" x14ac:dyDescent="0.35">
      <c r="A11" s="95" t="s">
        <v>456</v>
      </c>
      <c r="B11" s="96">
        <f>AVERAGE('Equity Returns'!O4:O35)</f>
        <v>9.9843750000000019E-3</v>
      </c>
      <c r="F11" s="97"/>
    </row>
    <row r="12" spans="1:12" x14ac:dyDescent="0.35">
      <c r="A12" s="95" t="s">
        <v>373</v>
      </c>
      <c r="B12" s="98">
        <f>VAR('Equity Returns'!O4:O35)</f>
        <v>1.3739258770161292E-3</v>
      </c>
      <c r="F12" s="97"/>
    </row>
    <row r="13" spans="1:12" ht="14" customHeight="1" x14ac:dyDescent="0.35">
      <c r="A13" s="99" t="s">
        <v>294</v>
      </c>
      <c r="B13" s="100">
        <f>(B11-B5)/(B12)</f>
        <v>3.4762003879271868</v>
      </c>
    </row>
    <row r="15" spans="1:12" ht="18.5" thickBot="1" x14ac:dyDescent="0.4">
      <c r="A15" s="99" t="s">
        <v>385</v>
      </c>
    </row>
    <row r="16" spans="1:12" x14ac:dyDescent="0.35">
      <c r="A16" s="101"/>
      <c r="B16" s="102" t="s">
        <v>270</v>
      </c>
      <c r="C16" s="102" t="s">
        <v>269</v>
      </c>
      <c r="D16" s="102" t="s">
        <v>271</v>
      </c>
      <c r="E16" s="102" t="s">
        <v>267</v>
      </c>
      <c r="F16" s="102" t="s">
        <v>268</v>
      </c>
      <c r="G16" s="102" t="s">
        <v>274</v>
      </c>
      <c r="H16" s="102" t="s">
        <v>272</v>
      </c>
      <c r="I16" s="102" t="s">
        <v>273</v>
      </c>
      <c r="J16" s="102" t="s">
        <v>275</v>
      </c>
      <c r="K16" s="102" t="s">
        <v>134</v>
      </c>
      <c r="L16" s="102" t="s">
        <v>276</v>
      </c>
    </row>
    <row r="17" spans="1:12" x14ac:dyDescent="0.35">
      <c r="A17" s="103" t="s">
        <v>270</v>
      </c>
      <c r="B17" s="88">
        <f>VARP([1]Sheet4!$C$3:$C$34)</f>
        <v>6.2118777601629449E-3</v>
      </c>
      <c r="C17" s="88">
        <v>4.5516001526760856E-3</v>
      </c>
      <c r="D17" s="88">
        <v>-1.603742827310164E-3</v>
      </c>
      <c r="E17" s="88">
        <v>-3.0832895905105756E-4</v>
      </c>
      <c r="F17" s="88">
        <v>7.8673850372819136E-4</v>
      </c>
      <c r="G17" s="88">
        <v>2.6868146890558287E-4</v>
      </c>
      <c r="H17" s="88">
        <v>2.5293826883153185E-3</v>
      </c>
      <c r="I17" s="88">
        <v>2.2470020237155564E-4</v>
      </c>
      <c r="J17" s="88">
        <v>1.7394826486204562E-4</v>
      </c>
      <c r="K17" s="88">
        <v>1.0146247822332014E-3</v>
      </c>
      <c r="L17" s="88">
        <v>5.5326309979318101E-4</v>
      </c>
    </row>
    <row r="18" spans="1:12" x14ac:dyDescent="0.35">
      <c r="A18" s="103" t="s">
        <v>269</v>
      </c>
      <c r="B18" s="88">
        <v>4.5516001526760856E-3</v>
      </c>
      <c r="C18" s="88">
        <f>VARP([1]Sheet4!$D$3:$D$34)</f>
        <v>1.1584751095786574E-2</v>
      </c>
      <c r="D18" s="88">
        <v>2.3526664895621814E-4</v>
      </c>
      <c r="E18" s="88">
        <v>7.2583923300572505E-5</v>
      </c>
      <c r="F18" s="88">
        <v>1.5665454780200793E-4</v>
      </c>
      <c r="G18" s="88">
        <v>-1.0411773418124367E-5</v>
      </c>
      <c r="H18" s="88">
        <v>3.109909826070368E-3</v>
      </c>
      <c r="I18" s="88">
        <v>1.2003677112163597E-4</v>
      </c>
      <c r="J18" s="88">
        <v>1.4503598165791127E-4</v>
      </c>
      <c r="K18" s="88">
        <v>1.8310804488823221E-3</v>
      </c>
      <c r="L18" s="88">
        <v>-1.9876308493721744E-3</v>
      </c>
    </row>
    <row r="19" spans="1:12" x14ac:dyDescent="0.35">
      <c r="A19" s="103" t="s">
        <v>271</v>
      </c>
      <c r="B19" s="88">
        <v>-1.603742827310164E-3</v>
      </c>
      <c r="C19" s="88">
        <v>2.3526664895621814E-4</v>
      </c>
      <c r="D19" s="88">
        <f>VARP([1]Sheet4!$E$3:$E$34)</f>
        <v>2.8907363701568107E-3</v>
      </c>
      <c r="E19" s="88">
        <v>-1.3134986203951847E-4</v>
      </c>
      <c r="F19" s="88">
        <v>-6.8480773380176149E-4</v>
      </c>
      <c r="G19" s="88">
        <v>-3.236437867546743E-4</v>
      </c>
      <c r="H19" s="88">
        <v>-4.9509833583967066E-4</v>
      </c>
      <c r="I19" s="88">
        <v>4.7484512435327588E-4</v>
      </c>
      <c r="J19" s="88">
        <v>6.740791992270412E-5</v>
      </c>
      <c r="K19" s="88">
        <v>-5.9826467973463592E-4</v>
      </c>
      <c r="L19" s="88">
        <v>-1.3947021960209953E-3</v>
      </c>
    </row>
    <row r="20" spans="1:12" x14ac:dyDescent="0.35">
      <c r="A20" s="103" t="s">
        <v>267</v>
      </c>
      <c r="B20" s="88">
        <v>-3.0832895905105756E-4</v>
      </c>
      <c r="C20" s="88">
        <v>7.2583923300572505E-5</v>
      </c>
      <c r="D20" s="88">
        <v>-1.3134986203951847E-4</v>
      </c>
      <c r="E20" s="88">
        <f>VARP([1]Sheet4!$F$3:$F$34)</f>
        <v>2.7650872387374203E-3</v>
      </c>
      <c r="F20" s="88">
        <v>1.1350877916110607E-3</v>
      </c>
      <c r="G20" s="88">
        <v>1.0494016046689873E-4</v>
      </c>
      <c r="H20" s="88">
        <v>4.9105129556808178E-4</v>
      </c>
      <c r="I20" s="88">
        <v>1.356960520384931E-3</v>
      </c>
      <c r="J20" s="88">
        <v>1.0930950466258159E-3</v>
      </c>
      <c r="K20" s="88">
        <v>-8.2781514607212865E-4</v>
      </c>
      <c r="L20" s="88">
        <v>-3.2228219699588246E-4</v>
      </c>
    </row>
    <row r="21" spans="1:12" x14ac:dyDescent="0.35">
      <c r="A21" s="103" t="s">
        <v>268</v>
      </c>
      <c r="B21" s="88">
        <v>7.8673850372819136E-4</v>
      </c>
      <c r="C21" s="88">
        <v>1.5665454780200793E-4</v>
      </c>
      <c r="D21" s="88">
        <v>-6.8480773380176149E-4</v>
      </c>
      <c r="E21" s="88">
        <v>1.1350877916110607E-3</v>
      </c>
      <c r="F21" s="88">
        <f>VARP([1]Sheet4!$G$3:$G$34)</f>
        <v>2.5050767673935742E-3</v>
      </c>
      <c r="G21" s="88">
        <v>-1.5682463045935531E-4</v>
      </c>
      <c r="H21" s="88">
        <v>6.6145756292066685E-4</v>
      </c>
      <c r="I21" s="88">
        <v>8.8419285137317379E-4</v>
      </c>
      <c r="J21" s="88">
        <v>1.0204836396752253E-3</v>
      </c>
      <c r="K21" s="88">
        <v>9.8929310298559101E-4</v>
      </c>
      <c r="L21" s="88">
        <v>-5.0567755058300329E-4</v>
      </c>
    </row>
    <row r="22" spans="1:12" x14ac:dyDescent="0.35">
      <c r="A22" s="103" t="s">
        <v>274</v>
      </c>
      <c r="B22" s="88">
        <v>2.6868146890558287E-4</v>
      </c>
      <c r="C22" s="88">
        <v>-1.0411773418124367E-5</v>
      </c>
      <c r="D22" s="88">
        <v>-3.236437867546743E-4</v>
      </c>
      <c r="E22" s="88">
        <v>1.0494016046689873E-4</v>
      </c>
      <c r="F22" s="88">
        <v>-1.5682463045935531E-4</v>
      </c>
      <c r="G22" s="88">
        <f>VARP([1]Sheet4!$H$3:$H$34)</f>
        <v>1.1648818456442594E-2</v>
      </c>
      <c r="H22" s="88">
        <v>2.2069872021255555E-3</v>
      </c>
      <c r="I22" s="88">
        <v>6.2467409036869384E-4</v>
      </c>
      <c r="J22" s="88">
        <v>-7.9042399831752311E-4</v>
      </c>
      <c r="K22" s="88">
        <v>-3.2275866597190118E-3</v>
      </c>
      <c r="L22" s="88">
        <v>1.3835937523881162E-3</v>
      </c>
    </row>
    <row r="23" spans="1:12" x14ac:dyDescent="0.35">
      <c r="A23" s="103" t="s">
        <v>272</v>
      </c>
      <c r="B23" s="88">
        <v>2.5293826883153185E-3</v>
      </c>
      <c r="C23" s="88">
        <v>3.109909826070368E-3</v>
      </c>
      <c r="D23" s="88">
        <v>-4.9509833583967066E-4</v>
      </c>
      <c r="E23" s="88">
        <v>4.9105129556808178E-4</v>
      </c>
      <c r="F23" s="88">
        <v>6.6145756292066685E-4</v>
      </c>
      <c r="G23" s="88">
        <v>2.2069872021255555E-3</v>
      </c>
      <c r="H23" s="88">
        <f>VARP([1]Sheet4!$I$3:$I$34)</f>
        <v>4.4651113802687634E-3</v>
      </c>
      <c r="I23" s="88">
        <v>1.2125702341353303E-3</v>
      </c>
      <c r="J23" s="88">
        <v>-9.4855524620856603E-5</v>
      </c>
      <c r="K23" s="88">
        <v>-1.6040037745542952E-3</v>
      </c>
      <c r="L23" s="88">
        <v>-6.4963673484443832E-4</v>
      </c>
    </row>
    <row r="24" spans="1:12" x14ac:dyDescent="0.35">
      <c r="A24" s="103" t="s">
        <v>273</v>
      </c>
      <c r="B24" s="88">
        <v>2.2470020237155564E-4</v>
      </c>
      <c r="C24" s="88">
        <v>1.2003677112163597E-4</v>
      </c>
      <c r="D24" s="88">
        <v>4.7484512435327588E-4</v>
      </c>
      <c r="E24" s="88">
        <v>1.356960520384931E-3</v>
      </c>
      <c r="F24" s="88">
        <v>8.8419285137317379E-4</v>
      </c>
      <c r="G24" s="88">
        <v>6.2467409036869384E-4</v>
      </c>
      <c r="H24" s="88">
        <v>1.2125702341353303E-3</v>
      </c>
      <c r="I24" s="88">
        <f>VARP([1]Sheet4!$J$3:$J$34)</f>
        <v>6.0775995739715677E-3</v>
      </c>
      <c r="J24" s="88">
        <v>5.351060492955449E-4</v>
      </c>
      <c r="K24" s="88">
        <v>-1.5518107730877245E-3</v>
      </c>
      <c r="L24" s="88">
        <v>1.6273532469171612E-3</v>
      </c>
    </row>
    <row r="25" spans="1:12" x14ac:dyDescent="0.35">
      <c r="A25" s="103" t="s">
        <v>275</v>
      </c>
      <c r="B25" s="88">
        <v>1.7394826486204562E-4</v>
      </c>
      <c r="C25" s="88">
        <v>1.4503598165791127E-4</v>
      </c>
      <c r="D25" s="88">
        <v>6.740791992270412E-5</v>
      </c>
      <c r="E25" s="88">
        <v>1.0930950466258159E-3</v>
      </c>
      <c r="F25" s="88">
        <v>1.0204836396752253E-3</v>
      </c>
      <c r="G25" s="88">
        <v>-7.9042399831752311E-4</v>
      </c>
      <c r="H25" s="88">
        <v>-9.4855524620856603E-5</v>
      </c>
      <c r="I25" s="88">
        <v>5.351060492955449E-4</v>
      </c>
      <c r="J25" s="88">
        <f>VARP([1]Sheet4!$K$3:$K$34)</f>
        <v>2.1654409665778644E-3</v>
      </c>
      <c r="K25" s="88">
        <v>2.2977514502932356E-3</v>
      </c>
      <c r="L25" s="88">
        <v>-6.6204681696225187E-4</v>
      </c>
    </row>
    <row r="26" spans="1:12" x14ac:dyDescent="0.35">
      <c r="A26" s="103" t="s">
        <v>134</v>
      </c>
      <c r="B26" s="88">
        <v>1.0146247822332014E-3</v>
      </c>
      <c r="C26" s="88">
        <v>1.8310804488823221E-3</v>
      </c>
      <c r="D26" s="88">
        <v>-5.9826467973463592E-4</v>
      </c>
      <c r="E26" s="88">
        <v>-8.2781514607212865E-4</v>
      </c>
      <c r="F26" s="88">
        <v>9.8929310298559101E-4</v>
      </c>
      <c r="G26" s="88">
        <v>-3.2275866597190118E-3</v>
      </c>
      <c r="H26" s="88">
        <v>-1.6040037745542952E-3</v>
      </c>
      <c r="I26" s="88">
        <v>-1.5518107730877245E-3</v>
      </c>
      <c r="J26" s="88">
        <v>2.2977514502932356E-3</v>
      </c>
      <c r="K26" s="88">
        <f>VARP([1]Sheet4!$L$3:$L$34)</f>
        <v>2.1117278852463998E-2</v>
      </c>
      <c r="L26" s="88">
        <v>2.3399967286196056E-3</v>
      </c>
    </row>
    <row r="27" spans="1:12" ht="14.5" thickBot="1" x14ac:dyDescent="0.4">
      <c r="A27" s="102" t="s">
        <v>276</v>
      </c>
      <c r="B27" s="104">
        <v>5.5326309979318101E-4</v>
      </c>
      <c r="C27" s="104">
        <v>-1.9876308493721744E-3</v>
      </c>
      <c r="D27" s="104">
        <v>-1.3947021960209953E-3</v>
      </c>
      <c r="E27" s="104">
        <v>-3.2228219699588246E-4</v>
      </c>
      <c r="F27" s="104">
        <v>-5.0567755058300329E-4</v>
      </c>
      <c r="G27" s="104">
        <v>1.3835937523881162E-3</v>
      </c>
      <c r="H27" s="104">
        <v>-6.4963673484443832E-4</v>
      </c>
      <c r="I27" s="104">
        <v>1.6273532469171612E-3</v>
      </c>
      <c r="J27" s="104">
        <v>-6.6204681696225187E-4</v>
      </c>
      <c r="K27" s="104">
        <v>2.3399967286196056E-3</v>
      </c>
      <c r="L27" s="104">
        <f>VARP([1]Sheet4!$M$3:$M$34)</f>
        <v>1.289244768008669E-2</v>
      </c>
    </row>
    <row r="29" spans="1:12" ht="17.5" x14ac:dyDescent="0.35">
      <c r="A29" s="99" t="s">
        <v>367</v>
      </c>
      <c r="B29" s="105" t="s">
        <v>368</v>
      </c>
      <c r="C29" s="106" t="s">
        <v>367</v>
      </c>
      <c r="D29" s="107"/>
    </row>
    <row r="30" spans="1:12" x14ac:dyDescent="0.35">
      <c r="A30" s="103" t="s">
        <v>270</v>
      </c>
      <c r="B30" s="95">
        <v>70552</v>
      </c>
      <c r="C30" s="108">
        <f t="shared" ref="C30:C40" si="0">B30/$B$41</f>
        <v>3.9951029523851586E-2</v>
      </c>
      <c r="D30" s="109"/>
    </row>
    <row r="31" spans="1:12" x14ac:dyDescent="0.35">
      <c r="A31" s="103" t="s">
        <v>269</v>
      </c>
      <c r="B31" s="95">
        <v>3887</v>
      </c>
      <c r="C31" s="108">
        <f t="shared" si="0"/>
        <v>2.2010666141174047E-3</v>
      </c>
      <c r="D31" s="109"/>
    </row>
    <row r="32" spans="1:12" x14ac:dyDescent="0.35">
      <c r="A32" s="103" t="s">
        <v>271</v>
      </c>
      <c r="B32" s="95">
        <v>1450</v>
      </c>
      <c r="C32" s="108">
        <f t="shared" si="0"/>
        <v>8.210822203422271E-4</v>
      </c>
      <c r="D32" s="109"/>
    </row>
    <row r="33" spans="1:4" x14ac:dyDescent="0.35">
      <c r="A33" s="103" t="s">
        <v>267</v>
      </c>
      <c r="B33" s="95">
        <v>51666</v>
      </c>
      <c r="C33" s="108">
        <f t="shared" si="0"/>
        <v>2.925657516979414E-2</v>
      </c>
      <c r="D33" s="109"/>
    </row>
    <row r="34" spans="1:4" x14ac:dyDescent="0.35">
      <c r="A34" s="103" t="s">
        <v>268</v>
      </c>
      <c r="B34" s="95">
        <v>549163</v>
      </c>
      <c r="C34" s="108">
        <f t="shared" si="0"/>
        <v>0.3109710174964127</v>
      </c>
      <c r="D34" s="109"/>
    </row>
    <row r="35" spans="1:4" x14ac:dyDescent="0.35">
      <c r="A35" s="103" t="s">
        <v>274</v>
      </c>
      <c r="B35" s="110">
        <v>92806</v>
      </c>
      <c r="C35" s="108">
        <f t="shared" si="0"/>
        <v>5.2552659683503949E-2</v>
      </c>
      <c r="D35" s="109"/>
    </row>
    <row r="36" spans="1:4" x14ac:dyDescent="0.35">
      <c r="A36" s="103" t="s">
        <v>272</v>
      </c>
      <c r="B36" s="95">
        <v>31473</v>
      </c>
      <c r="C36" s="108">
        <f t="shared" si="0"/>
        <v>1.7822014290228217E-2</v>
      </c>
      <c r="D36" s="109"/>
    </row>
    <row r="37" spans="1:4" x14ac:dyDescent="0.35">
      <c r="A37" s="103" t="s">
        <v>273</v>
      </c>
      <c r="B37" s="95">
        <v>12460</v>
      </c>
      <c r="C37" s="108">
        <f t="shared" si="0"/>
        <v>7.0556444589407923E-3</v>
      </c>
      <c r="D37" s="109"/>
    </row>
    <row r="38" spans="1:4" x14ac:dyDescent="0.35">
      <c r="A38" s="103" t="s">
        <v>275</v>
      </c>
      <c r="B38" s="95">
        <v>826999</v>
      </c>
      <c r="C38" s="108">
        <f t="shared" si="0"/>
        <v>0.46829943113158723</v>
      </c>
      <c r="D38" s="109"/>
    </row>
    <row r="39" spans="1:4" x14ac:dyDescent="0.35">
      <c r="A39" s="103" t="s">
        <v>134</v>
      </c>
      <c r="B39" s="95">
        <v>91081</v>
      </c>
      <c r="C39" s="108">
        <f t="shared" si="0"/>
        <v>5.1575854973096816E-2</v>
      </c>
      <c r="D39" s="109"/>
    </row>
    <row r="40" spans="1:4" ht="14.5" thickBot="1" x14ac:dyDescent="0.4">
      <c r="A40" s="102" t="s">
        <v>276</v>
      </c>
      <c r="B40" s="111">
        <v>34425</v>
      </c>
      <c r="C40" s="112">
        <f t="shared" si="0"/>
        <v>1.9493624438124944E-2</v>
      </c>
      <c r="D40" s="109"/>
    </row>
    <row r="41" spans="1:4" ht="14.5" thickBot="1" x14ac:dyDescent="0.4">
      <c r="B41" s="113">
        <f>SUM(B30:B40)</f>
        <v>1765962</v>
      </c>
      <c r="C41" s="114">
        <f>SUM(C30:C40)</f>
        <v>1</v>
      </c>
      <c r="D41" s="115"/>
    </row>
    <row r="42" spans="1:4" x14ac:dyDescent="0.35">
      <c r="B42" s="116"/>
      <c r="C42" s="115"/>
      <c r="D42" s="115"/>
    </row>
    <row r="45" spans="1:4" ht="17.5" x14ac:dyDescent="0.35">
      <c r="A45" s="99" t="s">
        <v>366</v>
      </c>
    </row>
    <row r="46" spans="1:4" x14ac:dyDescent="0.35">
      <c r="A46" s="103" t="s">
        <v>270</v>
      </c>
      <c r="B46" s="95">
        <f t="array" ref="B46:B56">A*MMULT(S,w)</f>
        <v>2.4259145790974162E-3</v>
      </c>
    </row>
    <row r="47" spans="1:4" x14ac:dyDescent="0.35">
      <c r="A47" s="103" t="s">
        <v>269</v>
      </c>
      <c r="B47" s="95">
        <v>1.5215676063844638E-3</v>
      </c>
    </row>
    <row r="48" spans="1:4" x14ac:dyDescent="0.35">
      <c r="A48" s="103" t="s">
        <v>271</v>
      </c>
      <c r="B48" s="95">
        <v>-1.1364963979832792E-3</v>
      </c>
    </row>
    <row r="49" spans="1:8" x14ac:dyDescent="0.35">
      <c r="A49" s="103" t="s">
        <v>267</v>
      </c>
      <c r="B49" s="95">
        <v>3.1576724860315148E-3</v>
      </c>
    </row>
    <row r="50" spans="1:8" x14ac:dyDescent="0.35">
      <c r="A50" s="103" t="s">
        <v>268</v>
      </c>
      <c r="B50" s="95">
        <v>4.7702929863467731E-3</v>
      </c>
    </row>
    <row r="51" spans="1:8" x14ac:dyDescent="0.35">
      <c r="A51" s="103" t="s">
        <v>274</v>
      </c>
      <c r="B51" s="95">
        <v>3.8591092647986168E-4</v>
      </c>
    </row>
    <row r="52" spans="1:8" x14ac:dyDescent="0.35">
      <c r="A52" s="103" t="s">
        <v>272</v>
      </c>
      <c r="B52" s="95">
        <v>1.3621630861080408E-3</v>
      </c>
    </row>
    <row r="53" spans="1:8" x14ac:dyDescent="0.35">
      <c r="A53" s="103" t="s">
        <v>273</v>
      </c>
      <c r="B53" s="95">
        <v>2.1687544348075417E-3</v>
      </c>
    </row>
    <row r="54" spans="1:8" x14ac:dyDescent="0.35">
      <c r="A54" s="103" t="s">
        <v>275</v>
      </c>
      <c r="B54" s="95">
        <v>4.9948436756055061E-3</v>
      </c>
    </row>
    <row r="55" spans="1:8" x14ac:dyDescent="0.35">
      <c r="A55" s="103" t="s">
        <v>134</v>
      </c>
      <c r="B55" s="95">
        <v>8.096541437888018E-3</v>
      </c>
    </row>
    <row r="56" spans="1:8" x14ac:dyDescent="0.35">
      <c r="A56" s="102" t="s">
        <v>276</v>
      </c>
      <c r="B56" s="95">
        <v>-5.3912874068943277E-5</v>
      </c>
    </row>
    <row r="58" spans="1:8" ht="17.5" x14ac:dyDescent="0.35">
      <c r="A58" s="99" t="s">
        <v>287</v>
      </c>
      <c r="B58" s="105" t="s">
        <v>365</v>
      </c>
      <c r="C58" s="105" t="s">
        <v>364</v>
      </c>
      <c r="D58" s="105" t="s">
        <v>363</v>
      </c>
      <c r="E58" s="105" t="s">
        <v>362</v>
      </c>
    </row>
    <row r="59" spans="1:8" x14ac:dyDescent="0.35">
      <c r="A59" s="103" t="s">
        <v>270</v>
      </c>
      <c r="B59" s="95">
        <v>1684.2</v>
      </c>
      <c r="C59" s="95">
        <v>2138</v>
      </c>
      <c r="D59" s="117">
        <f t="shared" ref="D59:D69" si="1">C59/B59-1</f>
        <v>0.26944543403396271</v>
      </c>
      <c r="E59" s="95" t="s">
        <v>357</v>
      </c>
    </row>
    <row r="60" spans="1:8" x14ac:dyDescent="0.35">
      <c r="A60" s="103" t="s">
        <v>269</v>
      </c>
      <c r="B60" s="95">
        <v>338.2</v>
      </c>
      <c r="C60" s="95">
        <v>466</v>
      </c>
      <c r="D60" s="117">
        <f t="shared" si="1"/>
        <v>0.37788290952099346</v>
      </c>
      <c r="E60" s="95" t="s">
        <v>361</v>
      </c>
      <c r="G60" s="254"/>
      <c r="H60" s="254"/>
    </row>
    <row r="61" spans="1:8" x14ac:dyDescent="0.35">
      <c r="A61" s="103" t="s">
        <v>271</v>
      </c>
      <c r="B61" s="95">
        <v>916.45</v>
      </c>
      <c r="C61" s="95">
        <v>1090</v>
      </c>
      <c r="D61" s="117">
        <f t="shared" si="1"/>
        <v>0.1893720333897102</v>
      </c>
      <c r="E61" s="95" t="s">
        <v>358</v>
      </c>
    </row>
    <row r="62" spans="1:8" x14ac:dyDescent="0.35">
      <c r="A62" s="103" t="s">
        <v>267</v>
      </c>
      <c r="B62" s="95">
        <v>345.25</v>
      </c>
      <c r="C62" s="95">
        <v>380</v>
      </c>
      <c r="D62" s="117">
        <f t="shared" si="1"/>
        <v>0.10065170166545978</v>
      </c>
      <c r="E62" s="95" t="s">
        <v>360</v>
      </c>
    </row>
    <row r="63" spans="1:8" x14ac:dyDescent="0.35">
      <c r="A63" s="103" t="s">
        <v>268</v>
      </c>
      <c r="B63" s="95">
        <v>1707.8</v>
      </c>
      <c r="C63" s="95">
        <v>1950</v>
      </c>
      <c r="D63" s="117">
        <f t="shared" si="1"/>
        <v>0.14181988523246281</v>
      </c>
      <c r="E63" s="95" t="s">
        <v>356</v>
      </c>
    </row>
    <row r="64" spans="1:8" x14ac:dyDescent="0.35">
      <c r="A64" s="103" t="s">
        <v>274</v>
      </c>
      <c r="B64" s="95">
        <v>1703.2</v>
      </c>
      <c r="C64" s="95">
        <v>1680</v>
      </c>
      <c r="D64" s="117">
        <f t="shared" si="1"/>
        <v>-1.3621418506341021E-2</v>
      </c>
      <c r="E64" s="95" t="s">
        <v>359</v>
      </c>
    </row>
    <row r="65" spans="1:15" x14ac:dyDescent="0.35">
      <c r="A65" s="103" t="s">
        <v>272</v>
      </c>
      <c r="B65" s="95">
        <v>7296.85</v>
      </c>
      <c r="C65" s="95">
        <v>10190</v>
      </c>
      <c r="D65" s="117">
        <f t="shared" si="1"/>
        <v>0.39649300725655579</v>
      </c>
      <c r="E65" s="95" t="s">
        <v>358</v>
      </c>
    </row>
    <row r="66" spans="1:15" x14ac:dyDescent="0.35">
      <c r="A66" s="103" t="s">
        <v>273</v>
      </c>
      <c r="B66" s="95">
        <v>204.2</v>
      </c>
      <c r="C66" s="95">
        <v>228</v>
      </c>
      <c r="D66" s="117">
        <f t="shared" si="1"/>
        <v>0.11655239960822739</v>
      </c>
      <c r="E66" s="95" t="s">
        <v>357</v>
      </c>
    </row>
    <row r="67" spans="1:15" x14ac:dyDescent="0.35">
      <c r="A67" s="103" t="s">
        <v>275</v>
      </c>
      <c r="B67" s="95">
        <v>2316.5</v>
      </c>
      <c r="C67" s="95">
        <v>2650</v>
      </c>
      <c r="D67" s="117">
        <f t="shared" si="1"/>
        <v>0.14396719188430818</v>
      </c>
      <c r="E67" s="95" t="s">
        <v>356</v>
      </c>
    </row>
    <row r="68" spans="1:15" x14ac:dyDescent="0.35">
      <c r="A68" s="103" t="s">
        <v>134</v>
      </c>
      <c r="B68" s="95">
        <v>162.69999999999999</v>
      </c>
      <c r="C68" s="95">
        <v>198</v>
      </c>
      <c r="D68" s="117">
        <f t="shared" si="1"/>
        <v>0.21696373693915194</v>
      </c>
      <c r="E68" s="95" t="s">
        <v>356</v>
      </c>
    </row>
    <row r="69" spans="1:15" x14ac:dyDescent="0.35">
      <c r="A69" s="102" t="s">
        <v>276</v>
      </c>
      <c r="B69" s="95">
        <v>250.5</v>
      </c>
      <c r="C69" s="95">
        <v>315</v>
      </c>
      <c r="D69" s="117">
        <f t="shared" si="1"/>
        <v>0.25748502994011968</v>
      </c>
      <c r="E69" s="95" t="s">
        <v>356</v>
      </c>
    </row>
    <row r="71" spans="1:15" ht="18" thickBot="1" x14ac:dyDescent="0.4">
      <c r="A71" s="99" t="s">
        <v>355</v>
      </c>
      <c r="B71" s="118" t="s">
        <v>354</v>
      </c>
      <c r="C71" s="118" t="s">
        <v>352</v>
      </c>
      <c r="D71" s="103" t="s">
        <v>270</v>
      </c>
      <c r="E71" s="103" t="s">
        <v>269</v>
      </c>
      <c r="F71" s="103" t="s">
        <v>271</v>
      </c>
      <c r="G71" s="103" t="s">
        <v>267</v>
      </c>
      <c r="H71" s="103" t="s">
        <v>268</v>
      </c>
      <c r="I71" s="103" t="s">
        <v>274</v>
      </c>
      <c r="J71" s="103" t="s">
        <v>272</v>
      </c>
      <c r="K71" s="103" t="s">
        <v>273</v>
      </c>
      <c r="L71" s="103" t="s">
        <v>275</v>
      </c>
      <c r="M71" s="103" t="s">
        <v>134</v>
      </c>
      <c r="N71" s="102" t="s">
        <v>276</v>
      </c>
      <c r="O71" s="119" t="s">
        <v>353</v>
      </c>
    </row>
    <row r="72" spans="1:15" x14ac:dyDescent="0.35">
      <c r="A72" s="120" t="s">
        <v>351</v>
      </c>
      <c r="B72" s="121">
        <f t="shared" ref="B72:B81" si="2">ABS($D$59-D60)</f>
        <v>0.10843747548703075</v>
      </c>
      <c r="C72" s="122">
        <f t="shared" ref="C72:C103" si="3">B72/18</f>
        <v>6.0243041937239304E-3</v>
      </c>
      <c r="D72" s="123">
        <v>-1</v>
      </c>
      <c r="E72" s="123">
        <v>1</v>
      </c>
      <c r="F72" s="123">
        <v>0</v>
      </c>
      <c r="G72" s="123">
        <v>0</v>
      </c>
      <c r="H72" s="123">
        <v>0</v>
      </c>
      <c r="I72" s="123">
        <v>0</v>
      </c>
      <c r="J72" s="123">
        <v>0</v>
      </c>
      <c r="K72" s="123">
        <v>0</v>
      </c>
      <c r="L72" s="123">
        <v>0</v>
      </c>
      <c r="M72" s="123">
        <v>0</v>
      </c>
      <c r="N72" s="123">
        <v>0</v>
      </c>
      <c r="O72" s="124">
        <f t="shared" ref="O72:O103" si="4">SUM(D72:N72)</f>
        <v>0</v>
      </c>
    </row>
    <row r="73" spans="1:15" x14ac:dyDescent="0.35">
      <c r="A73" s="125" t="s">
        <v>350</v>
      </c>
      <c r="B73" s="126">
        <f t="shared" si="2"/>
        <v>8.0073400644252501E-2</v>
      </c>
      <c r="C73" s="117">
        <f t="shared" si="3"/>
        <v>4.4485222580140276E-3</v>
      </c>
      <c r="D73" s="95">
        <v>1</v>
      </c>
      <c r="E73" s="95">
        <v>0</v>
      </c>
      <c r="F73" s="95">
        <v>-1</v>
      </c>
      <c r="G73" s="95">
        <v>0</v>
      </c>
      <c r="H73" s="95">
        <v>0</v>
      </c>
      <c r="I73" s="95">
        <v>0</v>
      </c>
      <c r="J73" s="95">
        <v>0</v>
      </c>
      <c r="K73" s="95">
        <v>0</v>
      </c>
      <c r="L73" s="95">
        <v>0</v>
      </c>
      <c r="M73" s="95">
        <v>0</v>
      </c>
      <c r="N73" s="95">
        <v>0</v>
      </c>
      <c r="O73" s="105">
        <f t="shared" si="4"/>
        <v>0</v>
      </c>
    </row>
    <row r="74" spans="1:15" x14ac:dyDescent="0.35">
      <c r="A74" s="125" t="s">
        <v>349</v>
      </c>
      <c r="B74" s="126">
        <f t="shared" si="2"/>
        <v>0.16879373236850292</v>
      </c>
      <c r="C74" s="117">
        <f t="shared" si="3"/>
        <v>9.3774295760279403E-3</v>
      </c>
      <c r="D74" s="95">
        <v>1</v>
      </c>
      <c r="E74" s="95">
        <v>0</v>
      </c>
      <c r="F74" s="95">
        <v>0</v>
      </c>
      <c r="G74" s="95">
        <v>-1</v>
      </c>
      <c r="H74" s="95">
        <v>0</v>
      </c>
      <c r="I74" s="95">
        <v>0</v>
      </c>
      <c r="J74" s="95">
        <v>0</v>
      </c>
      <c r="K74" s="95">
        <v>0</v>
      </c>
      <c r="L74" s="95">
        <v>0</v>
      </c>
      <c r="M74" s="95">
        <v>0</v>
      </c>
      <c r="N74" s="95">
        <v>0</v>
      </c>
      <c r="O74" s="105">
        <f t="shared" si="4"/>
        <v>0</v>
      </c>
    </row>
    <row r="75" spans="1:15" x14ac:dyDescent="0.35">
      <c r="A75" s="125" t="s">
        <v>348</v>
      </c>
      <c r="B75" s="126">
        <f t="shared" si="2"/>
        <v>0.1276255488014999</v>
      </c>
      <c r="C75" s="117">
        <f t="shared" si="3"/>
        <v>7.0903082667499945E-3</v>
      </c>
      <c r="D75" s="95">
        <v>1</v>
      </c>
      <c r="E75" s="95">
        <v>0</v>
      </c>
      <c r="F75" s="95">
        <v>0</v>
      </c>
      <c r="G75" s="95">
        <v>0</v>
      </c>
      <c r="H75" s="95">
        <v>-1</v>
      </c>
      <c r="I75" s="95">
        <v>0</v>
      </c>
      <c r="J75" s="95">
        <v>0</v>
      </c>
      <c r="K75" s="95">
        <v>0</v>
      </c>
      <c r="L75" s="95">
        <v>0</v>
      </c>
      <c r="M75" s="95">
        <v>0</v>
      </c>
      <c r="N75" s="95">
        <v>0</v>
      </c>
      <c r="O75" s="105">
        <f t="shared" si="4"/>
        <v>0</v>
      </c>
    </row>
    <row r="76" spans="1:15" x14ac:dyDescent="0.35">
      <c r="A76" s="125" t="s">
        <v>347</v>
      </c>
      <c r="B76" s="126">
        <f t="shared" si="2"/>
        <v>0.28306685254030373</v>
      </c>
      <c r="C76" s="117">
        <f t="shared" si="3"/>
        <v>1.5725936252239097E-2</v>
      </c>
      <c r="D76" s="95">
        <v>1</v>
      </c>
      <c r="E76" s="95">
        <v>0</v>
      </c>
      <c r="F76" s="95">
        <v>0</v>
      </c>
      <c r="G76" s="95">
        <v>0</v>
      </c>
      <c r="H76" s="95">
        <v>0</v>
      </c>
      <c r="I76" s="95">
        <v>-1</v>
      </c>
      <c r="J76" s="95">
        <v>0</v>
      </c>
      <c r="K76" s="95">
        <v>0</v>
      </c>
      <c r="L76" s="95">
        <v>0</v>
      </c>
      <c r="M76" s="95">
        <v>0</v>
      </c>
      <c r="N76" s="95">
        <v>0</v>
      </c>
      <c r="O76" s="105">
        <f t="shared" si="4"/>
        <v>0</v>
      </c>
    </row>
    <row r="77" spans="1:15" x14ac:dyDescent="0.35">
      <c r="A77" s="125" t="s">
        <v>346</v>
      </c>
      <c r="B77" s="126">
        <f t="shared" si="2"/>
        <v>0.12704757322259308</v>
      </c>
      <c r="C77" s="117">
        <f t="shared" si="3"/>
        <v>7.0581985123662821E-3</v>
      </c>
      <c r="D77" s="95">
        <v>-1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1</v>
      </c>
      <c r="K77" s="95">
        <v>0</v>
      </c>
      <c r="L77" s="95">
        <v>0</v>
      </c>
      <c r="M77" s="95">
        <v>0</v>
      </c>
      <c r="N77" s="95">
        <v>0</v>
      </c>
      <c r="O77" s="105">
        <f t="shared" si="4"/>
        <v>0</v>
      </c>
    </row>
    <row r="78" spans="1:15" x14ac:dyDescent="0.35">
      <c r="A78" s="125" t="s">
        <v>345</v>
      </c>
      <c r="B78" s="126">
        <f t="shared" si="2"/>
        <v>0.15289303442573532</v>
      </c>
      <c r="C78" s="117">
        <f t="shared" si="3"/>
        <v>8.4940574680964064E-3</v>
      </c>
      <c r="D78" s="95">
        <v>1</v>
      </c>
      <c r="E78" s="95">
        <v>0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-1</v>
      </c>
      <c r="L78" s="95">
        <v>0</v>
      </c>
      <c r="M78" s="95">
        <v>0</v>
      </c>
      <c r="N78" s="95">
        <v>0</v>
      </c>
      <c r="O78" s="105">
        <f t="shared" si="4"/>
        <v>0</v>
      </c>
    </row>
    <row r="79" spans="1:15" x14ac:dyDescent="0.35">
      <c r="A79" s="125" t="s">
        <v>344</v>
      </c>
      <c r="B79" s="126">
        <f t="shared" si="2"/>
        <v>0.12547824214965453</v>
      </c>
      <c r="C79" s="117">
        <f t="shared" si="3"/>
        <v>6.9710134527585848E-3</v>
      </c>
      <c r="D79" s="95">
        <v>1</v>
      </c>
      <c r="E79" s="95">
        <v>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-1</v>
      </c>
      <c r="M79" s="95">
        <v>0</v>
      </c>
      <c r="N79" s="95">
        <v>0</v>
      </c>
      <c r="O79" s="105">
        <f t="shared" si="4"/>
        <v>0</v>
      </c>
    </row>
    <row r="80" spans="1:15" x14ac:dyDescent="0.35">
      <c r="A80" s="125" t="s">
        <v>343</v>
      </c>
      <c r="B80" s="126">
        <f t="shared" si="2"/>
        <v>5.2481697094810764E-2</v>
      </c>
      <c r="C80" s="117">
        <f t="shared" si="3"/>
        <v>2.915649838600598E-3</v>
      </c>
      <c r="D80" s="95">
        <v>1</v>
      </c>
      <c r="E80" s="95">
        <v>0</v>
      </c>
      <c r="F80" s="95">
        <v>0</v>
      </c>
      <c r="G80" s="95">
        <v>0</v>
      </c>
      <c r="H80" s="95">
        <v>0</v>
      </c>
      <c r="I80" s="95">
        <v>0</v>
      </c>
      <c r="J80" s="95">
        <v>0</v>
      </c>
      <c r="K80" s="95">
        <v>0</v>
      </c>
      <c r="L80" s="95">
        <v>0</v>
      </c>
      <c r="M80" s="95">
        <v>-1</v>
      </c>
      <c r="N80" s="95">
        <v>0</v>
      </c>
      <c r="O80" s="105">
        <f t="shared" si="4"/>
        <v>0</v>
      </c>
    </row>
    <row r="81" spans="1:15" ht="14.5" thickBot="1" x14ac:dyDescent="0.4">
      <c r="A81" s="127" t="s">
        <v>342</v>
      </c>
      <c r="B81" s="128">
        <f t="shared" si="2"/>
        <v>1.1960404093843024E-2</v>
      </c>
      <c r="C81" s="129">
        <f t="shared" si="3"/>
        <v>6.6446689410239027E-4</v>
      </c>
      <c r="D81" s="111">
        <v>1</v>
      </c>
      <c r="E81" s="111">
        <v>0</v>
      </c>
      <c r="F81" s="111">
        <v>0</v>
      </c>
      <c r="G81" s="111">
        <v>0</v>
      </c>
      <c r="H81" s="111">
        <v>0</v>
      </c>
      <c r="I81" s="111">
        <v>0</v>
      </c>
      <c r="J81" s="111">
        <v>0</v>
      </c>
      <c r="K81" s="111">
        <v>0</v>
      </c>
      <c r="L81" s="111">
        <v>0</v>
      </c>
      <c r="M81" s="111">
        <v>0</v>
      </c>
      <c r="N81" s="111">
        <v>-1</v>
      </c>
      <c r="O81" s="130">
        <f t="shared" si="4"/>
        <v>0</v>
      </c>
    </row>
    <row r="82" spans="1:15" x14ac:dyDescent="0.35">
      <c r="A82" s="131" t="s">
        <v>341</v>
      </c>
      <c r="B82" s="132">
        <f t="shared" ref="B82:B90" si="5">ABS($D$60-D61)</f>
        <v>0.18851087613128326</v>
      </c>
      <c r="C82" s="122">
        <f t="shared" si="3"/>
        <v>1.0472826451737959E-2</v>
      </c>
      <c r="D82" s="133">
        <v>0</v>
      </c>
      <c r="E82" s="133">
        <v>1</v>
      </c>
      <c r="F82" s="133">
        <v>-1</v>
      </c>
      <c r="G82" s="133">
        <v>0</v>
      </c>
      <c r="H82" s="133">
        <v>0</v>
      </c>
      <c r="I82" s="133">
        <v>0</v>
      </c>
      <c r="J82" s="133">
        <v>0</v>
      </c>
      <c r="K82" s="133">
        <v>0</v>
      </c>
      <c r="L82" s="133">
        <v>0</v>
      </c>
      <c r="M82" s="133">
        <v>0</v>
      </c>
      <c r="N82" s="133">
        <v>0</v>
      </c>
      <c r="O82" s="134">
        <f t="shared" si="4"/>
        <v>0</v>
      </c>
    </row>
    <row r="83" spans="1:15" x14ac:dyDescent="0.35">
      <c r="A83" s="125" t="s">
        <v>340</v>
      </c>
      <c r="B83" s="135">
        <f t="shared" si="5"/>
        <v>0.27723120785553368</v>
      </c>
      <c r="C83" s="117">
        <f t="shared" si="3"/>
        <v>1.5401733769751871E-2</v>
      </c>
      <c r="D83" s="95">
        <v>0</v>
      </c>
      <c r="E83" s="95">
        <v>1</v>
      </c>
      <c r="F83" s="95">
        <v>0</v>
      </c>
      <c r="G83" s="95">
        <v>-1</v>
      </c>
      <c r="H83" s="95">
        <v>0</v>
      </c>
      <c r="I83" s="95">
        <v>0</v>
      </c>
      <c r="J83" s="95">
        <v>0</v>
      </c>
      <c r="K83" s="95">
        <v>0</v>
      </c>
      <c r="L83" s="95">
        <v>0</v>
      </c>
      <c r="M83" s="95">
        <v>0</v>
      </c>
      <c r="N83" s="95">
        <v>0</v>
      </c>
      <c r="O83" s="105">
        <f t="shared" si="4"/>
        <v>0</v>
      </c>
    </row>
    <row r="84" spans="1:15" x14ac:dyDescent="0.35">
      <c r="A84" s="125" t="s">
        <v>339</v>
      </c>
      <c r="B84" s="135">
        <f t="shared" si="5"/>
        <v>0.23606302428853065</v>
      </c>
      <c r="C84" s="117">
        <f t="shared" si="3"/>
        <v>1.3114612460473926E-2</v>
      </c>
      <c r="D84" s="95">
        <v>0</v>
      </c>
      <c r="E84" s="95">
        <v>1</v>
      </c>
      <c r="F84" s="95">
        <v>0</v>
      </c>
      <c r="G84" s="95">
        <v>0</v>
      </c>
      <c r="H84" s="95">
        <v>-1</v>
      </c>
      <c r="I84" s="95">
        <v>0</v>
      </c>
      <c r="J84" s="95">
        <v>0</v>
      </c>
      <c r="K84" s="95">
        <v>0</v>
      </c>
      <c r="L84" s="95">
        <v>0</v>
      </c>
      <c r="M84" s="95">
        <v>0</v>
      </c>
      <c r="N84" s="95">
        <v>0</v>
      </c>
      <c r="O84" s="105">
        <f t="shared" si="4"/>
        <v>0</v>
      </c>
    </row>
    <row r="85" spans="1:15" x14ac:dyDescent="0.35">
      <c r="A85" s="125" t="s">
        <v>338</v>
      </c>
      <c r="B85" s="135">
        <f t="shared" si="5"/>
        <v>0.39150432802733448</v>
      </c>
      <c r="C85" s="117">
        <f t="shared" si="3"/>
        <v>2.1750240445963027E-2</v>
      </c>
      <c r="D85" s="95">
        <v>0</v>
      </c>
      <c r="E85" s="95">
        <v>1</v>
      </c>
      <c r="F85" s="95">
        <v>0</v>
      </c>
      <c r="G85" s="95">
        <v>0</v>
      </c>
      <c r="H85" s="95">
        <v>0</v>
      </c>
      <c r="I85" s="95">
        <v>-1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105">
        <f t="shared" si="4"/>
        <v>0</v>
      </c>
    </row>
    <row r="86" spans="1:15" x14ac:dyDescent="0.35">
      <c r="A86" s="125" t="s">
        <v>337</v>
      </c>
      <c r="B86" s="135">
        <f t="shared" si="5"/>
        <v>1.8610097735562325E-2</v>
      </c>
      <c r="C86" s="117">
        <f t="shared" si="3"/>
        <v>1.0338943186423515E-3</v>
      </c>
      <c r="D86" s="95">
        <v>0</v>
      </c>
      <c r="E86" s="95">
        <v>-1</v>
      </c>
      <c r="F86" s="95">
        <v>0</v>
      </c>
      <c r="G86" s="95">
        <v>0</v>
      </c>
      <c r="H86" s="95">
        <v>0</v>
      </c>
      <c r="I86" s="95">
        <v>0</v>
      </c>
      <c r="J86" s="95">
        <v>1</v>
      </c>
      <c r="K86" s="95">
        <v>0</v>
      </c>
      <c r="L86" s="95">
        <v>0</v>
      </c>
      <c r="M86" s="95">
        <v>0</v>
      </c>
      <c r="N86" s="95">
        <v>0</v>
      </c>
      <c r="O86" s="105">
        <f t="shared" si="4"/>
        <v>0</v>
      </c>
    </row>
    <row r="87" spans="1:15" x14ac:dyDescent="0.35">
      <c r="A87" s="125" t="s">
        <v>336</v>
      </c>
      <c r="B87" s="135">
        <f t="shared" si="5"/>
        <v>0.26133050991276607</v>
      </c>
      <c r="C87" s="117">
        <f t="shared" si="3"/>
        <v>1.4518361661820337E-2</v>
      </c>
      <c r="D87" s="95">
        <v>0</v>
      </c>
      <c r="E87" s="95">
        <v>1</v>
      </c>
      <c r="F87" s="95">
        <v>0</v>
      </c>
      <c r="G87" s="95">
        <v>0</v>
      </c>
      <c r="H87" s="95">
        <v>0</v>
      </c>
      <c r="I87" s="95">
        <v>0</v>
      </c>
      <c r="J87" s="95">
        <v>0</v>
      </c>
      <c r="K87" s="95">
        <v>-1</v>
      </c>
      <c r="L87" s="95">
        <v>0</v>
      </c>
      <c r="M87" s="95">
        <v>0</v>
      </c>
      <c r="N87" s="95">
        <v>0</v>
      </c>
      <c r="O87" s="105">
        <f t="shared" si="4"/>
        <v>0</v>
      </c>
    </row>
    <row r="88" spans="1:15" x14ac:dyDescent="0.35">
      <c r="A88" s="125" t="s">
        <v>335</v>
      </c>
      <c r="B88" s="135">
        <f t="shared" si="5"/>
        <v>0.23391571763668528</v>
      </c>
      <c r="C88" s="117">
        <f t="shared" si="3"/>
        <v>1.2995317646482516E-2</v>
      </c>
      <c r="D88" s="95">
        <v>0</v>
      </c>
      <c r="E88" s="95">
        <v>1</v>
      </c>
      <c r="F88" s="95">
        <v>0</v>
      </c>
      <c r="G88" s="95">
        <v>0</v>
      </c>
      <c r="H88" s="95">
        <v>0</v>
      </c>
      <c r="I88" s="95">
        <v>0</v>
      </c>
      <c r="J88" s="95">
        <v>0</v>
      </c>
      <c r="K88" s="95">
        <v>0</v>
      </c>
      <c r="L88" s="95">
        <v>-1</v>
      </c>
      <c r="M88" s="95">
        <v>0</v>
      </c>
      <c r="N88" s="95">
        <v>0</v>
      </c>
      <c r="O88" s="105">
        <f t="shared" si="4"/>
        <v>0</v>
      </c>
    </row>
    <row r="89" spans="1:15" x14ac:dyDescent="0.35">
      <c r="A89" s="125" t="s">
        <v>334</v>
      </c>
      <c r="B89" s="135">
        <f t="shared" si="5"/>
        <v>0.16091917258184152</v>
      </c>
      <c r="C89" s="117">
        <f t="shared" si="3"/>
        <v>8.9399540323245284E-3</v>
      </c>
      <c r="D89" s="95">
        <v>0</v>
      </c>
      <c r="E89" s="95">
        <v>1</v>
      </c>
      <c r="F89" s="95">
        <v>0</v>
      </c>
      <c r="G89" s="95">
        <v>0</v>
      </c>
      <c r="H89" s="95">
        <v>0</v>
      </c>
      <c r="I89" s="95">
        <v>0</v>
      </c>
      <c r="J89" s="95">
        <v>0</v>
      </c>
      <c r="K89" s="95">
        <v>0</v>
      </c>
      <c r="L89" s="95">
        <v>0</v>
      </c>
      <c r="M89" s="95">
        <v>-1</v>
      </c>
      <c r="N89" s="95">
        <v>0</v>
      </c>
      <c r="O89" s="105">
        <f t="shared" si="4"/>
        <v>0</v>
      </c>
    </row>
    <row r="90" spans="1:15" ht="14.5" thickBot="1" x14ac:dyDescent="0.4">
      <c r="A90" s="136" t="s">
        <v>333</v>
      </c>
      <c r="B90" s="137">
        <f t="shared" si="5"/>
        <v>0.12039787958087378</v>
      </c>
      <c r="C90" s="129">
        <f t="shared" si="3"/>
        <v>6.6887710878263213E-3</v>
      </c>
      <c r="D90" s="111">
        <v>0</v>
      </c>
      <c r="E90" s="111">
        <v>1</v>
      </c>
      <c r="F90" s="111">
        <v>0</v>
      </c>
      <c r="G90" s="111">
        <v>0</v>
      </c>
      <c r="H90" s="111">
        <v>0</v>
      </c>
      <c r="I90" s="111">
        <v>0</v>
      </c>
      <c r="J90" s="111">
        <v>0</v>
      </c>
      <c r="K90" s="111">
        <v>0</v>
      </c>
      <c r="L90" s="111">
        <v>0</v>
      </c>
      <c r="M90" s="111">
        <v>0</v>
      </c>
      <c r="N90" s="111">
        <v>-1</v>
      </c>
      <c r="O90" s="130">
        <f t="shared" si="4"/>
        <v>0</v>
      </c>
    </row>
    <row r="91" spans="1:15" x14ac:dyDescent="0.35">
      <c r="A91" s="120" t="s">
        <v>332</v>
      </c>
      <c r="B91" s="138">
        <f t="shared" ref="B91:B98" si="6">ABS($D$61-D62)</f>
        <v>8.8720331724250423E-2</v>
      </c>
      <c r="C91" s="117">
        <f t="shared" si="3"/>
        <v>4.9289073180139127E-3</v>
      </c>
      <c r="D91" s="123">
        <v>0</v>
      </c>
      <c r="E91" s="123">
        <v>0</v>
      </c>
      <c r="F91" s="123">
        <v>1</v>
      </c>
      <c r="G91" s="123">
        <v>-1</v>
      </c>
      <c r="H91" s="123">
        <v>0</v>
      </c>
      <c r="I91" s="123">
        <v>0</v>
      </c>
      <c r="J91" s="123">
        <v>0</v>
      </c>
      <c r="K91" s="123">
        <v>0</v>
      </c>
      <c r="L91" s="123">
        <v>0</v>
      </c>
      <c r="M91" s="123">
        <v>0</v>
      </c>
      <c r="N91" s="123">
        <v>0</v>
      </c>
      <c r="O91" s="124">
        <f t="shared" si="4"/>
        <v>0</v>
      </c>
    </row>
    <row r="92" spans="1:15" x14ac:dyDescent="0.35">
      <c r="A92" s="125" t="s">
        <v>331</v>
      </c>
      <c r="B92" s="135">
        <f t="shared" si="6"/>
        <v>4.7552148157247398E-2</v>
      </c>
      <c r="C92" s="117">
        <f t="shared" si="3"/>
        <v>2.6417860087359665E-3</v>
      </c>
      <c r="D92" s="95">
        <v>0</v>
      </c>
      <c r="E92" s="95">
        <v>0</v>
      </c>
      <c r="F92" s="95">
        <v>1</v>
      </c>
      <c r="G92" s="95">
        <v>0</v>
      </c>
      <c r="H92" s="95">
        <v>-1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105">
        <f t="shared" si="4"/>
        <v>0</v>
      </c>
    </row>
    <row r="93" spans="1:15" x14ac:dyDescent="0.35">
      <c r="A93" s="125" t="s">
        <v>330</v>
      </c>
      <c r="B93" s="135">
        <f t="shared" si="6"/>
        <v>0.20299345189605122</v>
      </c>
      <c r="C93" s="117">
        <f t="shared" si="3"/>
        <v>1.1277413994225069E-2</v>
      </c>
      <c r="D93" s="95">
        <v>0</v>
      </c>
      <c r="E93" s="95">
        <v>0</v>
      </c>
      <c r="F93" s="95">
        <v>1</v>
      </c>
      <c r="G93" s="95">
        <v>0</v>
      </c>
      <c r="H93" s="95">
        <v>0</v>
      </c>
      <c r="I93" s="95">
        <v>-1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105">
        <f t="shared" si="4"/>
        <v>0</v>
      </c>
    </row>
    <row r="94" spans="1:15" x14ac:dyDescent="0.35">
      <c r="A94" s="125" t="s">
        <v>329</v>
      </c>
      <c r="B94" s="135">
        <f t="shared" si="6"/>
        <v>0.20712097386684558</v>
      </c>
      <c r="C94" s="117">
        <f t="shared" si="3"/>
        <v>1.150672077038031E-2</v>
      </c>
      <c r="D94" s="95">
        <v>0</v>
      </c>
      <c r="E94" s="95">
        <v>0</v>
      </c>
      <c r="F94" s="95">
        <v>-1</v>
      </c>
      <c r="G94" s="95">
        <v>0</v>
      </c>
      <c r="H94" s="95">
        <v>0</v>
      </c>
      <c r="I94" s="95">
        <v>0</v>
      </c>
      <c r="J94" s="95">
        <v>1</v>
      </c>
      <c r="K94" s="95">
        <v>0</v>
      </c>
      <c r="L94" s="95">
        <v>0</v>
      </c>
      <c r="M94" s="95">
        <v>0</v>
      </c>
      <c r="N94" s="95">
        <v>0</v>
      </c>
      <c r="O94" s="139">
        <f t="shared" si="4"/>
        <v>0</v>
      </c>
    </row>
    <row r="95" spans="1:15" x14ac:dyDescent="0.35">
      <c r="A95" s="125" t="s">
        <v>328</v>
      </c>
      <c r="B95" s="135">
        <f t="shared" si="6"/>
        <v>7.2819633781482818E-2</v>
      </c>
      <c r="C95" s="117">
        <f t="shared" si="3"/>
        <v>4.0455352100823789E-3</v>
      </c>
      <c r="D95" s="95">
        <v>0</v>
      </c>
      <c r="E95" s="95">
        <v>0</v>
      </c>
      <c r="F95" s="95">
        <v>1</v>
      </c>
      <c r="G95" s="95">
        <v>0</v>
      </c>
      <c r="H95" s="95">
        <v>0</v>
      </c>
      <c r="I95" s="95">
        <v>0</v>
      </c>
      <c r="J95" s="95">
        <v>0</v>
      </c>
      <c r="K95" s="95">
        <v>-1</v>
      </c>
      <c r="L95" s="95">
        <v>0</v>
      </c>
      <c r="M95" s="95">
        <v>0</v>
      </c>
      <c r="N95" s="95">
        <v>0</v>
      </c>
      <c r="O95" s="134">
        <f t="shared" si="4"/>
        <v>0</v>
      </c>
    </row>
    <row r="96" spans="1:15" x14ac:dyDescent="0.35">
      <c r="A96" s="125" t="s">
        <v>327</v>
      </c>
      <c r="B96" s="135">
        <f t="shared" si="6"/>
        <v>4.5404841505402027E-2</v>
      </c>
      <c r="C96" s="117">
        <f t="shared" si="3"/>
        <v>2.5224911947445573E-3</v>
      </c>
      <c r="D96" s="95">
        <v>0</v>
      </c>
      <c r="E96" s="95">
        <v>0</v>
      </c>
      <c r="F96" s="95">
        <v>1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-1</v>
      </c>
      <c r="M96" s="95">
        <v>0</v>
      </c>
      <c r="N96" s="95">
        <v>0</v>
      </c>
      <c r="O96" s="105">
        <f t="shared" si="4"/>
        <v>0</v>
      </c>
    </row>
    <row r="97" spans="1:15" x14ac:dyDescent="0.35">
      <c r="A97" s="125" t="s">
        <v>326</v>
      </c>
      <c r="B97" s="135">
        <f t="shared" si="6"/>
        <v>2.7591703549441737E-2</v>
      </c>
      <c r="C97" s="117">
        <f t="shared" si="3"/>
        <v>1.5328724194134298E-3</v>
      </c>
      <c r="D97" s="95">
        <v>0</v>
      </c>
      <c r="E97" s="95">
        <v>0</v>
      </c>
      <c r="F97" s="95">
        <v>-1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1</v>
      </c>
      <c r="N97" s="95">
        <v>0</v>
      </c>
      <c r="O97" s="105">
        <f t="shared" si="4"/>
        <v>0</v>
      </c>
    </row>
    <row r="98" spans="1:15" ht="14.5" thickBot="1" x14ac:dyDescent="0.4">
      <c r="A98" s="136" t="s">
        <v>325</v>
      </c>
      <c r="B98" s="137">
        <f t="shared" si="6"/>
        <v>6.8112996550409477E-2</v>
      </c>
      <c r="C98" s="129">
        <f t="shared" si="3"/>
        <v>3.7840553639116375E-3</v>
      </c>
      <c r="D98" s="111">
        <v>0</v>
      </c>
      <c r="E98" s="111">
        <v>0</v>
      </c>
      <c r="F98" s="111">
        <v>-1</v>
      </c>
      <c r="G98" s="111">
        <v>0</v>
      </c>
      <c r="H98" s="111">
        <v>0</v>
      </c>
      <c r="I98" s="111">
        <v>0</v>
      </c>
      <c r="J98" s="111">
        <v>0</v>
      </c>
      <c r="K98" s="111">
        <v>0</v>
      </c>
      <c r="L98" s="111">
        <v>0</v>
      </c>
      <c r="M98" s="111">
        <v>0</v>
      </c>
      <c r="N98" s="111">
        <v>1</v>
      </c>
      <c r="O98" s="140">
        <f t="shared" si="4"/>
        <v>0</v>
      </c>
    </row>
    <row r="99" spans="1:15" x14ac:dyDescent="0.35">
      <c r="A99" s="120" t="s">
        <v>324</v>
      </c>
      <c r="B99" s="138">
        <f t="shared" ref="B99:B105" si="7">ABS($D$62-D63)</f>
        <v>4.1168183567003025E-2</v>
      </c>
      <c r="C99" s="117">
        <f t="shared" si="3"/>
        <v>2.2871213092779457E-3</v>
      </c>
      <c r="D99" s="123">
        <v>0</v>
      </c>
      <c r="E99" s="123">
        <v>0</v>
      </c>
      <c r="F99" s="123">
        <v>0</v>
      </c>
      <c r="G99" s="123">
        <v>-1</v>
      </c>
      <c r="H99" s="123">
        <v>1</v>
      </c>
      <c r="I99" s="123">
        <v>0</v>
      </c>
      <c r="J99" s="123">
        <v>0</v>
      </c>
      <c r="K99" s="123">
        <v>0</v>
      </c>
      <c r="L99" s="123">
        <v>0</v>
      </c>
      <c r="M99" s="123">
        <v>0</v>
      </c>
      <c r="N99" s="123">
        <v>0</v>
      </c>
      <c r="O99" s="124">
        <f t="shared" si="4"/>
        <v>0</v>
      </c>
    </row>
    <row r="100" spans="1:15" x14ac:dyDescent="0.35">
      <c r="A100" s="125" t="s">
        <v>323</v>
      </c>
      <c r="B100" s="135">
        <f t="shared" si="7"/>
        <v>0.1142731201718008</v>
      </c>
      <c r="C100" s="117">
        <f t="shared" si="3"/>
        <v>6.3485066762111559E-3</v>
      </c>
      <c r="D100" s="95">
        <v>0</v>
      </c>
      <c r="E100" s="95">
        <v>0</v>
      </c>
      <c r="F100" s="95">
        <v>0</v>
      </c>
      <c r="G100" s="95">
        <v>1</v>
      </c>
      <c r="H100" s="95">
        <v>0</v>
      </c>
      <c r="I100" s="95">
        <v>-1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134">
        <f t="shared" si="4"/>
        <v>0</v>
      </c>
    </row>
    <row r="101" spans="1:15" x14ac:dyDescent="0.35">
      <c r="A101" s="125" t="s">
        <v>322</v>
      </c>
      <c r="B101" s="135">
        <f t="shared" si="7"/>
        <v>0.295841305591096</v>
      </c>
      <c r="C101" s="117">
        <f t="shared" si="3"/>
        <v>1.6435628088394223E-2</v>
      </c>
      <c r="D101" s="95">
        <v>0</v>
      </c>
      <c r="E101" s="95">
        <v>0</v>
      </c>
      <c r="F101" s="95">
        <v>0</v>
      </c>
      <c r="G101" s="95">
        <v>-1</v>
      </c>
      <c r="H101" s="95">
        <v>0</v>
      </c>
      <c r="I101" s="95">
        <v>0</v>
      </c>
      <c r="J101" s="95">
        <v>1</v>
      </c>
      <c r="K101" s="95">
        <v>0</v>
      </c>
      <c r="L101" s="95">
        <v>0</v>
      </c>
      <c r="M101" s="95">
        <v>0</v>
      </c>
      <c r="N101" s="95">
        <v>0</v>
      </c>
      <c r="O101" s="105">
        <f t="shared" si="4"/>
        <v>0</v>
      </c>
    </row>
    <row r="102" spans="1:15" x14ac:dyDescent="0.35">
      <c r="A102" s="125" t="s">
        <v>321</v>
      </c>
      <c r="B102" s="135">
        <f t="shared" si="7"/>
        <v>1.5900697942767605E-2</v>
      </c>
      <c r="C102" s="117">
        <f t="shared" si="3"/>
        <v>8.8337210793153361E-4</v>
      </c>
      <c r="D102" s="95">
        <v>0</v>
      </c>
      <c r="E102" s="95">
        <v>0</v>
      </c>
      <c r="F102" s="95">
        <v>0</v>
      </c>
      <c r="G102" s="95">
        <v>-1</v>
      </c>
      <c r="H102" s="95">
        <v>0</v>
      </c>
      <c r="I102" s="95">
        <v>0</v>
      </c>
      <c r="J102" s="95">
        <v>0</v>
      </c>
      <c r="K102" s="95">
        <v>1</v>
      </c>
      <c r="L102" s="95">
        <v>0</v>
      </c>
      <c r="M102" s="95">
        <v>0</v>
      </c>
      <c r="N102" s="95">
        <v>0</v>
      </c>
      <c r="O102" s="139">
        <f t="shared" si="4"/>
        <v>0</v>
      </c>
    </row>
    <row r="103" spans="1:15" x14ac:dyDescent="0.35">
      <c r="A103" s="125" t="s">
        <v>320</v>
      </c>
      <c r="B103" s="135">
        <f t="shared" si="7"/>
        <v>4.3315490218848396E-2</v>
      </c>
      <c r="C103" s="117">
        <f t="shared" si="3"/>
        <v>2.4064161232693554E-3</v>
      </c>
      <c r="D103" s="95">
        <v>0</v>
      </c>
      <c r="E103" s="95">
        <v>0</v>
      </c>
      <c r="F103" s="95">
        <v>0</v>
      </c>
      <c r="G103" s="95">
        <v>-1</v>
      </c>
      <c r="H103" s="95">
        <v>0</v>
      </c>
      <c r="I103" s="95">
        <v>0</v>
      </c>
      <c r="J103" s="95">
        <v>0</v>
      </c>
      <c r="K103" s="95">
        <v>0</v>
      </c>
      <c r="L103" s="95">
        <v>1</v>
      </c>
      <c r="M103" s="95">
        <v>0</v>
      </c>
      <c r="N103" s="95">
        <v>0</v>
      </c>
      <c r="O103" s="134">
        <f t="shared" si="4"/>
        <v>0</v>
      </c>
    </row>
    <row r="104" spans="1:15" x14ac:dyDescent="0.35">
      <c r="A104" s="125" t="s">
        <v>319</v>
      </c>
      <c r="B104" s="135">
        <f t="shared" si="7"/>
        <v>0.11631203527369216</v>
      </c>
      <c r="C104" s="117">
        <f t="shared" ref="C104:C126" si="8">B104/18</f>
        <v>6.4617797374273422E-3</v>
      </c>
      <c r="D104" s="95">
        <v>0</v>
      </c>
      <c r="E104" s="95">
        <v>0</v>
      </c>
      <c r="F104" s="95">
        <v>0</v>
      </c>
      <c r="G104" s="95">
        <v>-1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1</v>
      </c>
      <c r="N104" s="95">
        <v>0</v>
      </c>
      <c r="O104" s="105">
        <f t="shared" ref="O104:O126" si="9">SUM(D104:N104)</f>
        <v>0</v>
      </c>
    </row>
    <row r="105" spans="1:15" ht="14.5" thickBot="1" x14ac:dyDescent="0.4">
      <c r="A105" s="136" t="s">
        <v>318</v>
      </c>
      <c r="B105" s="137">
        <f t="shared" si="7"/>
        <v>0.1568333282746599</v>
      </c>
      <c r="C105" s="129">
        <f t="shared" si="8"/>
        <v>8.7129626819255502E-3</v>
      </c>
      <c r="D105" s="111">
        <v>0</v>
      </c>
      <c r="E105" s="111">
        <v>0</v>
      </c>
      <c r="F105" s="111">
        <v>0</v>
      </c>
      <c r="G105" s="111">
        <v>-1</v>
      </c>
      <c r="H105" s="111">
        <v>0</v>
      </c>
      <c r="I105" s="111">
        <v>0</v>
      </c>
      <c r="J105" s="111">
        <v>0</v>
      </c>
      <c r="K105" s="111">
        <v>0</v>
      </c>
      <c r="L105" s="111">
        <v>0</v>
      </c>
      <c r="M105" s="111">
        <v>0</v>
      </c>
      <c r="N105" s="111">
        <v>1</v>
      </c>
      <c r="O105" s="134">
        <f t="shared" si="9"/>
        <v>0</v>
      </c>
    </row>
    <row r="106" spans="1:15" x14ac:dyDescent="0.35">
      <c r="A106" s="120" t="s">
        <v>317</v>
      </c>
      <c r="B106" s="138">
        <f t="shared" ref="B106:B111" si="10">ABS($D$63-D64)</f>
        <v>0.15544130373880383</v>
      </c>
      <c r="C106" s="117">
        <f t="shared" si="8"/>
        <v>8.6356279854891017E-3</v>
      </c>
      <c r="D106" s="123">
        <v>0</v>
      </c>
      <c r="E106" s="123">
        <v>0</v>
      </c>
      <c r="F106" s="123">
        <v>0</v>
      </c>
      <c r="G106" s="123">
        <v>0</v>
      </c>
      <c r="H106" s="123">
        <v>1</v>
      </c>
      <c r="I106" s="123">
        <v>-1</v>
      </c>
      <c r="J106" s="123">
        <v>0</v>
      </c>
      <c r="K106" s="123">
        <v>0</v>
      </c>
      <c r="L106" s="123">
        <v>0</v>
      </c>
      <c r="M106" s="123">
        <v>0</v>
      </c>
      <c r="N106" s="123">
        <v>0</v>
      </c>
      <c r="O106" s="105">
        <f t="shared" si="9"/>
        <v>0</v>
      </c>
    </row>
    <row r="107" spans="1:15" x14ac:dyDescent="0.35">
      <c r="A107" s="125" t="s">
        <v>316</v>
      </c>
      <c r="B107" s="135">
        <f t="shared" si="10"/>
        <v>0.25467312202409298</v>
      </c>
      <c r="C107" s="117">
        <f t="shared" si="8"/>
        <v>1.4148506779116277E-2</v>
      </c>
      <c r="D107" s="95">
        <v>0</v>
      </c>
      <c r="E107" s="95">
        <v>0</v>
      </c>
      <c r="F107" s="95">
        <v>0</v>
      </c>
      <c r="G107" s="95">
        <v>0</v>
      </c>
      <c r="H107" s="95">
        <v>-1</v>
      </c>
      <c r="I107" s="95">
        <v>0</v>
      </c>
      <c r="J107" s="95">
        <v>1</v>
      </c>
      <c r="K107" s="95">
        <v>0</v>
      </c>
      <c r="L107" s="95">
        <v>0</v>
      </c>
      <c r="M107" s="95">
        <v>0</v>
      </c>
      <c r="N107" s="95">
        <v>0</v>
      </c>
      <c r="O107" s="105">
        <f t="shared" si="9"/>
        <v>0</v>
      </c>
    </row>
    <row r="108" spans="1:15" x14ac:dyDescent="0.35">
      <c r="A108" s="125" t="s">
        <v>315</v>
      </c>
      <c r="B108" s="135">
        <f t="shared" si="10"/>
        <v>2.526748562423542E-2</v>
      </c>
      <c r="C108" s="117">
        <f t="shared" si="8"/>
        <v>1.4037492013464121E-3</v>
      </c>
      <c r="D108" s="95">
        <v>0</v>
      </c>
      <c r="E108" s="95">
        <v>0</v>
      </c>
      <c r="F108" s="95">
        <v>0</v>
      </c>
      <c r="G108" s="95">
        <v>0</v>
      </c>
      <c r="H108" s="95">
        <v>1</v>
      </c>
      <c r="I108" s="95">
        <v>0</v>
      </c>
      <c r="J108" s="95">
        <v>0</v>
      </c>
      <c r="K108" s="95">
        <v>-1</v>
      </c>
      <c r="L108" s="95">
        <v>0</v>
      </c>
      <c r="M108" s="95">
        <v>0</v>
      </c>
      <c r="N108" s="95">
        <v>0</v>
      </c>
      <c r="O108" s="105">
        <f t="shared" si="9"/>
        <v>0</v>
      </c>
    </row>
    <row r="109" spans="1:15" x14ac:dyDescent="0.35">
      <c r="A109" s="125" t="s">
        <v>314</v>
      </c>
      <c r="B109" s="135">
        <f t="shared" si="10"/>
        <v>2.147306651845371E-3</v>
      </c>
      <c r="C109" s="117">
        <f t="shared" si="8"/>
        <v>1.192948139914095E-4</v>
      </c>
      <c r="D109" s="95">
        <v>0</v>
      </c>
      <c r="E109" s="95">
        <v>0</v>
      </c>
      <c r="F109" s="95">
        <v>0</v>
      </c>
      <c r="G109" s="95">
        <v>0</v>
      </c>
      <c r="H109" s="95">
        <v>-1</v>
      </c>
      <c r="I109" s="95">
        <v>0</v>
      </c>
      <c r="J109" s="95">
        <v>0</v>
      </c>
      <c r="K109" s="95">
        <v>0</v>
      </c>
      <c r="L109" s="95">
        <v>1</v>
      </c>
      <c r="M109" s="95">
        <v>0</v>
      </c>
      <c r="N109" s="95">
        <v>0</v>
      </c>
      <c r="O109" s="105">
        <f t="shared" si="9"/>
        <v>0</v>
      </c>
    </row>
    <row r="110" spans="1:15" x14ac:dyDescent="0.35">
      <c r="A110" s="125" t="s">
        <v>313</v>
      </c>
      <c r="B110" s="135">
        <f t="shared" si="10"/>
        <v>7.5143851706689135E-2</v>
      </c>
      <c r="C110" s="117">
        <f t="shared" si="8"/>
        <v>4.1746584281493965E-3</v>
      </c>
      <c r="D110" s="95">
        <v>0</v>
      </c>
      <c r="E110" s="95">
        <v>0</v>
      </c>
      <c r="F110" s="95">
        <v>0</v>
      </c>
      <c r="G110" s="95">
        <v>0</v>
      </c>
      <c r="H110" s="95">
        <v>-1</v>
      </c>
      <c r="I110" s="95">
        <v>0</v>
      </c>
      <c r="J110" s="95">
        <v>0</v>
      </c>
      <c r="K110" s="95">
        <v>0</v>
      </c>
      <c r="L110" s="95">
        <v>0</v>
      </c>
      <c r="M110" s="95">
        <v>1</v>
      </c>
      <c r="N110" s="95">
        <v>0</v>
      </c>
      <c r="O110" s="105">
        <f t="shared" si="9"/>
        <v>0</v>
      </c>
    </row>
    <row r="111" spans="1:15" ht="14.5" thickBot="1" x14ac:dyDescent="0.4">
      <c r="A111" s="136" t="s">
        <v>312</v>
      </c>
      <c r="B111" s="137">
        <f t="shared" si="10"/>
        <v>0.11566514470765688</v>
      </c>
      <c r="C111" s="129">
        <f t="shared" si="8"/>
        <v>6.4258413726476045E-3</v>
      </c>
      <c r="D111" s="111">
        <v>0</v>
      </c>
      <c r="E111" s="111">
        <v>0</v>
      </c>
      <c r="F111" s="111">
        <v>0</v>
      </c>
      <c r="G111" s="111">
        <v>0</v>
      </c>
      <c r="H111" s="111">
        <v>-1</v>
      </c>
      <c r="I111" s="111">
        <v>0</v>
      </c>
      <c r="J111" s="111">
        <v>0</v>
      </c>
      <c r="K111" s="111">
        <v>0</v>
      </c>
      <c r="L111" s="111">
        <v>0</v>
      </c>
      <c r="M111" s="111">
        <v>0</v>
      </c>
      <c r="N111" s="111">
        <v>1</v>
      </c>
      <c r="O111" s="140">
        <f t="shared" si="9"/>
        <v>0</v>
      </c>
    </row>
    <row r="112" spans="1:15" x14ac:dyDescent="0.35">
      <c r="A112" s="120" t="s">
        <v>311</v>
      </c>
      <c r="B112" s="138">
        <f>ABS($D$64-D65)</f>
        <v>0.41011442576289681</v>
      </c>
      <c r="C112" s="117">
        <f t="shared" si="8"/>
        <v>2.2784134764605377E-2</v>
      </c>
      <c r="D112" s="123">
        <v>0</v>
      </c>
      <c r="E112" s="123">
        <v>0</v>
      </c>
      <c r="F112" s="123">
        <v>0</v>
      </c>
      <c r="G112" s="123">
        <v>0</v>
      </c>
      <c r="H112" s="123">
        <v>0</v>
      </c>
      <c r="I112" s="123">
        <v>-1</v>
      </c>
      <c r="J112" s="123">
        <v>1</v>
      </c>
      <c r="K112" s="123">
        <v>0</v>
      </c>
      <c r="L112" s="123">
        <v>0</v>
      </c>
      <c r="M112" s="123">
        <v>0</v>
      </c>
      <c r="N112" s="123">
        <v>0</v>
      </c>
      <c r="O112" s="124">
        <f t="shared" si="9"/>
        <v>0</v>
      </c>
    </row>
    <row r="113" spans="1:15" x14ac:dyDescent="0.35">
      <c r="A113" s="125" t="s">
        <v>310</v>
      </c>
      <c r="B113" s="135">
        <f>ABS($D$64-D66)</f>
        <v>0.13017381811456841</v>
      </c>
      <c r="C113" s="117">
        <f t="shared" si="8"/>
        <v>7.2318787841426889E-3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-1</v>
      </c>
      <c r="J113" s="95">
        <v>0</v>
      </c>
      <c r="K113" s="95">
        <v>1</v>
      </c>
      <c r="L113" s="95">
        <v>0</v>
      </c>
      <c r="M113" s="95">
        <v>0</v>
      </c>
      <c r="N113" s="95">
        <v>0</v>
      </c>
      <c r="O113" s="105">
        <f t="shared" si="9"/>
        <v>0</v>
      </c>
    </row>
    <row r="114" spans="1:15" x14ac:dyDescent="0.35">
      <c r="A114" s="125" t="s">
        <v>309</v>
      </c>
      <c r="B114" s="135">
        <f>ABS($D$64-D67)</f>
        <v>0.1575886103906492</v>
      </c>
      <c r="C114" s="117">
        <f t="shared" si="8"/>
        <v>8.7549227994805114E-3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-1</v>
      </c>
      <c r="J114" s="95">
        <v>0</v>
      </c>
      <c r="K114" s="95">
        <v>0</v>
      </c>
      <c r="L114" s="95">
        <v>1</v>
      </c>
      <c r="M114" s="95">
        <v>0</v>
      </c>
      <c r="N114" s="95">
        <v>0</v>
      </c>
      <c r="O114" s="105">
        <f t="shared" si="9"/>
        <v>0</v>
      </c>
    </row>
    <row r="115" spans="1:15" x14ac:dyDescent="0.35">
      <c r="A115" s="125" t="s">
        <v>308</v>
      </c>
      <c r="B115" s="135">
        <f>ABS($D$64-D68)</f>
        <v>0.23058515544549296</v>
      </c>
      <c r="C115" s="117">
        <f t="shared" si="8"/>
        <v>1.2810286413638497E-2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-1</v>
      </c>
      <c r="J115" s="95">
        <v>0</v>
      </c>
      <c r="K115" s="95">
        <v>0</v>
      </c>
      <c r="L115" s="95">
        <v>0</v>
      </c>
      <c r="M115" s="95">
        <v>1</v>
      </c>
      <c r="N115" s="95">
        <v>0</v>
      </c>
      <c r="O115" s="105">
        <f t="shared" si="9"/>
        <v>0</v>
      </c>
    </row>
    <row r="116" spans="1:15" ht="14.5" thickBot="1" x14ac:dyDescent="0.4">
      <c r="A116" s="136" t="s">
        <v>307</v>
      </c>
      <c r="B116" s="137">
        <f>ABS($D$64-D69)</f>
        <v>0.2711064484464607</v>
      </c>
      <c r="C116" s="129">
        <f t="shared" si="8"/>
        <v>1.5061469358136705E-2</v>
      </c>
      <c r="D116" s="111">
        <v>0</v>
      </c>
      <c r="E116" s="111">
        <v>0</v>
      </c>
      <c r="F116" s="111">
        <v>0</v>
      </c>
      <c r="G116" s="111">
        <v>0</v>
      </c>
      <c r="H116" s="111">
        <v>0</v>
      </c>
      <c r="I116" s="111">
        <v>-1</v>
      </c>
      <c r="J116" s="111">
        <v>0</v>
      </c>
      <c r="K116" s="111">
        <v>0</v>
      </c>
      <c r="L116" s="111">
        <v>0</v>
      </c>
      <c r="M116" s="111">
        <v>0</v>
      </c>
      <c r="N116" s="111">
        <v>1</v>
      </c>
      <c r="O116" s="140">
        <f t="shared" si="9"/>
        <v>0</v>
      </c>
    </row>
    <row r="117" spans="1:15" x14ac:dyDescent="0.35">
      <c r="A117" s="120" t="s">
        <v>306</v>
      </c>
      <c r="B117" s="138">
        <f>ABS($D$65-D66)</f>
        <v>0.2799406076483284</v>
      </c>
      <c r="C117" s="117">
        <f t="shared" si="8"/>
        <v>1.5552255980462689E-2</v>
      </c>
      <c r="D117" s="123">
        <v>0</v>
      </c>
      <c r="E117" s="123">
        <v>0</v>
      </c>
      <c r="F117" s="123">
        <v>0</v>
      </c>
      <c r="G117" s="123">
        <v>0</v>
      </c>
      <c r="H117" s="123">
        <v>0</v>
      </c>
      <c r="I117" s="123">
        <v>0</v>
      </c>
      <c r="J117" s="123">
        <v>1</v>
      </c>
      <c r="K117" s="123">
        <v>-1</v>
      </c>
      <c r="L117" s="123">
        <v>0</v>
      </c>
      <c r="M117" s="123">
        <v>0</v>
      </c>
      <c r="N117" s="123">
        <v>0</v>
      </c>
      <c r="O117" s="124">
        <f t="shared" si="9"/>
        <v>0</v>
      </c>
    </row>
    <row r="118" spans="1:15" x14ac:dyDescent="0.35">
      <c r="A118" s="125" t="s">
        <v>305</v>
      </c>
      <c r="B118" s="135">
        <f>ABS($D$65-D67)</f>
        <v>0.25252581537224761</v>
      </c>
      <c r="C118" s="117">
        <f t="shared" si="8"/>
        <v>1.4029211965124867E-2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1</v>
      </c>
      <c r="K118" s="95">
        <v>0</v>
      </c>
      <c r="L118" s="95">
        <v>-1</v>
      </c>
      <c r="M118" s="95">
        <v>0</v>
      </c>
      <c r="N118" s="95">
        <v>0</v>
      </c>
      <c r="O118" s="105">
        <f t="shared" si="9"/>
        <v>0</v>
      </c>
    </row>
    <row r="119" spans="1:15" x14ac:dyDescent="0.35">
      <c r="A119" s="125" t="s">
        <v>304</v>
      </c>
      <c r="B119" s="135">
        <f>ABS($D$65-D68)</f>
        <v>0.17952927031740384</v>
      </c>
      <c r="C119" s="117">
        <f t="shared" si="8"/>
        <v>9.973848350966881E-3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1</v>
      </c>
      <c r="K119" s="95">
        <v>0</v>
      </c>
      <c r="L119" s="95">
        <v>0</v>
      </c>
      <c r="M119" s="95">
        <v>-1</v>
      </c>
      <c r="N119" s="95">
        <v>0</v>
      </c>
      <c r="O119" s="105">
        <f t="shared" si="9"/>
        <v>0</v>
      </c>
    </row>
    <row r="120" spans="1:15" ht="14.5" thickBot="1" x14ac:dyDescent="0.4">
      <c r="A120" s="136" t="s">
        <v>303</v>
      </c>
      <c r="B120" s="137">
        <f>ABS($D$65-D69)</f>
        <v>0.1390079773164361</v>
      </c>
      <c r="C120" s="129">
        <f t="shared" si="8"/>
        <v>7.7226654064686722E-3</v>
      </c>
      <c r="D120" s="111">
        <v>0</v>
      </c>
      <c r="E120" s="111">
        <v>0</v>
      </c>
      <c r="F120" s="111">
        <v>0</v>
      </c>
      <c r="G120" s="111">
        <v>0</v>
      </c>
      <c r="H120" s="111">
        <v>0</v>
      </c>
      <c r="I120" s="111">
        <v>0</v>
      </c>
      <c r="J120" s="111">
        <v>1</v>
      </c>
      <c r="K120" s="111">
        <v>0</v>
      </c>
      <c r="L120" s="111">
        <v>0</v>
      </c>
      <c r="M120" s="111">
        <v>0</v>
      </c>
      <c r="N120" s="111">
        <v>-1</v>
      </c>
      <c r="O120" s="140">
        <f t="shared" si="9"/>
        <v>0</v>
      </c>
    </row>
    <row r="121" spans="1:15" x14ac:dyDescent="0.35">
      <c r="A121" s="120" t="s">
        <v>302</v>
      </c>
      <c r="B121" s="141">
        <f>ABS($D$66-D67)</f>
        <v>2.7414792276080791E-2</v>
      </c>
      <c r="C121" s="117">
        <f t="shared" si="8"/>
        <v>1.5230440153378216E-3</v>
      </c>
      <c r="D121" s="123">
        <v>0</v>
      </c>
      <c r="E121" s="123">
        <v>0</v>
      </c>
      <c r="F121" s="123">
        <v>0</v>
      </c>
      <c r="G121" s="123">
        <v>0</v>
      </c>
      <c r="H121" s="123">
        <v>0</v>
      </c>
      <c r="I121" s="123">
        <v>0</v>
      </c>
      <c r="J121" s="123">
        <v>0</v>
      </c>
      <c r="K121" s="123">
        <v>-1</v>
      </c>
      <c r="L121" s="123">
        <v>1</v>
      </c>
      <c r="M121" s="123">
        <v>0</v>
      </c>
      <c r="N121" s="123">
        <v>0</v>
      </c>
      <c r="O121" s="124">
        <f t="shared" si="9"/>
        <v>0</v>
      </c>
    </row>
    <row r="122" spans="1:15" x14ac:dyDescent="0.35">
      <c r="A122" s="125" t="s">
        <v>301</v>
      </c>
      <c r="B122" s="135">
        <f>ABS($D$66-D68)</f>
        <v>0.10041133733092455</v>
      </c>
      <c r="C122" s="117">
        <f t="shared" si="8"/>
        <v>5.5784076294958084E-3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-1</v>
      </c>
      <c r="L122" s="95">
        <v>0</v>
      </c>
      <c r="M122" s="95">
        <v>1</v>
      </c>
      <c r="N122" s="95">
        <v>0</v>
      </c>
      <c r="O122" s="105">
        <f t="shared" si="9"/>
        <v>0</v>
      </c>
    </row>
    <row r="123" spans="1:15" ht="14.5" thickBot="1" x14ac:dyDescent="0.4">
      <c r="A123" s="136" t="s">
        <v>300</v>
      </c>
      <c r="B123" s="137">
        <f>ABS($D$66-D69)</f>
        <v>0.14093263033189229</v>
      </c>
      <c r="C123" s="129">
        <f t="shared" si="8"/>
        <v>7.8295905739940164E-3</v>
      </c>
      <c r="D123" s="111">
        <v>0</v>
      </c>
      <c r="E123" s="111">
        <v>0</v>
      </c>
      <c r="F123" s="111">
        <v>0</v>
      </c>
      <c r="G123" s="111">
        <v>0</v>
      </c>
      <c r="H123" s="111">
        <v>0</v>
      </c>
      <c r="I123" s="111">
        <v>0</v>
      </c>
      <c r="J123" s="111">
        <v>0</v>
      </c>
      <c r="K123" s="111">
        <v>-1</v>
      </c>
      <c r="L123" s="111">
        <v>0</v>
      </c>
      <c r="M123" s="111">
        <v>0</v>
      </c>
      <c r="N123" s="111">
        <v>1</v>
      </c>
      <c r="O123" s="140">
        <f t="shared" si="9"/>
        <v>0</v>
      </c>
    </row>
    <row r="124" spans="1:15" x14ac:dyDescent="0.35">
      <c r="A124" s="120" t="s">
        <v>299</v>
      </c>
      <c r="B124" s="132">
        <f>ABS($D$67-D68)</f>
        <v>7.2996545054843764E-2</v>
      </c>
      <c r="C124" s="117">
        <f t="shared" si="8"/>
        <v>4.0553636141579868E-3</v>
      </c>
      <c r="D124" s="123">
        <v>0</v>
      </c>
      <c r="E124" s="123">
        <v>0</v>
      </c>
      <c r="F124" s="123">
        <v>0</v>
      </c>
      <c r="G124" s="123">
        <v>0</v>
      </c>
      <c r="H124" s="123">
        <v>0</v>
      </c>
      <c r="I124" s="123">
        <v>0</v>
      </c>
      <c r="J124" s="123">
        <v>0</v>
      </c>
      <c r="K124" s="123">
        <v>0</v>
      </c>
      <c r="L124" s="123">
        <v>-1</v>
      </c>
      <c r="M124" s="123">
        <v>1</v>
      </c>
      <c r="N124" s="123">
        <v>0</v>
      </c>
      <c r="O124" s="124">
        <f t="shared" si="9"/>
        <v>0</v>
      </c>
    </row>
    <row r="125" spans="1:15" ht="14.5" thickBot="1" x14ac:dyDescent="0.4">
      <c r="A125" s="136" t="s">
        <v>298</v>
      </c>
      <c r="B125" s="137">
        <f>ABS($D$67-D69)</f>
        <v>0.1135178380558115</v>
      </c>
      <c r="C125" s="129">
        <f t="shared" si="8"/>
        <v>6.3065465586561948E-3</v>
      </c>
      <c r="D125" s="111">
        <v>0</v>
      </c>
      <c r="E125" s="111">
        <v>0</v>
      </c>
      <c r="F125" s="111">
        <v>0</v>
      </c>
      <c r="G125" s="111">
        <v>0</v>
      </c>
      <c r="H125" s="111">
        <v>0</v>
      </c>
      <c r="I125" s="111">
        <v>0</v>
      </c>
      <c r="J125" s="111">
        <v>0</v>
      </c>
      <c r="K125" s="111">
        <v>0</v>
      </c>
      <c r="L125" s="111">
        <v>-1</v>
      </c>
      <c r="M125" s="111">
        <v>0</v>
      </c>
      <c r="N125" s="111">
        <v>1</v>
      </c>
      <c r="O125" s="140">
        <f t="shared" si="9"/>
        <v>0</v>
      </c>
    </row>
    <row r="126" spans="1:15" ht="14.5" thickBot="1" x14ac:dyDescent="0.4">
      <c r="A126" s="142" t="s">
        <v>297</v>
      </c>
      <c r="B126" s="143">
        <f>ABS(D68-D69)</f>
        <v>4.052129300096774E-2</v>
      </c>
      <c r="C126" s="129">
        <f t="shared" si="8"/>
        <v>2.251182944498208E-3</v>
      </c>
      <c r="D126" s="144">
        <v>0</v>
      </c>
      <c r="E126" s="144">
        <v>0</v>
      </c>
      <c r="F126" s="144">
        <v>0</v>
      </c>
      <c r="G126" s="144">
        <v>0</v>
      </c>
      <c r="H126" s="144">
        <v>0</v>
      </c>
      <c r="I126" s="144">
        <v>0</v>
      </c>
      <c r="J126" s="144">
        <v>0</v>
      </c>
      <c r="K126" s="144">
        <v>0</v>
      </c>
      <c r="L126" s="144">
        <v>0</v>
      </c>
      <c r="M126" s="144">
        <v>-1</v>
      </c>
      <c r="N126" s="144">
        <v>1</v>
      </c>
      <c r="O126" s="145">
        <f t="shared" si="9"/>
        <v>0</v>
      </c>
    </row>
    <row r="127" spans="1:15" x14ac:dyDescent="0.35">
      <c r="A127" s="146"/>
      <c r="B127" s="147"/>
      <c r="O127" s="148"/>
    </row>
    <row r="128" spans="1:15" x14ac:dyDescent="0.35">
      <c r="A128" s="146"/>
      <c r="B128" s="147"/>
    </row>
    <row r="129" spans="1:55" x14ac:dyDescent="0.35">
      <c r="A129" s="146"/>
      <c r="B129" s="147"/>
    </row>
    <row r="130" spans="1:55" ht="17.5" x14ac:dyDescent="0.35">
      <c r="A130" s="99" t="s">
        <v>282</v>
      </c>
    </row>
    <row r="131" spans="1:55" ht="17.5" x14ac:dyDescent="0.35">
      <c r="A131" s="149"/>
    </row>
    <row r="132" spans="1:55" ht="17.5" x14ac:dyDescent="0.35">
      <c r="A132" s="149"/>
    </row>
    <row r="133" spans="1:55" ht="17.5" x14ac:dyDescent="0.35">
      <c r="A133" s="149"/>
    </row>
    <row r="134" spans="1:55" x14ac:dyDescent="0.35">
      <c r="A134" s="95">
        <f t="array" ref="A134:BC188">tao*MMULT(P,MMULT(S,TRANSPOSE(P)))</f>
        <v>8.6934285505973485E-3</v>
      </c>
      <c r="B134" s="95">
        <v>-3.4992870837532416E-3</v>
      </c>
      <c r="C134" s="95">
        <v>-2.0411904898384892E-3</v>
      </c>
      <c r="D134" s="95">
        <v>-1.0301936515606756E-3</v>
      </c>
      <c r="E134" s="95">
        <v>-1.381184365163152E-3</v>
      </c>
      <c r="F134" s="95">
        <v>2.2408047452419089E-3</v>
      </c>
      <c r="G134" s="95">
        <v>-1.5556141762369394E-3</v>
      </c>
      <c r="H134" s="95">
        <v>-1.6313653242827249E-3</v>
      </c>
      <c r="I134" s="95">
        <v>-2.47673327413598E-3</v>
      </c>
      <c r="J134" s="95">
        <v>8.8061634167849612E-4</v>
      </c>
      <c r="K134" s="95">
        <v>5.1941414668441061E-3</v>
      </c>
      <c r="L134" s="95">
        <v>6.6522380607588584E-3</v>
      </c>
      <c r="M134" s="95">
        <v>7.663234899036672E-3</v>
      </c>
      <c r="N134" s="95">
        <v>7.3122441854341956E-3</v>
      </c>
      <c r="O134" s="95">
        <v>-6.4526238053554397E-3</v>
      </c>
      <c r="P134" s="95">
        <v>7.1378143743604083E-3</v>
      </c>
      <c r="Q134" s="95">
        <v>7.0620632263146228E-3</v>
      </c>
      <c r="R134" s="95">
        <v>6.2166952764613672E-3</v>
      </c>
      <c r="S134" s="95">
        <v>9.5740448922758438E-3</v>
      </c>
      <c r="T134" s="95">
        <v>1.4580965939147519E-3</v>
      </c>
      <c r="U134" s="95">
        <v>2.4690934321925655E-3</v>
      </c>
      <c r="V134" s="95">
        <v>2.1181027185900895E-3</v>
      </c>
      <c r="W134" s="95">
        <v>-1.2584823385113331E-3</v>
      </c>
      <c r="X134" s="95">
        <v>1.9436729075163019E-3</v>
      </c>
      <c r="Y134" s="95">
        <v>1.8679217594705165E-3</v>
      </c>
      <c r="Z134" s="95">
        <v>-1.0225538096172615E-3</v>
      </c>
      <c r="AA134" s="95">
        <v>-4.3799034254317377E-3</v>
      </c>
      <c r="AB134" s="95">
        <v>-1.0109968382778134E-3</v>
      </c>
      <c r="AC134" s="95">
        <v>6.600061246753372E-4</v>
      </c>
      <c r="AD134" s="95">
        <v>1.9961425540341964E-4</v>
      </c>
      <c r="AE134" s="95">
        <v>-4.8557631360154972E-4</v>
      </c>
      <c r="AF134" s="95">
        <v>-4.0982516555576436E-4</v>
      </c>
      <c r="AG134" s="95">
        <v>4.3554278429749058E-4</v>
      </c>
      <c r="AH134" s="95">
        <v>-2.9218068315169854E-3</v>
      </c>
      <c r="AI134" s="95">
        <v>-3.5099071360247618E-4</v>
      </c>
      <c r="AJ134" s="95">
        <v>1.2106110936812332E-3</v>
      </c>
      <c r="AK134" s="95">
        <v>-5.2542052467626377E-4</v>
      </c>
      <c r="AL134" s="95">
        <v>6.0117167272204903E-4</v>
      </c>
      <c r="AM134" s="95">
        <v>1.446539622575304E-3</v>
      </c>
      <c r="AN134" s="95">
        <v>-1.9108099932391718E-3</v>
      </c>
      <c r="AO134" s="95">
        <v>8.5962038007875684E-4</v>
      </c>
      <c r="AP134" s="95">
        <v>1.7442981107378757E-4</v>
      </c>
      <c r="AQ134" s="95">
        <v>2.501809591195729E-4</v>
      </c>
      <c r="AR134" s="95">
        <v>1.095548908972828E-3</v>
      </c>
      <c r="AS134" s="95">
        <v>-2.2618007068416482E-3</v>
      </c>
      <c r="AT134" s="95">
        <v>6.8519056900496903E-4</v>
      </c>
      <c r="AU134" s="95">
        <v>6.0943942095918399E-4</v>
      </c>
      <c r="AV134" s="95">
        <v>-2.3592852889407117E-4</v>
      </c>
      <c r="AW134" s="95">
        <v>3.121421086920405E-3</v>
      </c>
      <c r="AX134" s="95">
        <v>7.5751148045785321E-5</v>
      </c>
      <c r="AY134" s="95">
        <v>9.2111909789904041E-4</v>
      </c>
      <c r="AZ134" s="95">
        <v>-2.436230517915436E-3</v>
      </c>
      <c r="BA134" s="95">
        <v>8.4536794985325516E-4</v>
      </c>
      <c r="BB134" s="95">
        <v>-2.511981665961221E-3</v>
      </c>
      <c r="BC134" s="95">
        <v>-3.3573496158144762E-3</v>
      </c>
    </row>
    <row r="135" spans="1:55" x14ac:dyDescent="0.35">
      <c r="A135" s="95">
        <v>-3.4992870837532416E-3</v>
      </c>
      <c r="B135" s="95">
        <v>1.2310099784940083E-2</v>
      </c>
      <c r="C135" s="95">
        <v>7.9925996844846473E-3</v>
      </c>
      <c r="D135" s="95">
        <v>6.3440743499431559E-3</v>
      </c>
      <c r="E135" s="95">
        <v>7.2232953318128526E-3</v>
      </c>
      <c r="F135" s="95">
        <v>-4.7911395633181194E-3</v>
      </c>
      <c r="G135" s="95">
        <v>8.0657655094548281E-3</v>
      </c>
      <c r="H135" s="95">
        <v>7.7090802425337675E-3</v>
      </c>
      <c r="I135" s="95">
        <v>6.2027311255052715E-3</v>
      </c>
      <c r="J135" s="95">
        <v>5.8676552916589325E-3</v>
      </c>
      <c r="K135" s="95">
        <v>8.8108127011868424E-3</v>
      </c>
      <c r="L135" s="95">
        <v>4.4933126007314066E-3</v>
      </c>
      <c r="M135" s="95">
        <v>2.8447872661899144E-3</v>
      </c>
      <c r="N135" s="95">
        <v>3.7240082480596106E-3</v>
      </c>
      <c r="O135" s="95">
        <v>-1.2918524795648783E-3</v>
      </c>
      <c r="P135" s="95">
        <v>4.5664784257015874E-3</v>
      </c>
      <c r="Q135" s="95">
        <v>4.2097931587805259E-3</v>
      </c>
      <c r="R135" s="95">
        <v>2.7034440417520299E-3</v>
      </c>
      <c r="S135" s="95">
        <v>2.3683682079056914E-3</v>
      </c>
      <c r="T135" s="95">
        <v>-4.3175001004554358E-3</v>
      </c>
      <c r="U135" s="95">
        <v>-5.9660254349969272E-3</v>
      </c>
      <c r="V135" s="95">
        <v>-5.0868044531272322E-3</v>
      </c>
      <c r="W135" s="95">
        <v>7.5189602216219637E-3</v>
      </c>
      <c r="X135" s="95">
        <v>-4.244334275485255E-3</v>
      </c>
      <c r="Y135" s="95">
        <v>-4.6010195424063156E-3</v>
      </c>
      <c r="Z135" s="95">
        <v>6.1073686594348125E-3</v>
      </c>
      <c r="AA135" s="95">
        <v>6.4424444932811506E-3</v>
      </c>
      <c r="AB135" s="95">
        <v>1.6485253345414918E-3</v>
      </c>
      <c r="AC135" s="95">
        <v>-7.6930435267179623E-4</v>
      </c>
      <c r="AD135" s="95">
        <v>3.2014601211665279E-3</v>
      </c>
      <c r="AE135" s="95">
        <v>-7.3165824970181179E-5</v>
      </c>
      <c r="AF135" s="95">
        <v>2.8351944195088055E-4</v>
      </c>
      <c r="AG135" s="95">
        <v>1.7898685589793765E-3</v>
      </c>
      <c r="AH135" s="95">
        <v>2.1249443928257152E-3</v>
      </c>
      <c r="AI135" s="95">
        <v>8.7922098186969568E-4</v>
      </c>
      <c r="AJ135" s="95">
        <v>1.5529347866250361E-3</v>
      </c>
      <c r="AK135" s="95">
        <v>1.7216911595116732E-3</v>
      </c>
      <c r="AL135" s="95">
        <v>-1.3650058925906113E-3</v>
      </c>
      <c r="AM135" s="95">
        <v>1.4134322443788445E-4</v>
      </c>
      <c r="AN135" s="95">
        <v>4.7641905828422343E-4</v>
      </c>
      <c r="AO135" s="95">
        <v>2.4321557684947319E-3</v>
      </c>
      <c r="AP135" s="95">
        <v>-8.4247017764197741E-4</v>
      </c>
      <c r="AQ135" s="95">
        <v>-4.8578491072091563E-4</v>
      </c>
      <c r="AR135" s="95">
        <v>1.0205642063075802E-3</v>
      </c>
      <c r="AS135" s="95">
        <v>1.3556400401539192E-3</v>
      </c>
      <c r="AT135" s="95">
        <v>3.2746259461367095E-3</v>
      </c>
      <c r="AU135" s="95">
        <v>2.9179406792156476E-3</v>
      </c>
      <c r="AV135" s="95">
        <v>1.4115915621871519E-3</v>
      </c>
      <c r="AW135" s="95">
        <v>1.0765157283408127E-3</v>
      </c>
      <c r="AX135" s="95">
        <v>3.5668526692106178E-4</v>
      </c>
      <c r="AY135" s="95">
        <v>1.8630343839495574E-3</v>
      </c>
      <c r="AZ135" s="95">
        <v>2.1981102177958964E-3</v>
      </c>
      <c r="BA135" s="95">
        <v>1.5063491170284958E-3</v>
      </c>
      <c r="BB135" s="95">
        <v>1.841424950874835E-3</v>
      </c>
      <c r="BC135" s="95">
        <v>3.3507583384633898E-4</v>
      </c>
    </row>
    <row r="136" spans="1:55" x14ac:dyDescent="0.35">
      <c r="A136" s="95">
        <v>-2.0411904898384892E-3</v>
      </c>
      <c r="B136" s="95">
        <v>7.9925996844846473E-3</v>
      </c>
      <c r="C136" s="95">
        <v>9.5936229170024805E-3</v>
      </c>
      <c r="D136" s="95">
        <v>6.8685560070968713E-3</v>
      </c>
      <c r="E136" s="95">
        <v>6.3564654107753187E-3</v>
      </c>
      <c r="F136" s="95">
        <v>-4.4818753264667657E-3</v>
      </c>
      <c r="G136" s="95">
        <v>7.6524670372273779E-3</v>
      </c>
      <c r="H136" s="95">
        <v>7.4393535009777724E-3</v>
      </c>
      <c r="I136" s="95">
        <v>4.6777667909086726E-3</v>
      </c>
      <c r="J136" s="95">
        <v>5.6446614224249392E-3</v>
      </c>
      <c r="K136" s="95">
        <v>5.951409194646159E-3</v>
      </c>
      <c r="L136" s="95">
        <v>7.5524324271639912E-3</v>
      </c>
      <c r="M136" s="95">
        <v>4.8273655172583821E-3</v>
      </c>
      <c r="N136" s="95">
        <v>4.3152749209368294E-3</v>
      </c>
      <c r="O136" s="95">
        <v>-2.4406848366282765E-3</v>
      </c>
      <c r="P136" s="95">
        <v>5.6112765473888887E-3</v>
      </c>
      <c r="Q136" s="95">
        <v>5.3981630111392832E-3</v>
      </c>
      <c r="R136" s="95">
        <v>2.636576301070183E-3</v>
      </c>
      <c r="S136" s="95">
        <v>3.60347093258645E-3</v>
      </c>
      <c r="T136" s="95">
        <v>1.6010232325178325E-3</v>
      </c>
      <c r="U136" s="95">
        <v>-1.1240436773877762E-3</v>
      </c>
      <c r="V136" s="95">
        <v>-1.6361342737093297E-3</v>
      </c>
      <c r="W136" s="95">
        <v>3.5107243580178825E-3</v>
      </c>
      <c r="X136" s="95">
        <v>-3.4013264725727007E-4</v>
      </c>
      <c r="Y136" s="95">
        <v>-5.5324618350687514E-4</v>
      </c>
      <c r="Z136" s="95">
        <v>3.3148328935759756E-3</v>
      </c>
      <c r="AA136" s="95">
        <v>2.3479382620597089E-3</v>
      </c>
      <c r="AB136" s="95">
        <v>2.7250669099056083E-3</v>
      </c>
      <c r="AC136" s="95">
        <v>-3.2371575062271618E-3</v>
      </c>
      <c r="AD136" s="95">
        <v>5.1117475905357139E-3</v>
      </c>
      <c r="AE136" s="95">
        <v>1.9411558797751026E-3</v>
      </c>
      <c r="AF136" s="95">
        <v>2.1542694160247076E-3</v>
      </c>
      <c r="AG136" s="95">
        <v>4.9158561260938078E-3</v>
      </c>
      <c r="AH136" s="95">
        <v>3.9489614945775412E-3</v>
      </c>
      <c r="AI136" s="95">
        <v>-5.1209059632155354E-4</v>
      </c>
      <c r="AJ136" s="95">
        <v>2.3866806806301061E-3</v>
      </c>
      <c r="AK136" s="95">
        <v>7.8391103013050615E-4</v>
      </c>
      <c r="AL136" s="95">
        <v>-5.7079749388090097E-4</v>
      </c>
      <c r="AM136" s="95">
        <v>2.1907892161881991E-3</v>
      </c>
      <c r="AN136" s="95">
        <v>1.2238945846719327E-3</v>
      </c>
      <c r="AO136" s="95">
        <v>1.8745900843085525E-3</v>
      </c>
      <c r="AP136" s="95">
        <v>-1.2960016264520597E-3</v>
      </c>
      <c r="AQ136" s="95">
        <v>-1.0828880902024546E-3</v>
      </c>
      <c r="AR136" s="95">
        <v>1.678698619866646E-3</v>
      </c>
      <c r="AS136" s="95">
        <v>7.118039883503793E-4</v>
      </c>
      <c r="AT136" s="95">
        <v>3.1705917107606122E-3</v>
      </c>
      <c r="AU136" s="95">
        <v>2.9574781745110071E-3</v>
      </c>
      <c r="AV136" s="95">
        <v>1.9589146444190671E-4</v>
      </c>
      <c r="AW136" s="95">
        <v>1.1627860959581731E-3</v>
      </c>
      <c r="AX136" s="95">
        <v>2.131135362496051E-4</v>
      </c>
      <c r="AY136" s="95">
        <v>2.9747002463187053E-3</v>
      </c>
      <c r="AZ136" s="95">
        <v>2.0078056148024387E-3</v>
      </c>
      <c r="BA136" s="95">
        <v>2.7615867100691002E-3</v>
      </c>
      <c r="BB136" s="95">
        <v>1.7946920785528336E-3</v>
      </c>
      <c r="BC136" s="95">
        <v>-9.6689463151626652E-4</v>
      </c>
    </row>
    <row r="137" spans="1:55" x14ac:dyDescent="0.35">
      <c r="A137" s="95">
        <v>-1.0301936515606761E-3</v>
      </c>
      <c r="B137" s="95">
        <v>6.3440743499431559E-3</v>
      </c>
      <c r="C137" s="95">
        <v>6.8685560070968713E-3</v>
      </c>
      <c r="D137" s="95">
        <v>7.1434775201001362E-3</v>
      </c>
      <c r="E137" s="95">
        <v>4.9996331570698153E-3</v>
      </c>
      <c r="F137" s="95">
        <v>-3.5572141310401019E-3</v>
      </c>
      <c r="G137" s="95">
        <v>6.0846319054363718E-3</v>
      </c>
      <c r="H137" s="95">
        <v>6.2716746312479329E-3</v>
      </c>
      <c r="I137" s="95">
        <v>5.3998075771871431E-3</v>
      </c>
      <c r="J137" s="95">
        <v>4.3661986060585696E-3</v>
      </c>
      <c r="K137" s="95">
        <v>5.3138806983824803E-3</v>
      </c>
      <c r="L137" s="95">
        <v>5.8383623555361957E-3</v>
      </c>
      <c r="M137" s="95">
        <v>6.1132838685394606E-3</v>
      </c>
      <c r="N137" s="95">
        <v>3.9694395055091397E-3</v>
      </c>
      <c r="O137" s="95">
        <v>-2.5270204794794258E-3</v>
      </c>
      <c r="P137" s="95">
        <v>5.0544382538756961E-3</v>
      </c>
      <c r="Q137" s="95">
        <v>5.2414809796872573E-3</v>
      </c>
      <c r="R137" s="95">
        <v>4.3696139256264675E-3</v>
      </c>
      <c r="S137" s="95">
        <v>3.3360049544978935E-3</v>
      </c>
      <c r="T137" s="95">
        <v>5.2448165715371581E-4</v>
      </c>
      <c r="U137" s="95">
        <v>7.9940317015698027E-4</v>
      </c>
      <c r="V137" s="95">
        <v>-1.3444411928733408E-3</v>
      </c>
      <c r="W137" s="95">
        <v>2.7868602189030545E-3</v>
      </c>
      <c r="X137" s="95">
        <v>-2.5944244450678438E-4</v>
      </c>
      <c r="Y137" s="95">
        <v>-7.239971869522281E-5</v>
      </c>
      <c r="Z137" s="95">
        <v>9.4426677275601285E-4</v>
      </c>
      <c r="AA137" s="95">
        <v>1.9778757438845868E-3</v>
      </c>
      <c r="AB137" s="95">
        <v>-2.7492151300326467E-4</v>
      </c>
      <c r="AC137" s="95">
        <v>-1.8689228500270564E-3</v>
      </c>
      <c r="AD137" s="95">
        <v>3.3113418760567699E-3</v>
      </c>
      <c r="AE137" s="95">
        <v>7.8392410166050008E-4</v>
      </c>
      <c r="AF137" s="95">
        <v>5.9688137584893851E-4</v>
      </c>
      <c r="AG137" s="95">
        <v>1.4687484299097287E-3</v>
      </c>
      <c r="AH137" s="95">
        <v>2.5023574010383026E-3</v>
      </c>
      <c r="AI137" s="95">
        <v>-2.1438443630303209E-3</v>
      </c>
      <c r="AJ137" s="95">
        <v>3.5862633890600343E-3</v>
      </c>
      <c r="AK137" s="95">
        <v>-1.0588456146637646E-3</v>
      </c>
      <c r="AL137" s="95">
        <v>8.7180288885220318E-4</v>
      </c>
      <c r="AM137" s="95">
        <v>1.7436699429129931E-3</v>
      </c>
      <c r="AN137" s="95">
        <v>2.777278914041567E-3</v>
      </c>
      <c r="AO137" s="95">
        <v>1.4424190260297134E-3</v>
      </c>
      <c r="AP137" s="95">
        <v>-1.0849987483665564E-3</v>
      </c>
      <c r="AQ137" s="95">
        <v>-1.272041474178118E-3</v>
      </c>
      <c r="AR137" s="95">
        <v>-4.0017442011732786E-4</v>
      </c>
      <c r="AS137" s="95">
        <v>6.3343455101124617E-4</v>
      </c>
      <c r="AT137" s="95">
        <v>2.5274177743962699E-3</v>
      </c>
      <c r="AU137" s="95">
        <v>2.7144605002078315E-3</v>
      </c>
      <c r="AV137" s="95">
        <v>1.8425934461470412E-3</v>
      </c>
      <c r="AW137" s="95">
        <v>8.0898447501846727E-4</v>
      </c>
      <c r="AX137" s="95">
        <v>-1.8704272581156154E-4</v>
      </c>
      <c r="AY137" s="95">
        <v>6.8482432824922847E-4</v>
      </c>
      <c r="AZ137" s="95">
        <v>1.7184332993778026E-3</v>
      </c>
      <c r="BA137" s="95">
        <v>8.7186705406079004E-4</v>
      </c>
      <c r="BB137" s="95">
        <v>1.9054760251893642E-3</v>
      </c>
      <c r="BC137" s="95">
        <v>1.0336089711285739E-3</v>
      </c>
    </row>
    <row r="138" spans="1:55" x14ac:dyDescent="0.35">
      <c r="A138" s="95">
        <v>-1.381184365163152E-3</v>
      </c>
      <c r="B138" s="95">
        <v>7.2232953318128517E-3</v>
      </c>
      <c r="C138" s="95">
        <v>6.3564654107753178E-3</v>
      </c>
      <c r="D138" s="95">
        <v>4.9996331570698153E-3</v>
      </c>
      <c r="E138" s="95">
        <v>1.7323333278794373E-2</v>
      </c>
      <c r="F138" s="95">
        <v>-5.620800805067599E-3</v>
      </c>
      <c r="G138" s="95">
        <v>6.3431701792545005E-3</v>
      </c>
      <c r="H138" s="95">
        <v>4.9788240280777933E-3</v>
      </c>
      <c r="I138" s="95">
        <v>1.7009848493051488E-3</v>
      </c>
      <c r="J138" s="95">
        <v>6.7735269438522977E-3</v>
      </c>
      <c r="K138" s="95">
        <v>5.8421109666496997E-3</v>
      </c>
      <c r="L138" s="95">
        <v>4.9752810456121658E-3</v>
      </c>
      <c r="M138" s="95">
        <v>3.6184487919066633E-3</v>
      </c>
      <c r="N138" s="95">
        <v>1.5942148913631222E-2</v>
      </c>
      <c r="O138" s="95">
        <v>-4.2396164399044469E-3</v>
      </c>
      <c r="P138" s="95">
        <v>4.9619858140913485E-3</v>
      </c>
      <c r="Q138" s="95">
        <v>3.5976396629146413E-3</v>
      </c>
      <c r="R138" s="95">
        <v>3.1980048414199675E-4</v>
      </c>
      <c r="S138" s="95">
        <v>5.3923425786891457E-3</v>
      </c>
      <c r="T138" s="95">
        <v>-8.668299210375333E-4</v>
      </c>
      <c r="U138" s="95">
        <v>-2.2236621747430364E-3</v>
      </c>
      <c r="V138" s="95">
        <v>1.010003794698152E-2</v>
      </c>
      <c r="W138" s="95">
        <v>1.6024945267452532E-3</v>
      </c>
      <c r="X138" s="95">
        <v>-8.8012515255835152E-4</v>
      </c>
      <c r="Y138" s="95">
        <v>-2.2444713037350584E-3</v>
      </c>
      <c r="Z138" s="95">
        <v>5.522310482507703E-3</v>
      </c>
      <c r="AA138" s="95">
        <v>4.4976838796055444E-4</v>
      </c>
      <c r="AB138" s="95">
        <v>1.3568322537055029E-3</v>
      </c>
      <c r="AC138" s="95">
        <v>1.0966867868019056E-2</v>
      </c>
      <c r="AD138" s="95">
        <v>7.3566460570771925E-4</v>
      </c>
      <c r="AE138" s="95">
        <v>1.3295231520818115E-5</v>
      </c>
      <c r="AF138" s="95">
        <v>1.3776413826975249E-3</v>
      </c>
      <c r="AG138" s="95">
        <v>4.6554805614701699E-3</v>
      </c>
      <c r="AH138" s="95">
        <v>-4.1706153307697908E-4</v>
      </c>
      <c r="AI138" s="95">
        <v>1.2323700121724557E-2</v>
      </c>
      <c r="AJ138" s="95">
        <v>-6.2116764799778363E-4</v>
      </c>
      <c r="AK138" s="95">
        <v>1.343537022184685E-3</v>
      </c>
      <c r="AL138" s="95">
        <v>2.0809128992022139E-5</v>
      </c>
      <c r="AM138" s="95">
        <v>3.2986483077646666E-3</v>
      </c>
      <c r="AN138" s="95">
        <v>-1.773893786782482E-3</v>
      </c>
      <c r="AO138" s="95">
        <v>1.1702532473726773E-2</v>
      </c>
      <c r="AP138" s="95">
        <v>1.0980163099539872E-2</v>
      </c>
      <c r="AQ138" s="95">
        <v>1.2344509250716579E-2</v>
      </c>
      <c r="AR138" s="95">
        <v>1.5622348429489223E-2</v>
      </c>
      <c r="AS138" s="95">
        <v>1.0549806334942076E-2</v>
      </c>
      <c r="AT138" s="95">
        <v>7.2236937418690113E-4</v>
      </c>
      <c r="AU138" s="95">
        <v>-6.4197677698980566E-4</v>
      </c>
      <c r="AV138" s="95">
        <v>-3.9198159557624502E-3</v>
      </c>
      <c r="AW138" s="95">
        <v>1.1527261387846981E-3</v>
      </c>
      <c r="AX138" s="95">
        <v>1.3643461511767068E-3</v>
      </c>
      <c r="AY138" s="95">
        <v>4.6421853299493509E-3</v>
      </c>
      <c r="AZ138" s="95">
        <v>-4.3035676459779703E-4</v>
      </c>
      <c r="BA138" s="95">
        <v>3.2778391787726445E-3</v>
      </c>
      <c r="BB138" s="95">
        <v>-1.794702915774504E-3</v>
      </c>
      <c r="BC138" s="95">
        <v>-5.072542094547149E-3</v>
      </c>
    </row>
    <row r="139" spans="1:55" x14ac:dyDescent="0.35">
      <c r="A139" s="95">
        <v>2.2408047452419089E-3</v>
      </c>
      <c r="B139" s="95">
        <v>-4.7911395633181194E-3</v>
      </c>
      <c r="C139" s="95">
        <v>-4.4818753264667657E-3</v>
      </c>
      <c r="D139" s="95">
        <v>-3.5572141310401019E-3</v>
      </c>
      <c r="E139" s="95">
        <v>-5.6208008050675998E-3</v>
      </c>
      <c r="F139" s="95">
        <v>5.6182237638010713E-3</v>
      </c>
      <c r="G139" s="95">
        <v>-4.6703651036114008E-3</v>
      </c>
      <c r="H139" s="95">
        <v>-3.413691282364724E-3</v>
      </c>
      <c r="I139" s="95">
        <v>-1.0638665150601301E-3</v>
      </c>
      <c r="J139" s="95">
        <v>-2.4795952372100075E-3</v>
      </c>
      <c r="K139" s="95">
        <v>-2.550334818076211E-3</v>
      </c>
      <c r="L139" s="95">
        <v>-2.2410705812248568E-3</v>
      </c>
      <c r="M139" s="95">
        <v>-1.316409385798193E-3</v>
      </c>
      <c r="N139" s="95">
        <v>-3.3799960598256905E-3</v>
      </c>
      <c r="O139" s="95">
        <v>3.3774190185591624E-3</v>
      </c>
      <c r="P139" s="95">
        <v>-2.4295603583694919E-3</v>
      </c>
      <c r="Q139" s="95">
        <v>-1.1728865371228151E-3</v>
      </c>
      <c r="R139" s="95">
        <v>1.1769382301817788E-3</v>
      </c>
      <c r="S139" s="95">
        <v>-2.3879049196809865E-4</v>
      </c>
      <c r="T139" s="95">
        <v>3.0926423685135392E-4</v>
      </c>
      <c r="U139" s="95">
        <v>1.2339254322780179E-3</v>
      </c>
      <c r="V139" s="95">
        <v>-8.2966124174947914E-4</v>
      </c>
      <c r="W139" s="95">
        <v>8.2708420048295105E-4</v>
      </c>
      <c r="X139" s="95">
        <v>1.2077445970671858E-4</v>
      </c>
      <c r="Y139" s="95">
        <v>1.3774482809533956E-3</v>
      </c>
      <c r="Z139" s="95">
        <v>-3.7272730482579897E-3</v>
      </c>
      <c r="AA139" s="95">
        <v>-2.3115443261081127E-3</v>
      </c>
      <c r="AB139" s="95">
        <v>-9.246611954266638E-4</v>
      </c>
      <c r="AC139" s="95">
        <v>-1.1389254786008333E-3</v>
      </c>
      <c r="AD139" s="95">
        <v>1.1363484373343061E-3</v>
      </c>
      <c r="AE139" s="95">
        <v>1.8848977714463534E-4</v>
      </c>
      <c r="AF139" s="95">
        <v>-1.0681840441020417E-3</v>
      </c>
      <c r="AG139" s="95">
        <v>-3.4180088114066356E-3</v>
      </c>
      <c r="AH139" s="95">
        <v>-2.0022800892567586E-3</v>
      </c>
      <c r="AI139" s="95">
        <v>-2.0635866740274971E-3</v>
      </c>
      <c r="AJ139" s="95">
        <v>2.0610096327609694E-3</v>
      </c>
      <c r="AK139" s="95">
        <v>-1.1131509725712994E-3</v>
      </c>
      <c r="AL139" s="95">
        <v>-1.4352284867537779E-4</v>
      </c>
      <c r="AM139" s="95">
        <v>-2.4933476159799718E-3</v>
      </c>
      <c r="AN139" s="95">
        <v>-1.0776188938300948E-3</v>
      </c>
      <c r="AO139" s="95">
        <v>-2.5770412665276562E-6</v>
      </c>
      <c r="AP139" s="95">
        <v>-9.5043570145619794E-4</v>
      </c>
      <c r="AQ139" s="95">
        <v>-2.207109522702875E-3</v>
      </c>
      <c r="AR139" s="95">
        <v>-4.5569342900074698E-3</v>
      </c>
      <c r="AS139" s="95">
        <v>-3.1412055678575919E-3</v>
      </c>
      <c r="AT139" s="95">
        <v>9.4785866018967007E-4</v>
      </c>
      <c r="AU139" s="95">
        <v>2.2045324814363473E-3</v>
      </c>
      <c r="AV139" s="95">
        <v>4.5543572487409412E-3</v>
      </c>
      <c r="AW139" s="95">
        <v>3.1386285265910642E-3</v>
      </c>
      <c r="AX139" s="95">
        <v>-1.2566738212466768E-3</v>
      </c>
      <c r="AY139" s="95">
        <v>-3.6064985885512712E-3</v>
      </c>
      <c r="AZ139" s="95">
        <v>-2.1907698664013942E-3</v>
      </c>
      <c r="BA139" s="95">
        <v>-2.3498247673045944E-3</v>
      </c>
      <c r="BB139" s="95">
        <v>-9.3409604515471702E-4</v>
      </c>
      <c r="BC139" s="95">
        <v>1.4157287221498772E-3</v>
      </c>
    </row>
    <row r="140" spans="1:55" x14ac:dyDescent="0.35">
      <c r="A140" s="95">
        <v>-1.5556141762369396E-3</v>
      </c>
      <c r="B140" s="95">
        <v>8.0657655094548298E-3</v>
      </c>
      <c r="C140" s="95">
        <v>7.6524670372273779E-3</v>
      </c>
      <c r="D140" s="95">
        <v>6.0846319054363718E-3</v>
      </c>
      <c r="E140" s="95">
        <v>6.3431701792545005E-3</v>
      </c>
      <c r="F140" s="95">
        <v>-4.6703651036114008E-3</v>
      </c>
      <c r="G140" s="95">
        <v>1.1840076929391402E-2</v>
      </c>
      <c r="H140" s="95">
        <v>6.3483353422248883E-3</v>
      </c>
      <c r="I140" s="95">
        <v>3.4207420024704631E-3</v>
      </c>
      <c r="J140" s="95">
        <v>7.0612677049153695E-3</v>
      </c>
      <c r="K140" s="95">
        <v>6.5101513332178895E-3</v>
      </c>
      <c r="L140" s="95">
        <v>6.0968528609904385E-3</v>
      </c>
      <c r="M140" s="95">
        <v>4.5290177291994315E-3</v>
      </c>
      <c r="N140" s="95">
        <v>4.7875560030175611E-3</v>
      </c>
      <c r="O140" s="95">
        <v>-3.1147509273744614E-3</v>
      </c>
      <c r="P140" s="95">
        <v>1.0284462753154462E-2</v>
      </c>
      <c r="Q140" s="95">
        <v>4.7927211659879489E-3</v>
      </c>
      <c r="R140" s="95">
        <v>1.8651278262335237E-3</v>
      </c>
      <c r="S140" s="95">
        <v>5.5056535286784301E-3</v>
      </c>
      <c r="T140" s="95">
        <v>-4.1329847222745125E-4</v>
      </c>
      <c r="U140" s="95">
        <v>-1.9811336040184576E-3</v>
      </c>
      <c r="V140" s="95">
        <v>-1.722595330200329E-3</v>
      </c>
      <c r="W140" s="95">
        <v>3.3954004058434285E-3</v>
      </c>
      <c r="X140" s="95">
        <v>3.7743114199365723E-3</v>
      </c>
      <c r="Y140" s="95">
        <v>-1.7174301672299407E-3</v>
      </c>
      <c r="Z140" s="95">
        <v>4.6450235069843658E-3</v>
      </c>
      <c r="AA140" s="95">
        <v>1.0044978045394598E-3</v>
      </c>
      <c r="AB140" s="95">
        <v>1.5678351317910061E-3</v>
      </c>
      <c r="AC140" s="95">
        <v>-1.3092968579728776E-3</v>
      </c>
      <c r="AD140" s="95">
        <v>2.9821019336159767E-3</v>
      </c>
      <c r="AE140" s="95">
        <v>-4.1876098921640233E-3</v>
      </c>
      <c r="AF140" s="95">
        <v>1.3041316950024892E-3</v>
      </c>
      <c r="AG140" s="95">
        <v>4.2317250347569148E-3</v>
      </c>
      <c r="AH140" s="95">
        <v>5.9119933231200836E-4</v>
      </c>
      <c r="AI140" s="95">
        <v>2.5853827381812854E-4</v>
      </c>
      <c r="AJ140" s="95">
        <v>1.4142668018249705E-3</v>
      </c>
      <c r="AK140" s="95">
        <v>5.7554450239550295E-3</v>
      </c>
      <c r="AL140" s="95">
        <v>-2.6370343678851682E-4</v>
      </c>
      <c r="AM140" s="95">
        <v>2.6638899029659082E-3</v>
      </c>
      <c r="AN140" s="95">
        <v>-9.7663579947899776E-4</v>
      </c>
      <c r="AO140" s="95">
        <v>1.6728050756430991E-3</v>
      </c>
      <c r="AP140" s="95">
        <v>-5.4969067501369007E-3</v>
      </c>
      <c r="AQ140" s="95">
        <v>-5.1651629703883056E-6</v>
      </c>
      <c r="AR140" s="95">
        <v>2.922428176784037E-3</v>
      </c>
      <c r="AS140" s="95">
        <v>-7.1809752566086922E-4</v>
      </c>
      <c r="AT140" s="95">
        <v>7.1697118257800004E-3</v>
      </c>
      <c r="AU140" s="95">
        <v>1.6779702386134875E-3</v>
      </c>
      <c r="AV140" s="95">
        <v>-1.2496231011409377E-3</v>
      </c>
      <c r="AW140" s="95">
        <v>2.3909026013039683E-3</v>
      </c>
      <c r="AX140" s="95">
        <v>5.491741587166513E-3</v>
      </c>
      <c r="AY140" s="95">
        <v>8.4193349269209381E-3</v>
      </c>
      <c r="AZ140" s="95">
        <v>4.7788092244760317E-3</v>
      </c>
      <c r="BA140" s="95">
        <v>2.9275933397544252E-3</v>
      </c>
      <c r="BB140" s="95">
        <v>-7.1293236269048094E-4</v>
      </c>
      <c r="BC140" s="95">
        <v>-3.640525702444906E-3</v>
      </c>
    </row>
    <row r="141" spans="1:55" x14ac:dyDescent="0.35">
      <c r="A141" s="95">
        <v>-1.6313653242827251E-3</v>
      </c>
      <c r="B141" s="95">
        <v>7.7090802425337675E-3</v>
      </c>
      <c r="C141" s="95">
        <v>7.4393535009777724E-3</v>
      </c>
      <c r="D141" s="95">
        <v>6.2716746312479329E-3</v>
      </c>
      <c r="E141" s="95">
        <v>4.9788240280777933E-3</v>
      </c>
      <c r="F141" s="95">
        <v>-3.4136912823647244E-3</v>
      </c>
      <c r="G141" s="95">
        <v>6.3483353422248883E-3</v>
      </c>
      <c r="H141" s="95">
        <v>8.0294221970167185E-3</v>
      </c>
      <c r="I141" s="95">
        <v>7.3210561633609336E-3</v>
      </c>
      <c r="J141" s="95">
        <v>4.822619578545467E-3</v>
      </c>
      <c r="K141" s="95">
        <v>6.0777149182510426E-3</v>
      </c>
      <c r="L141" s="95">
        <v>5.8079881766950475E-3</v>
      </c>
      <c r="M141" s="95">
        <v>4.640309306965208E-3</v>
      </c>
      <c r="N141" s="95">
        <v>3.3474587037950684E-3</v>
      </c>
      <c r="O141" s="95">
        <v>-1.7823259580819991E-3</v>
      </c>
      <c r="P141" s="95">
        <v>4.7169700179421634E-3</v>
      </c>
      <c r="Q141" s="95">
        <v>6.3980568727339936E-3</v>
      </c>
      <c r="R141" s="95">
        <v>5.6896908390782087E-3</v>
      </c>
      <c r="S141" s="95">
        <v>3.1912542542627416E-3</v>
      </c>
      <c r="T141" s="95">
        <v>-2.6972674155599464E-4</v>
      </c>
      <c r="U141" s="95">
        <v>-1.4374056112858341E-3</v>
      </c>
      <c r="V141" s="95">
        <v>-2.7302562144559742E-3</v>
      </c>
      <c r="W141" s="95">
        <v>4.2953889601690439E-3</v>
      </c>
      <c r="X141" s="95">
        <v>-1.3607449003088788E-3</v>
      </c>
      <c r="Y141" s="95">
        <v>3.203419544829506E-4</v>
      </c>
      <c r="Z141" s="95">
        <v>3.8802407917283392E-4</v>
      </c>
      <c r="AA141" s="95">
        <v>2.886460663988301E-3</v>
      </c>
      <c r="AB141" s="95">
        <v>1.1676788697298395E-3</v>
      </c>
      <c r="AC141" s="95">
        <v>-2.4605294728999795E-3</v>
      </c>
      <c r="AD141" s="95">
        <v>4.0256622186130488E-3</v>
      </c>
      <c r="AE141" s="95">
        <v>1.0910181587528841E-3</v>
      </c>
      <c r="AF141" s="95">
        <v>-5.9006869603894535E-4</v>
      </c>
      <c r="AG141" s="95">
        <v>1.1829733761683928E-4</v>
      </c>
      <c r="AH141" s="95">
        <v>2.6167339224323063E-3</v>
      </c>
      <c r="AI141" s="95">
        <v>-1.29285060317014E-3</v>
      </c>
      <c r="AJ141" s="95">
        <v>2.8579833488832089E-3</v>
      </c>
      <c r="AK141" s="95">
        <v>7.6660710976955357E-5</v>
      </c>
      <c r="AL141" s="95">
        <v>-1.7577475657687847E-3</v>
      </c>
      <c r="AM141" s="95">
        <v>-1.0493815321130002E-3</v>
      </c>
      <c r="AN141" s="95">
        <v>1.4490550527024668E-3</v>
      </c>
      <c r="AO141" s="95">
        <v>1.5651327457130691E-3</v>
      </c>
      <c r="AP141" s="95">
        <v>-1.3695113141470954E-3</v>
      </c>
      <c r="AQ141" s="95">
        <v>-3.0505981689389248E-3</v>
      </c>
      <c r="AR141" s="95">
        <v>-2.3422321352831402E-3</v>
      </c>
      <c r="AS141" s="95">
        <v>1.562044495323269E-4</v>
      </c>
      <c r="AT141" s="95">
        <v>2.9346440598601643E-3</v>
      </c>
      <c r="AU141" s="95">
        <v>4.6157309146519941E-3</v>
      </c>
      <c r="AV141" s="95">
        <v>3.90736488099621E-3</v>
      </c>
      <c r="AW141" s="95">
        <v>1.4089282961807421E-3</v>
      </c>
      <c r="AX141" s="95">
        <v>-1.6810868547918296E-3</v>
      </c>
      <c r="AY141" s="95">
        <v>-9.7272082113604506E-4</v>
      </c>
      <c r="AZ141" s="95">
        <v>1.5257157636794222E-3</v>
      </c>
      <c r="BA141" s="95">
        <v>7.0836603365578453E-4</v>
      </c>
      <c r="BB141" s="95">
        <v>3.206802618471252E-3</v>
      </c>
      <c r="BC141" s="95">
        <v>2.498436584815467E-3</v>
      </c>
    </row>
    <row r="142" spans="1:55" x14ac:dyDescent="0.35">
      <c r="A142" s="95">
        <v>-2.47673327413598E-3</v>
      </c>
      <c r="B142" s="95">
        <v>6.2027311255052715E-3</v>
      </c>
      <c r="C142" s="95">
        <v>4.6777667909086718E-3</v>
      </c>
      <c r="D142" s="95">
        <v>5.3998075771871431E-3</v>
      </c>
      <c r="E142" s="95">
        <v>1.7009848493051488E-3</v>
      </c>
      <c r="F142" s="95">
        <v>-1.0638665150601296E-3</v>
      </c>
      <c r="G142" s="95">
        <v>3.4207420024704631E-3</v>
      </c>
      <c r="H142" s="95">
        <v>7.3210561633609336E-3</v>
      </c>
      <c r="I142" s="95">
        <v>2.5299907048160541E-2</v>
      </c>
      <c r="J142" s="95">
        <v>6.9839866067561689E-3</v>
      </c>
      <c r="K142" s="95">
        <v>3.7259978513692915E-3</v>
      </c>
      <c r="L142" s="95">
        <v>2.2010335167726922E-3</v>
      </c>
      <c r="M142" s="95">
        <v>2.9230743030511631E-3</v>
      </c>
      <c r="N142" s="95">
        <v>-7.7574842483083082E-4</v>
      </c>
      <c r="O142" s="95">
        <v>1.41286675907585E-3</v>
      </c>
      <c r="P142" s="95">
        <v>9.4400872833448352E-4</v>
      </c>
      <c r="Q142" s="95">
        <v>4.844322889224954E-3</v>
      </c>
      <c r="R142" s="95">
        <v>2.2823173774024562E-2</v>
      </c>
      <c r="S142" s="95">
        <v>4.5072533326201885E-3</v>
      </c>
      <c r="T142" s="95">
        <v>-1.5249643345965991E-3</v>
      </c>
      <c r="U142" s="95">
        <v>-8.0292354831812841E-4</v>
      </c>
      <c r="V142" s="95">
        <v>-4.5017462762001227E-3</v>
      </c>
      <c r="W142" s="95">
        <v>5.1388646104451423E-3</v>
      </c>
      <c r="X142" s="95">
        <v>-2.7819891230348084E-3</v>
      </c>
      <c r="Y142" s="95">
        <v>1.1183250378556621E-3</v>
      </c>
      <c r="Z142" s="95">
        <v>-1.9097175922655266E-2</v>
      </c>
      <c r="AA142" s="95">
        <v>-7.8125548125089657E-4</v>
      </c>
      <c r="AB142" s="95">
        <v>-7.220407862784709E-4</v>
      </c>
      <c r="AC142" s="95">
        <v>-2.9767819416035234E-3</v>
      </c>
      <c r="AD142" s="95">
        <v>3.6139002758485425E-3</v>
      </c>
      <c r="AE142" s="95">
        <v>1.2570247884382091E-3</v>
      </c>
      <c r="AF142" s="95">
        <v>-2.6432893724522614E-3</v>
      </c>
      <c r="AG142" s="95">
        <v>-2.062214025725187E-2</v>
      </c>
      <c r="AH142" s="95">
        <v>-2.3062198158474959E-3</v>
      </c>
      <c r="AI142" s="95">
        <v>-3.6988227278819939E-3</v>
      </c>
      <c r="AJ142" s="95">
        <v>4.335941062127013E-3</v>
      </c>
      <c r="AK142" s="95">
        <v>-1.97906557471668E-3</v>
      </c>
      <c r="AL142" s="95">
        <v>-1.9212485861737905E-3</v>
      </c>
      <c r="AM142" s="95">
        <v>-1.9900099470973397E-2</v>
      </c>
      <c r="AN142" s="95">
        <v>-1.584179029569025E-3</v>
      </c>
      <c r="AO142" s="95">
        <v>6.3711833424501892E-4</v>
      </c>
      <c r="AP142" s="95">
        <v>-1.7197571531653146E-3</v>
      </c>
      <c r="AQ142" s="95">
        <v>-5.6200713140557839E-3</v>
      </c>
      <c r="AR142" s="95">
        <v>-2.3598922198855392E-2</v>
      </c>
      <c r="AS142" s="95">
        <v>-5.2830017574510193E-3</v>
      </c>
      <c r="AT142" s="95">
        <v>2.3568754874103335E-3</v>
      </c>
      <c r="AU142" s="95">
        <v>6.2571896483008035E-3</v>
      </c>
      <c r="AV142" s="95">
        <v>2.4236040533100411E-2</v>
      </c>
      <c r="AW142" s="95">
        <v>5.920120091696038E-3</v>
      </c>
      <c r="AX142" s="95">
        <v>-3.9003141608904704E-3</v>
      </c>
      <c r="AY142" s="95">
        <v>-2.1879165045690076E-2</v>
      </c>
      <c r="AZ142" s="95">
        <v>-3.5632446042857045E-3</v>
      </c>
      <c r="BA142" s="95">
        <v>-1.797885088479961E-2</v>
      </c>
      <c r="BB142" s="95">
        <v>3.3706955660476538E-4</v>
      </c>
      <c r="BC142" s="95">
        <v>1.8315920441404371E-2</v>
      </c>
    </row>
    <row r="143" spans="1:55" x14ac:dyDescent="0.35">
      <c r="A143" s="95">
        <v>8.8061634167849612E-4</v>
      </c>
      <c r="B143" s="95">
        <v>5.8676552916589325E-3</v>
      </c>
      <c r="C143" s="95">
        <v>5.6446614224249392E-3</v>
      </c>
      <c r="D143" s="95">
        <v>4.3661986060585696E-3</v>
      </c>
      <c r="E143" s="95">
        <v>6.7735269438522977E-3</v>
      </c>
      <c r="F143" s="95">
        <v>-2.4795952372100071E-3</v>
      </c>
      <c r="G143" s="95">
        <v>7.0612677049153695E-3</v>
      </c>
      <c r="H143" s="95">
        <v>4.822619578545467E-3</v>
      </c>
      <c r="I143" s="95">
        <v>6.9839866067561681E-3</v>
      </c>
      <c r="J143" s="95">
        <v>1.7997799240663272E-2</v>
      </c>
      <c r="K143" s="95">
        <v>6.7482716333374286E-3</v>
      </c>
      <c r="L143" s="95">
        <v>6.5252777641034345E-3</v>
      </c>
      <c r="M143" s="95">
        <v>5.2468149477370649E-3</v>
      </c>
      <c r="N143" s="95">
        <v>7.6541432855307939E-3</v>
      </c>
      <c r="O143" s="95">
        <v>-3.3602115788885032E-3</v>
      </c>
      <c r="P143" s="95">
        <v>7.9418840465938657E-3</v>
      </c>
      <c r="Q143" s="95">
        <v>5.7032359202239622E-3</v>
      </c>
      <c r="R143" s="95">
        <v>7.8646029484346642E-3</v>
      </c>
      <c r="S143" s="95">
        <v>1.8878415582341768E-2</v>
      </c>
      <c r="T143" s="95">
        <v>-2.2299386923399348E-4</v>
      </c>
      <c r="U143" s="95">
        <v>-1.5014566856003633E-3</v>
      </c>
      <c r="V143" s="95">
        <v>9.0587165219336479E-4</v>
      </c>
      <c r="W143" s="95">
        <v>3.3880600544489259E-3</v>
      </c>
      <c r="X143" s="95">
        <v>1.193612413256437E-3</v>
      </c>
      <c r="Y143" s="95">
        <v>-1.0450357131134662E-3</v>
      </c>
      <c r="Z143" s="95">
        <v>-1.1163313150972356E-3</v>
      </c>
      <c r="AA143" s="95">
        <v>-1.213014394900434E-2</v>
      </c>
      <c r="AB143" s="95">
        <v>1.2784628163663696E-3</v>
      </c>
      <c r="AC143" s="95">
        <v>1.1288655214273583E-3</v>
      </c>
      <c r="AD143" s="95">
        <v>3.1650661852149317E-3</v>
      </c>
      <c r="AE143" s="95">
        <v>-1.4166062824904303E-3</v>
      </c>
      <c r="AF143" s="95">
        <v>8.2204184387947251E-4</v>
      </c>
      <c r="AG143" s="95">
        <v>-1.339325184331229E-3</v>
      </c>
      <c r="AH143" s="95">
        <v>-1.2353137818238335E-2</v>
      </c>
      <c r="AI143" s="95">
        <v>2.4073283377937281E-3</v>
      </c>
      <c r="AJ143" s="95">
        <v>1.8866033688485621E-3</v>
      </c>
      <c r="AK143" s="95">
        <v>2.6950690988568004E-3</v>
      </c>
      <c r="AL143" s="95">
        <v>-4.5642097248689713E-4</v>
      </c>
      <c r="AM143" s="95">
        <v>-2.6177880006975989E-3</v>
      </c>
      <c r="AN143" s="95">
        <v>-1.3631600634604705E-2</v>
      </c>
      <c r="AO143" s="95">
        <v>4.2939317066422907E-3</v>
      </c>
      <c r="AP143" s="95">
        <v>-2.8774076106307219E-4</v>
      </c>
      <c r="AQ143" s="95">
        <v>1.9509073653068308E-3</v>
      </c>
      <c r="AR143" s="95">
        <v>-2.1045966290387087E-4</v>
      </c>
      <c r="AS143" s="95">
        <v>-1.1224272296810976E-2</v>
      </c>
      <c r="AT143" s="95">
        <v>4.5816724677053625E-3</v>
      </c>
      <c r="AU143" s="95">
        <v>2.3430243413354594E-3</v>
      </c>
      <c r="AV143" s="95">
        <v>4.504391369546161E-3</v>
      </c>
      <c r="AW143" s="95">
        <v>1.5518204003453266E-2</v>
      </c>
      <c r="AX143" s="95">
        <v>2.238648126369903E-3</v>
      </c>
      <c r="AY143" s="95">
        <v>7.7281098159201261E-5</v>
      </c>
      <c r="AZ143" s="95">
        <v>-1.0936531535747902E-2</v>
      </c>
      <c r="BA143" s="95">
        <v>-2.161367028210702E-3</v>
      </c>
      <c r="BB143" s="95">
        <v>-1.3175179662117807E-2</v>
      </c>
      <c r="BC143" s="95">
        <v>-1.1013812633907103E-2</v>
      </c>
    </row>
    <row r="144" spans="1:55" x14ac:dyDescent="0.35">
      <c r="A144" s="95">
        <v>5.1941414668441061E-3</v>
      </c>
      <c r="B144" s="95">
        <v>8.8108127011868424E-3</v>
      </c>
      <c r="C144" s="95">
        <v>5.9514091946461581E-3</v>
      </c>
      <c r="D144" s="95">
        <v>5.3138806983824803E-3</v>
      </c>
      <c r="E144" s="95">
        <v>5.8421109666497006E-3</v>
      </c>
      <c r="F144" s="95">
        <v>-2.550334818076211E-3</v>
      </c>
      <c r="G144" s="95">
        <v>6.5101513332178895E-3</v>
      </c>
      <c r="H144" s="95">
        <v>6.0777149182510426E-3</v>
      </c>
      <c r="I144" s="95">
        <v>3.7259978513692915E-3</v>
      </c>
      <c r="J144" s="95">
        <v>6.7482716333374295E-3</v>
      </c>
      <c r="K144" s="95">
        <v>1.4004954168030949E-2</v>
      </c>
      <c r="L144" s="95">
        <v>1.1145550661490264E-2</v>
      </c>
      <c r="M144" s="95">
        <v>1.0508022165226586E-2</v>
      </c>
      <c r="N144" s="95">
        <v>1.1036252433493807E-2</v>
      </c>
      <c r="O144" s="95">
        <v>-7.7444762849203175E-3</v>
      </c>
      <c r="P144" s="95">
        <v>1.1704292800061996E-2</v>
      </c>
      <c r="Q144" s="95">
        <v>1.1271856385095149E-2</v>
      </c>
      <c r="R144" s="95">
        <v>8.9201393182133971E-3</v>
      </c>
      <c r="S144" s="95">
        <v>1.1942413100181534E-2</v>
      </c>
      <c r="T144" s="95">
        <v>-2.8594035065406835E-3</v>
      </c>
      <c r="U144" s="95">
        <v>-3.4969320028043621E-3</v>
      </c>
      <c r="V144" s="95">
        <v>-2.9687017345371423E-3</v>
      </c>
      <c r="W144" s="95">
        <v>6.260477883110631E-3</v>
      </c>
      <c r="X144" s="95">
        <v>-2.3006613679689529E-3</v>
      </c>
      <c r="Y144" s="95">
        <v>-2.7330977829357994E-3</v>
      </c>
      <c r="Z144" s="95">
        <v>5.0848148498175505E-3</v>
      </c>
      <c r="AA144" s="95">
        <v>2.0625410678494134E-3</v>
      </c>
      <c r="AB144" s="95">
        <v>6.3752849626367842E-4</v>
      </c>
      <c r="AC144" s="95">
        <v>-1.0929822799645896E-4</v>
      </c>
      <c r="AD144" s="95">
        <v>3.4010743765699476E-3</v>
      </c>
      <c r="AE144" s="95">
        <v>-5.587421385717309E-4</v>
      </c>
      <c r="AF144" s="95">
        <v>-1.2630572360488383E-4</v>
      </c>
      <c r="AG144" s="95">
        <v>2.2254113432768671E-3</v>
      </c>
      <c r="AH144" s="95">
        <v>-7.9686243869127012E-4</v>
      </c>
      <c r="AI144" s="95">
        <v>5.282302682672195E-4</v>
      </c>
      <c r="AJ144" s="95">
        <v>2.7635458803062693E-3</v>
      </c>
      <c r="AK144" s="95">
        <v>1.1962706348354094E-3</v>
      </c>
      <c r="AL144" s="95">
        <v>-7.6383421986856229E-4</v>
      </c>
      <c r="AM144" s="95">
        <v>1.5878828470131884E-3</v>
      </c>
      <c r="AN144" s="95">
        <v>-1.4343909349549483E-3</v>
      </c>
      <c r="AO144" s="95">
        <v>3.2917761485734887E-3</v>
      </c>
      <c r="AP144" s="95">
        <v>-6.6804036656818982E-4</v>
      </c>
      <c r="AQ144" s="95">
        <v>-2.3560395160134276E-4</v>
      </c>
      <c r="AR144" s="95">
        <v>2.1161131152804078E-3</v>
      </c>
      <c r="AS144" s="95">
        <v>-9.0616066668772893E-4</v>
      </c>
      <c r="AT144" s="95">
        <v>3.9598165151416781E-3</v>
      </c>
      <c r="AU144" s="95">
        <v>3.5273801001748316E-3</v>
      </c>
      <c r="AV144" s="95">
        <v>1.1756630332930807E-3</v>
      </c>
      <c r="AW144" s="95">
        <v>4.1979368152612181E-3</v>
      </c>
      <c r="AX144" s="95">
        <v>4.3243641496684709E-4</v>
      </c>
      <c r="AY144" s="95">
        <v>2.7841534818485976E-3</v>
      </c>
      <c r="AZ144" s="95">
        <v>-2.3812030011953933E-4</v>
      </c>
      <c r="BA144" s="95">
        <v>2.3517170668817507E-3</v>
      </c>
      <c r="BB144" s="95">
        <v>-6.7055671508638604E-4</v>
      </c>
      <c r="BC144" s="95">
        <v>-3.0222737819681372E-3</v>
      </c>
    </row>
    <row r="145" spans="1:55" x14ac:dyDescent="0.35">
      <c r="A145" s="95">
        <v>6.6522380607588584E-3</v>
      </c>
      <c r="B145" s="95">
        <v>4.4933126007314066E-3</v>
      </c>
      <c r="C145" s="95">
        <v>7.5524324271639912E-3</v>
      </c>
      <c r="D145" s="95">
        <v>5.8383623555361957E-3</v>
      </c>
      <c r="E145" s="95">
        <v>4.9752810456121666E-3</v>
      </c>
      <c r="F145" s="95">
        <v>-2.2410705812248568E-3</v>
      </c>
      <c r="G145" s="95">
        <v>6.0968528609904385E-3</v>
      </c>
      <c r="H145" s="95">
        <v>5.8079881766950475E-3</v>
      </c>
      <c r="I145" s="95">
        <v>2.2010335167726922E-3</v>
      </c>
      <c r="J145" s="95">
        <v>6.5252777641034354E-3</v>
      </c>
      <c r="K145" s="95">
        <v>1.1145550661490264E-2</v>
      </c>
      <c r="L145" s="95">
        <v>1.4204670487922849E-2</v>
      </c>
      <c r="M145" s="95">
        <v>1.2490600416295055E-2</v>
      </c>
      <c r="N145" s="95">
        <v>1.1627519106371024E-2</v>
      </c>
      <c r="O145" s="95">
        <v>-8.8933086419837153E-3</v>
      </c>
      <c r="P145" s="95">
        <v>1.2749090921749296E-2</v>
      </c>
      <c r="Q145" s="95">
        <v>1.2460226237453907E-2</v>
      </c>
      <c r="R145" s="95">
        <v>8.8532715775315497E-3</v>
      </c>
      <c r="S145" s="95">
        <v>1.3177515824862292E-2</v>
      </c>
      <c r="T145" s="95">
        <v>3.0591198264325846E-3</v>
      </c>
      <c r="U145" s="95">
        <v>1.3450497548047895E-3</v>
      </c>
      <c r="V145" s="95">
        <v>4.8196844488075972E-4</v>
      </c>
      <c r="W145" s="95">
        <v>2.2522420195065498E-3</v>
      </c>
      <c r="X145" s="95">
        <v>1.6035402602590319E-3</v>
      </c>
      <c r="Y145" s="95">
        <v>1.3146755759636413E-3</v>
      </c>
      <c r="Z145" s="95">
        <v>2.292279083958714E-3</v>
      </c>
      <c r="AA145" s="95">
        <v>-2.0319651633720287E-3</v>
      </c>
      <c r="AB145" s="95">
        <v>1.7140700716277951E-3</v>
      </c>
      <c r="AC145" s="95">
        <v>-2.5771513815518246E-3</v>
      </c>
      <c r="AD145" s="95">
        <v>5.3113618459391335E-3</v>
      </c>
      <c r="AE145" s="95">
        <v>1.4555795661735527E-3</v>
      </c>
      <c r="AF145" s="95">
        <v>1.7444442504689431E-3</v>
      </c>
      <c r="AG145" s="95">
        <v>5.3513989103912991E-3</v>
      </c>
      <c r="AH145" s="95">
        <v>1.0271546630605559E-3</v>
      </c>
      <c r="AI145" s="95">
        <v>-8.6308130992402972E-4</v>
      </c>
      <c r="AJ145" s="95">
        <v>3.5972917743113393E-3</v>
      </c>
      <c r="AK145" s="95">
        <v>2.5849050545424232E-4</v>
      </c>
      <c r="AL145" s="95">
        <v>3.0374178841148085E-5</v>
      </c>
      <c r="AM145" s="95">
        <v>3.6373288387635035E-3</v>
      </c>
      <c r="AN145" s="95">
        <v>-6.8691540856723903E-4</v>
      </c>
      <c r="AO145" s="95">
        <v>2.7342104643873094E-3</v>
      </c>
      <c r="AP145" s="95">
        <v>-1.1215718153782721E-3</v>
      </c>
      <c r="AQ145" s="95">
        <v>-8.3270713108288166E-4</v>
      </c>
      <c r="AR145" s="95">
        <v>2.7742475288394736E-3</v>
      </c>
      <c r="AS145" s="95">
        <v>-1.5499967184912688E-3</v>
      </c>
      <c r="AT145" s="95">
        <v>3.8557822797655812E-3</v>
      </c>
      <c r="AU145" s="95">
        <v>3.5669175954701911E-3</v>
      </c>
      <c r="AV145" s="95">
        <v>-4.0037064452164454E-5</v>
      </c>
      <c r="AW145" s="95">
        <v>4.2842071828785785E-3</v>
      </c>
      <c r="AX145" s="95">
        <v>2.8886468429539043E-4</v>
      </c>
      <c r="AY145" s="95">
        <v>3.8958193442177455E-3</v>
      </c>
      <c r="AZ145" s="95">
        <v>-4.284249031129971E-4</v>
      </c>
      <c r="BA145" s="95">
        <v>3.6069546599223554E-3</v>
      </c>
      <c r="BB145" s="95">
        <v>-7.172895874083872E-4</v>
      </c>
      <c r="BC145" s="95">
        <v>-4.3242442473307423E-3</v>
      </c>
    </row>
    <row r="146" spans="1:55" x14ac:dyDescent="0.35">
      <c r="A146" s="95">
        <v>7.663234899036672E-3</v>
      </c>
      <c r="B146" s="95">
        <v>2.8447872661899144E-3</v>
      </c>
      <c r="C146" s="95">
        <v>4.8273655172583821E-3</v>
      </c>
      <c r="D146" s="95">
        <v>6.1132838685394606E-3</v>
      </c>
      <c r="E146" s="95">
        <v>3.6184487919066637E-3</v>
      </c>
      <c r="F146" s="95">
        <v>-1.316409385798193E-3</v>
      </c>
      <c r="G146" s="95">
        <v>4.5290177291994324E-3</v>
      </c>
      <c r="H146" s="95">
        <v>4.640309306965208E-3</v>
      </c>
      <c r="I146" s="95">
        <v>2.9230743030511631E-3</v>
      </c>
      <c r="J146" s="95">
        <v>5.2468149477370657E-3</v>
      </c>
      <c r="K146" s="95">
        <v>1.0508022165226586E-2</v>
      </c>
      <c r="L146" s="95">
        <v>1.2490600416295055E-2</v>
      </c>
      <c r="M146" s="95">
        <v>1.3776518767576133E-2</v>
      </c>
      <c r="N146" s="95">
        <v>1.1281683690943336E-2</v>
      </c>
      <c r="O146" s="95">
        <v>-8.9796442848348659E-3</v>
      </c>
      <c r="P146" s="95">
        <v>1.2192252628236104E-2</v>
      </c>
      <c r="Q146" s="95">
        <v>1.230354420600188E-2</v>
      </c>
      <c r="R146" s="95">
        <v>1.0586309202087835E-2</v>
      </c>
      <c r="S146" s="95">
        <v>1.2910049846773736E-2</v>
      </c>
      <c r="T146" s="95">
        <v>1.9825782510684677E-3</v>
      </c>
      <c r="U146" s="95">
        <v>3.2684966023495458E-3</v>
      </c>
      <c r="V146" s="95">
        <v>7.736615257167487E-4</v>
      </c>
      <c r="W146" s="95">
        <v>1.5283778803917214E-3</v>
      </c>
      <c r="X146" s="95">
        <v>1.6842304630095175E-3</v>
      </c>
      <c r="Y146" s="95">
        <v>1.7955220407752936E-3</v>
      </c>
      <c r="Z146" s="95">
        <v>-7.8287036861248663E-5</v>
      </c>
      <c r="AA146" s="95">
        <v>-2.4020276815471509E-3</v>
      </c>
      <c r="AB146" s="95">
        <v>-1.2859183512810781E-3</v>
      </c>
      <c r="AC146" s="95">
        <v>-1.2089167253517192E-3</v>
      </c>
      <c r="AD146" s="95">
        <v>3.5109561314601895E-3</v>
      </c>
      <c r="AE146" s="95">
        <v>2.9834778805895037E-4</v>
      </c>
      <c r="AF146" s="95">
        <v>1.8705621029317413E-4</v>
      </c>
      <c r="AG146" s="95">
        <v>1.9042912142072192E-3</v>
      </c>
      <c r="AH146" s="95">
        <v>-4.1944943047868277E-4</v>
      </c>
      <c r="AI146" s="95">
        <v>-2.4948350766327973E-3</v>
      </c>
      <c r="AJ146" s="95">
        <v>4.7968744827412675E-3</v>
      </c>
      <c r="AK146" s="95">
        <v>-1.5842661393400284E-3</v>
      </c>
      <c r="AL146" s="95">
        <v>1.4729745615742523E-3</v>
      </c>
      <c r="AM146" s="95">
        <v>3.1902095654882971E-3</v>
      </c>
      <c r="AN146" s="95">
        <v>8.6646892080239528E-4</v>
      </c>
      <c r="AO146" s="95">
        <v>2.3020394061084703E-3</v>
      </c>
      <c r="AP146" s="95">
        <v>-9.1056893729276884E-4</v>
      </c>
      <c r="AQ146" s="95">
        <v>-1.0218605150585449E-3</v>
      </c>
      <c r="AR146" s="95">
        <v>6.9537448885550004E-4</v>
      </c>
      <c r="AS146" s="95">
        <v>-1.628366155830402E-3</v>
      </c>
      <c r="AT146" s="95">
        <v>3.2126083434012389E-3</v>
      </c>
      <c r="AU146" s="95">
        <v>3.3238999211670154E-3</v>
      </c>
      <c r="AV146" s="95">
        <v>1.60666491725297E-3</v>
      </c>
      <c r="AW146" s="95">
        <v>3.9304055619388718E-3</v>
      </c>
      <c r="AX146" s="95">
        <v>-1.1129157776577622E-4</v>
      </c>
      <c r="AY146" s="95">
        <v>1.6059434261482689E-3</v>
      </c>
      <c r="AZ146" s="95">
        <v>-7.1779721853763336E-4</v>
      </c>
      <c r="BA146" s="95">
        <v>1.7172350039140452E-3</v>
      </c>
      <c r="BB146" s="95">
        <v>-6.0650564077185682E-4</v>
      </c>
      <c r="BC146" s="95">
        <v>-2.3237406446859022E-3</v>
      </c>
    </row>
    <row r="147" spans="1:55" x14ac:dyDescent="0.35">
      <c r="A147" s="95">
        <v>7.3122441854341956E-3</v>
      </c>
      <c r="B147" s="95">
        <v>3.7240082480596102E-3</v>
      </c>
      <c r="C147" s="95">
        <v>4.3152749209368286E-3</v>
      </c>
      <c r="D147" s="95">
        <v>3.9694395055091397E-3</v>
      </c>
      <c r="E147" s="95">
        <v>1.5942148913631222E-2</v>
      </c>
      <c r="F147" s="95">
        <v>-3.3799960598256901E-3</v>
      </c>
      <c r="G147" s="95">
        <v>4.7875560030175611E-3</v>
      </c>
      <c r="H147" s="95">
        <v>3.3474587037950684E-3</v>
      </c>
      <c r="I147" s="95">
        <v>-7.7574842483083125E-4</v>
      </c>
      <c r="J147" s="95">
        <v>7.6541432855307939E-3</v>
      </c>
      <c r="K147" s="95">
        <v>1.1036252433493805E-2</v>
      </c>
      <c r="L147" s="95">
        <v>1.1627519106371024E-2</v>
      </c>
      <c r="M147" s="95">
        <v>1.1281683690943334E-2</v>
      </c>
      <c r="N147" s="95">
        <v>2.3254393099065417E-2</v>
      </c>
      <c r="O147" s="95">
        <v>-1.0692240245259886E-2</v>
      </c>
      <c r="P147" s="95">
        <v>1.2099800188451757E-2</v>
      </c>
      <c r="Q147" s="95">
        <v>1.0659702889229263E-2</v>
      </c>
      <c r="R147" s="95">
        <v>6.536495760603364E-3</v>
      </c>
      <c r="S147" s="95">
        <v>1.4966387470964989E-2</v>
      </c>
      <c r="T147" s="95">
        <v>5.9126667287721869E-4</v>
      </c>
      <c r="U147" s="95">
        <v>2.454312574495292E-4</v>
      </c>
      <c r="V147" s="95">
        <v>1.2218140665571611E-2</v>
      </c>
      <c r="W147" s="95">
        <v>3.4401218823392008E-4</v>
      </c>
      <c r="X147" s="95">
        <v>1.0635477549579503E-3</v>
      </c>
      <c r="Y147" s="95">
        <v>-3.7654954426454197E-4</v>
      </c>
      <c r="Z147" s="95">
        <v>4.4997566728904419E-3</v>
      </c>
      <c r="AA147" s="95">
        <v>-3.9301350374711837E-3</v>
      </c>
      <c r="AB147" s="95">
        <v>3.4583541542768944E-4</v>
      </c>
      <c r="AC147" s="95">
        <v>1.1626873992694393E-2</v>
      </c>
      <c r="AD147" s="95">
        <v>9.3527886111113888E-4</v>
      </c>
      <c r="AE147" s="95">
        <v>-4.722810820807316E-4</v>
      </c>
      <c r="AF147" s="95">
        <v>9.6781621714176066E-4</v>
      </c>
      <c r="AG147" s="95">
        <v>5.0910233457676602E-3</v>
      </c>
      <c r="AH147" s="95">
        <v>-3.3388683645939644E-3</v>
      </c>
      <c r="AI147" s="95">
        <v>1.1972709408122081E-2</v>
      </c>
      <c r="AJ147" s="95">
        <v>5.8944344568344961E-4</v>
      </c>
      <c r="AK147" s="95">
        <v>8.181164975084212E-4</v>
      </c>
      <c r="AL147" s="95">
        <v>6.2198080171407117E-4</v>
      </c>
      <c r="AM147" s="95">
        <v>4.7451879303399705E-3</v>
      </c>
      <c r="AN147" s="95">
        <v>-3.6847037800216537E-3</v>
      </c>
      <c r="AO147" s="95">
        <v>1.256215285380553E-2</v>
      </c>
      <c r="AP147" s="95">
        <v>1.115459291061366E-2</v>
      </c>
      <c r="AQ147" s="95">
        <v>1.2594690209836152E-2</v>
      </c>
      <c r="AR147" s="95">
        <v>1.6717897338462052E-2</v>
      </c>
      <c r="AS147" s="95">
        <v>8.2880056281004269E-3</v>
      </c>
      <c r="AT147" s="95">
        <v>1.4075599431918702E-3</v>
      </c>
      <c r="AU147" s="95">
        <v>-3.2537356030621668E-5</v>
      </c>
      <c r="AV147" s="95">
        <v>-4.1557444846565218E-3</v>
      </c>
      <c r="AW147" s="95">
        <v>4.2741472257051029E-3</v>
      </c>
      <c r="AX147" s="95">
        <v>1.440097299222492E-3</v>
      </c>
      <c r="AY147" s="95">
        <v>5.563304427848392E-3</v>
      </c>
      <c r="AZ147" s="95">
        <v>-2.8665872825132327E-3</v>
      </c>
      <c r="BA147" s="95">
        <v>4.1232071286259001E-3</v>
      </c>
      <c r="BB147" s="95">
        <v>-4.3066845817357254E-3</v>
      </c>
      <c r="BC147" s="95">
        <v>-8.4298917103616255E-3</v>
      </c>
    </row>
    <row r="148" spans="1:55" x14ac:dyDescent="0.35">
      <c r="A148" s="95">
        <v>-6.4526238053554388E-3</v>
      </c>
      <c r="B148" s="95">
        <v>-1.2918524795648783E-3</v>
      </c>
      <c r="C148" s="95">
        <v>-2.4406848366282765E-3</v>
      </c>
      <c r="D148" s="95">
        <v>-2.5270204794794263E-3</v>
      </c>
      <c r="E148" s="95">
        <v>-4.2396164399044478E-3</v>
      </c>
      <c r="F148" s="95">
        <v>3.3774190185591624E-3</v>
      </c>
      <c r="G148" s="95">
        <v>-3.1147509273744614E-3</v>
      </c>
      <c r="H148" s="95">
        <v>-1.7823259580819991E-3</v>
      </c>
      <c r="I148" s="95">
        <v>1.41286675907585E-3</v>
      </c>
      <c r="J148" s="95">
        <v>-3.3602115788885036E-3</v>
      </c>
      <c r="K148" s="95">
        <v>-7.7444762849203166E-3</v>
      </c>
      <c r="L148" s="95">
        <v>-8.8933086419837153E-3</v>
      </c>
      <c r="M148" s="95">
        <v>-8.9796442848348659E-3</v>
      </c>
      <c r="N148" s="95">
        <v>-1.0692240245259886E-2</v>
      </c>
      <c r="O148" s="95">
        <v>9.8300428239146021E-3</v>
      </c>
      <c r="P148" s="95">
        <v>-9.5673747327299011E-3</v>
      </c>
      <c r="Q148" s="95">
        <v>-8.2349497634374384E-3</v>
      </c>
      <c r="R148" s="95">
        <v>-5.0397570462795884E-3</v>
      </c>
      <c r="S148" s="95">
        <v>-9.8128353842439411E-3</v>
      </c>
      <c r="T148" s="95">
        <v>-1.1488323570633982E-3</v>
      </c>
      <c r="U148" s="95">
        <v>-1.2351679999145478E-3</v>
      </c>
      <c r="V148" s="95">
        <v>-2.9477639603395687E-3</v>
      </c>
      <c r="W148" s="95">
        <v>2.0855665389942842E-3</v>
      </c>
      <c r="X148" s="95">
        <v>-1.8228984478095833E-3</v>
      </c>
      <c r="Y148" s="95">
        <v>-4.9047347851712095E-4</v>
      </c>
      <c r="Z148" s="95">
        <v>-2.7047192386407282E-3</v>
      </c>
      <c r="AA148" s="95">
        <v>2.0683590993236249E-3</v>
      </c>
      <c r="AB148" s="95">
        <v>8.6335642851149638E-5</v>
      </c>
      <c r="AC148" s="95">
        <v>-1.7989316032761705E-3</v>
      </c>
      <c r="AD148" s="95">
        <v>9.3673418193088642E-4</v>
      </c>
      <c r="AE148" s="95">
        <v>6.7406609074618506E-4</v>
      </c>
      <c r="AF148" s="95">
        <v>-6.5835887854627723E-4</v>
      </c>
      <c r="AG148" s="95">
        <v>-3.8535515957041264E-3</v>
      </c>
      <c r="AH148" s="95">
        <v>9.1952674226022674E-4</v>
      </c>
      <c r="AI148" s="95">
        <v>-1.7125959604250209E-3</v>
      </c>
      <c r="AJ148" s="95">
        <v>8.5039853907973618E-4</v>
      </c>
      <c r="AK148" s="95">
        <v>-5.8773044789503547E-4</v>
      </c>
      <c r="AL148" s="95">
        <v>-7.4469452139742682E-4</v>
      </c>
      <c r="AM148" s="95">
        <v>-3.9398872385552758E-3</v>
      </c>
      <c r="AN148" s="95">
        <v>8.3319109940907694E-4</v>
      </c>
      <c r="AO148" s="95">
        <v>-8.6219742134528449E-4</v>
      </c>
      <c r="AP148" s="95">
        <v>-1.1248655125299855E-3</v>
      </c>
      <c r="AQ148" s="95">
        <v>-2.4572904818224478E-3</v>
      </c>
      <c r="AR148" s="95">
        <v>-5.6524831989802973E-3</v>
      </c>
      <c r="AS148" s="95">
        <v>-8.7940486101594374E-4</v>
      </c>
      <c r="AT148" s="95">
        <v>2.6266809118470104E-4</v>
      </c>
      <c r="AU148" s="95">
        <v>1.5950930604771633E-3</v>
      </c>
      <c r="AV148" s="95">
        <v>4.7902857776350128E-3</v>
      </c>
      <c r="AW148" s="95">
        <v>1.7207439670659241E-5</v>
      </c>
      <c r="AX148" s="95">
        <v>-1.3324249692924621E-3</v>
      </c>
      <c r="AY148" s="95">
        <v>-4.5276176864503118E-3</v>
      </c>
      <c r="AZ148" s="95">
        <v>2.454606515140418E-4</v>
      </c>
      <c r="BA148" s="95">
        <v>-3.1951927171578495E-3</v>
      </c>
      <c r="BB148" s="95">
        <v>1.5778856208065039E-3</v>
      </c>
      <c r="BC148" s="95">
        <v>4.7730783379643536E-3</v>
      </c>
    </row>
    <row r="149" spans="1:55" x14ac:dyDescent="0.35">
      <c r="A149" s="95">
        <v>7.1378143743604083E-3</v>
      </c>
      <c r="B149" s="95">
        <v>4.5664784257015874E-3</v>
      </c>
      <c r="C149" s="95">
        <v>5.6112765473888887E-3</v>
      </c>
      <c r="D149" s="95">
        <v>5.0544382538756961E-3</v>
      </c>
      <c r="E149" s="95">
        <v>4.9619858140913485E-3</v>
      </c>
      <c r="F149" s="95">
        <v>-2.4295603583694919E-3</v>
      </c>
      <c r="G149" s="95">
        <v>1.0284462753154462E-2</v>
      </c>
      <c r="H149" s="95">
        <v>4.7169700179421634E-3</v>
      </c>
      <c r="I149" s="95">
        <v>9.4400872833448331E-4</v>
      </c>
      <c r="J149" s="95">
        <v>7.9418840465938657E-3</v>
      </c>
      <c r="K149" s="95">
        <v>1.1704292800061996E-2</v>
      </c>
      <c r="L149" s="95">
        <v>1.2749090921749296E-2</v>
      </c>
      <c r="M149" s="95">
        <v>1.2192252628236104E-2</v>
      </c>
      <c r="N149" s="95">
        <v>1.2099800188451757E-2</v>
      </c>
      <c r="O149" s="95">
        <v>-9.5673747327299011E-3</v>
      </c>
      <c r="P149" s="95">
        <v>1.742227712751487E-2</v>
      </c>
      <c r="Q149" s="95">
        <v>1.1854784392302573E-2</v>
      </c>
      <c r="R149" s="95">
        <v>8.0818231026948909E-3</v>
      </c>
      <c r="S149" s="95">
        <v>1.5079698420954274E-2</v>
      </c>
      <c r="T149" s="95">
        <v>1.0447981216873009E-3</v>
      </c>
      <c r="U149" s="95">
        <v>4.8795982817410812E-4</v>
      </c>
      <c r="V149" s="95">
        <v>3.9550738838976048E-4</v>
      </c>
      <c r="W149" s="95">
        <v>2.1369180673320954E-3</v>
      </c>
      <c r="X149" s="95">
        <v>5.7179843274528745E-3</v>
      </c>
      <c r="Y149" s="95">
        <v>1.5049159224057588E-4</v>
      </c>
      <c r="Z149" s="95">
        <v>3.6224696973671043E-3</v>
      </c>
      <c r="AA149" s="95">
        <v>-3.3754056208922779E-3</v>
      </c>
      <c r="AB149" s="95">
        <v>5.5683829351319274E-4</v>
      </c>
      <c r="AC149" s="95">
        <v>-6.4929073329754038E-4</v>
      </c>
      <c r="AD149" s="95">
        <v>3.1817161890193963E-3</v>
      </c>
      <c r="AE149" s="95">
        <v>-4.6731862057655732E-3</v>
      </c>
      <c r="AF149" s="95">
        <v>8.9430652944672495E-4</v>
      </c>
      <c r="AG149" s="95">
        <v>4.6672678190544051E-3</v>
      </c>
      <c r="AH149" s="95">
        <v>-2.330607499204977E-3</v>
      </c>
      <c r="AI149" s="95">
        <v>-9.245243978434764E-5</v>
      </c>
      <c r="AJ149" s="95">
        <v>2.6248778955062038E-3</v>
      </c>
      <c r="AK149" s="95">
        <v>5.2300244992787657E-3</v>
      </c>
      <c r="AL149" s="95">
        <v>3.3746823593353221E-4</v>
      </c>
      <c r="AM149" s="95">
        <v>4.1104295255412126E-3</v>
      </c>
      <c r="AN149" s="95">
        <v>-2.8874457927181695E-3</v>
      </c>
      <c r="AO149" s="95">
        <v>2.5324254557218557E-3</v>
      </c>
      <c r="AP149" s="95">
        <v>-5.3224769390631133E-3</v>
      </c>
      <c r="AQ149" s="95">
        <v>2.4501579614918457E-4</v>
      </c>
      <c r="AR149" s="95">
        <v>4.017977085756865E-3</v>
      </c>
      <c r="AS149" s="95">
        <v>-2.9798982325025172E-3</v>
      </c>
      <c r="AT149" s="95">
        <v>7.854902394784969E-3</v>
      </c>
      <c r="AU149" s="95">
        <v>2.2874096595726714E-3</v>
      </c>
      <c r="AV149" s="95">
        <v>-1.4855516300350089E-3</v>
      </c>
      <c r="AW149" s="95">
        <v>5.5123236882243729E-3</v>
      </c>
      <c r="AX149" s="95">
        <v>5.5674927352122984E-3</v>
      </c>
      <c r="AY149" s="95">
        <v>9.3404540248199792E-3</v>
      </c>
      <c r="AZ149" s="95">
        <v>2.3425787065605962E-3</v>
      </c>
      <c r="BA149" s="95">
        <v>3.7729612896076803E-3</v>
      </c>
      <c r="BB149" s="95">
        <v>-3.2249140286517018E-3</v>
      </c>
      <c r="BC149" s="95">
        <v>-6.9978753182593821E-3</v>
      </c>
    </row>
    <row r="150" spans="1:55" x14ac:dyDescent="0.35">
      <c r="A150" s="95">
        <v>7.0620632263146228E-3</v>
      </c>
      <c r="B150" s="95">
        <v>4.2097931587805259E-3</v>
      </c>
      <c r="C150" s="95">
        <v>5.3981630111392832E-3</v>
      </c>
      <c r="D150" s="95">
        <v>5.2414809796872573E-3</v>
      </c>
      <c r="E150" s="95">
        <v>3.5976396629146417E-3</v>
      </c>
      <c r="F150" s="95">
        <v>-1.1728865371228153E-3</v>
      </c>
      <c r="G150" s="95">
        <v>4.7927211659879489E-3</v>
      </c>
      <c r="H150" s="95">
        <v>6.3980568727339936E-3</v>
      </c>
      <c r="I150" s="95">
        <v>4.844322889224954E-3</v>
      </c>
      <c r="J150" s="95">
        <v>5.7032359202239631E-3</v>
      </c>
      <c r="K150" s="95">
        <v>1.1271856385095149E-2</v>
      </c>
      <c r="L150" s="95">
        <v>1.2460226237453907E-2</v>
      </c>
      <c r="M150" s="95">
        <v>1.230354420600188E-2</v>
      </c>
      <c r="N150" s="95">
        <v>1.0659702889229265E-2</v>
      </c>
      <c r="O150" s="95">
        <v>-8.2349497634374384E-3</v>
      </c>
      <c r="P150" s="95">
        <v>1.1854784392302573E-2</v>
      </c>
      <c r="Q150" s="95">
        <v>1.3460120099048616E-2</v>
      </c>
      <c r="R150" s="95">
        <v>1.1906386115539576E-2</v>
      </c>
      <c r="S150" s="95">
        <v>1.2765299146538584E-2</v>
      </c>
      <c r="T150" s="95">
        <v>1.1883698523587572E-3</v>
      </c>
      <c r="U150" s="95">
        <v>1.0316878209067314E-3</v>
      </c>
      <c r="V150" s="95">
        <v>-6.1215349586588464E-4</v>
      </c>
      <c r="W150" s="95">
        <v>3.0369066216577104E-3</v>
      </c>
      <c r="X150" s="95">
        <v>5.8292800720742294E-4</v>
      </c>
      <c r="Y150" s="95">
        <v>2.1882637139534673E-3</v>
      </c>
      <c r="Z150" s="95">
        <v>-6.345297304444276E-4</v>
      </c>
      <c r="AA150" s="95">
        <v>-1.4934427614434367E-3</v>
      </c>
      <c r="AB150" s="95">
        <v>1.5668203145202604E-4</v>
      </c>
      <c r="AC150" s="95">
        <v>-1.8005233482246423E-3</v>
      </c>
      <c r="AD150" s="95">
        <v>4.2252764740164685E-3</v>
      </c>
      <c r="AE150" s="95">
        <v>6.0544184515133452E-4</v>
      </c>
      <c r="AF150" s="95">
        <v>-9.9989386159470982E-4</v>
      </c>
      <c r="AG150" s="95">
        <v>5.5384012191432986E-4</v>
      </c>
      <c r="AH150" s="95">
        <v>-3.0507290908467904E-4</v>
      </c>
      <c r="AI150" s="95">
        <v>-1.6438413167726162E-3</v>
      </c>
      <c r="AJ150" s="95">
        <v>4.0685944425644417E-3</v>
      </c>
      <c r="AK150" s="95">
        <v>-4.4875981369930847E-4</v>
      </c>
      <c r="AL150" s="95">
        <v>-1.1565758930467357E-3</v>
      </c>
      <c r="AM150" s="95">
        <v>3.9715809046230377E-4</v>
      </c>
      <c r="AN150" s="95">
        <v>-4.6175494053670493E-4</v>
      </c>
      <c r="AO150" s="95">
        <v>2.4247531257918257E-3</v>
      </c>
      <c r="AP150" s="95">
        <v>-1.1950815030733078E-3</v>
      </c>
      <c r="AQ150" s="95">
        <v>-2.8004172098193519E-3</v>
      </c>
      <c r="AR150" s="95">
        <v>-1.2466832263103122E-3</v>
      </c>
      <c r="AS150" s="95">
        <v>-2.1055962573093214E-3</v>
      </c>
      <c r="AT150" s="95">
        <v>3.6198346288651333E-3</v>
      </c>
      <c r="AU150" s="95">
        <v>5.2251703356111781E-3</v>
      </c>
      <c r="AV150" s="95">
        <v>3.6714363521021384E-3</v>
      </c>
      <c r="AW150" s="95">
        <v>4.5303493831011475E-3</v>
      </c>
      <c r="AX150" s="95">
        <v>-1.6053357067460443E-3</v>
      </c>
      <c r="AY150" s="95">
        <v>-5.1601723237004651E-5</v>
      </c>
      <c r="AZ150" s="95">
        <v>-9.1051475423601378E-4</v>
      </c>
      <c r="BA150" s="95">
        <v>1.5537339835090397E-3</v>
      </c>
      <c r="BB150" s="95">
        <v>6.9482095251003099E-4</v>
      </c>
      <c r="BC150" s="95">
        <v>-8.5891303099900913E-4</v>
      </c>
    </row>
    <row r="151" spans="1:55" x14ac:dyDescent="0.35">
      <c r="A151" s="95">
        <v>6.2166952764613672E-3</v>
      </c>
      <c r="B151" s="95">
        <v>2.7034440417520299E-3</v>
      </c>
      <c r="C151" s="95">
        <v>2.636576301070183E-3</v>
      </c>
      <c r="D151" s="95">
        <v>4.3696139256264675E-3</v>
      </c>
      <c r="E151" s="95">
        <v>3.1980048414199675E-4</v>
      </c>
      <c r="F151" s="95">
        <v>1.1769382301817792E-3</v>
      </c>
      <c r="G151" s="95">
        <v>1.8651278262335237E-3</v>
      </c>
      <c r="H151" s="95">
        <v>5.6896908390782087E-3</v>
      </c>
      <c r="I151" s="95">
        <v>2.2823173774024562E-2</v>
      </c>
      <c r="J151" s="95">
        <v>7.8646029484346642E-3</v>
      </c>
      <c r="K151" s="95">
        <v>8.9201393182133971E-3</v>
      </c>
      <c r="L151" s="95">
        <v>8.8532715775315497E-3</v>
      </c>
      <c r="M151" s="95">
        <v>1.0586309202087835E-2</v>
      </c>
      <c r="N151" s="95">
        <v>6.5364957606033648E-3</v>
      </c>
      <c r="O151" s="95">
        <v>-5.0397570462795893E-3</v>
      </c>
      <c r="P151" s="95">
        <v>8.0818231026948927E-3</v>
      </c>
      <c r="Q151" s="95">
        <v>1.1906386115539576E-2</v>
      </c>
      <c r="R151" s="95">
        <v>2.9039869050485927E-2</v>
      </c>
      <c r="S151" s="95">
        <v>1.4081298224896031E-2</v>
      </c>
      <c r="T151" s="95">
        <v>-6.6867740681847095E-5</v>
      </c>
      <c r="U151" s="95">
        <v>1.6661698838744373E-3</v>
      </c>
      <c r="V151" s="95">
        <v>-2.3836435576100332E-3</v>
      </c>
      <c r="W151" s="95">
        <v>3.8803822719338092E-3</v>
      </c>
      <c r="X151" s="95">
        <v>-8.3831621551850644E-4</v>
      </c>
      <c r="Y151" s="95">
        <v>2.9862467973261787E-3</v>
      </c>
      <c r="Z151" s="95">
        <v>-2.011972973227253E-2</v>
      </c>
      <c r="AA151" s="95">
        <v>-5.1611589066826342E-3</v>
      </c>
      <c r="AB151" s="95">
        <v>-1.7330376245562843E-3</v>
      </c>
      <c r="AC151" s="95">
        <v>-2.3167758169281862E-3</v>
      </c>
      <c r="AD151" s="95">
        <v>3.8135145312519622E-3</v>
      </c>
      <c r="AE151" s="95">
        <v>7.7144847483665935E-4</v>
      </c>
      <c r="AF151" s="95">
        <v>-3.0531145380080257E-3</v>
      </c>
      <c r="AG151" s="95">
        <v>-2.0186597472954378E-2</v>
      </c>
      <c r="AH151" s="95">
        <v>-5.2280266473644817E-3</v>
      </c>
      <c r="AI151" s="95">
        <v>-4.0498134414844698E-3</v>
      </c>
      <c r="AJ151" s="95">
        <v>5.5465521558082462E-3</v>
      </c>
      <c r="AK151" s="95">
        <v>-2.5044860993929437E-3</v>
      </c>
      <c r="AL151" s="95">
        <v>-1.3200769134517412E-3</v>
      </c>
      <c r="AM151" s="95">
        <v>-1.8453559848398093E-2</v>
      </c>
      <c r="AN151" s="95">
        <v>-3.4949890228081967E-3</v>
      </c>
      <c r="AO151" s="95">
        <v>1.4967387143237758E-3</v>
      </c>
      <c r="AP151" s="95">
        <v>-1.545327342091527E-3</v>
      </c>
      <c r="AQ151" s="95">
        <v>-5.3698903549362111E-3</v>
      </c>
      <c r="AR151" s="95">
        <v>-2.2503373289882566E-2</v>
      </c>
      <c r="AS151" s="95">
        <v>-7.5448024642926674E-3</v>
      </c>
      <c r="AT151" s="95">
        <v>3.0420660564153025E-3</v>
      </c>
      <c r="AU151" s="95">
        <v>6.8666290692599875E-3</v>
      </c>
      <c r="AV151" s="95">
        <v>2.4000112004206341E-2</v>
      </c>
      <c r="AW151" s="95">
        <v>9.041541178616443E-3</v>
      </c>
      <c r="AX151" s="95">
        <v>-3.824563012844685E-3</v>
      </c>
      <c r="AY151" s="95">
        <v>-2.0958045947791035E-2</v>
      </c>
      <c r="AZ151" s="95">
        <v>-5.9994751222011405E-3</v>
      </c>
      <c r="BA151" s="95">
        <v>-1.7133482934946355E-2</v>
      </c>
      <c r="BB151" s="95">
        <v>-2.1749121093564555E-3</v>
      </c>
      <c r="BC151" s="95">
        <v>1.4958570825589896E-2</v>
      </c>
    </row>
    <row r="152" spans="1:55" x14ac:dyDescent="0.35">
      <c r="A152" s="95">
        <v>9.5740448922758438E-3</v>
      </c>
      <c r="B152" s="95">
        <v>2.368368207905691E-3</v>
      </c>
      <c r="C152" s="95">
        <v>3.6034709325864496E-3</v>
      </c>
      <c r="D152" s="95">
        <v>3.3360049544978935E-3</v>
      </c>
      <c r="E152" s="95">
        <v>5.3923425786891457E-3</v>
      </c>
      <c r="F152" s="95">
        <v>-2.3879049196809821E-4</v>
      </c>
      <c r="G152" s="95">
        <v>5.5056535286784301E-3</v>
      </c>
      <c r="H152" s="95">
        <v>3.1912542542627416E-3</v>
      </c>
      <c r="I152" s="95">
        <v>4.5072533326201876E-3</v>
      </c>
      <c r="J152" s="95">
        <v>1.8878415582341768E-2</v>
      </c>
      <c r="K152" s="95">
        <v>1.1942413100181536E-2</v>
      </c>
      <c r="L152" s="95">
        <v>1.3177515824862294E-2</v>
      </c>
      <c r="M152" s="95">
        <v>1.2910049846773738E-2</v>
      </c>
      <c r="N152" s="95">
        <v>1.496638747096499E-2</v>
      </c>
      <c r="O152" s="95">
        <v>-9.8128353842439429E-3</v>
      </c>
      <c r="P152" s="95">
        <v>1.5079698420954274E-2</v>
      </c>
      <c r="Q152" s="95">
        <v>1.2765299146538586E-2</v>
      </c>
      <c r="R152" s="95">
        <v>1.4081298224896031E-2</v>
      </c>
      <c r="S152" s="95">
        <v>2.8452460474617611E-2</v>
      </c>
      <c r="T152" s="95">
        <v>1.2351027246807586E-3</v>
      </c>
      <c r="U152" s="95">
        <v>9.6763674659220214E-4</v>
      </c>
      <c r="V152" s="95">
        <v>3.0239743707834543E-3</v>
      </c>
      <c r="W152" s="95">
        <v>2.1295777159375927E-3</v>
      </c>
      <c r="X152" s="95">
        <v>3.1372853207727387E-3</v>
      </c>
      <c r="Y152" s="95">
        <v>8.2288604635705025E-4</v>
      </c>
      <c r="Z152" s="95">
        <v>-2.1388851247144971E-3</v>
      </c>
      <c r="AA152" s="95">
        <v>-1.6510047374436079E-2</v>
      </c>
      <c r="AB152" s="95">
        <v>2.6746597808855626E-4</v>
      </c>
      <c r="AC152" s="95">
        <v>1.7888716461026955E-3</v>
      </c>
      <c r="AD152" s="95">
        <v>3.3646804406183514E-3</v>
      </c>
      <c r="AE152" s="95">
        <v>-1.9021825960919801E-3</v>
      </c>
      <c r="AF152" s="95">
        <v>4.1221667832370816E-4</v>
      </c>
      <c r="AG152" s="95">
        <v>-9.0378240003373845E-4</v>
      </c>
      <c r="AH152" s="95">
        <v>-1.5274944649755319E-2</v>
      </c>
      <c r="AI152" s="95">
        <v>2.0563376241912517E-3</v>
      </c>
      <c r="AJ152" s="95">
        <v>3.0972144625297953E-3</v>
      </c>
      <c r="AK152" s="95">
        <v>2.1696485741805366E-3</v>
      </c>
      <c r="AL152" s="95">
        <v>1.4475070023515192E-4</v>
      </c>
      <c r="AM152" s="95">
        <v>-1.1712483781222947E-3</v>
      </c>
      <c r="AN152" s="95">
        <v>-1.5542410627843875E-2</v>
      </c>
      <c r="AO152" s="95">
        <v>5.1535520867210475E-3</v>
      </c>
      <c r="AP152" s="95">
        <v>-1.1331094998928462E-4</v>
      </c>
      <c r="AQ152" s="95">
        <v>2.2010883244264036E-3</v>
      </c>
      <c r="AR152" s="95">
        <v>8.8508924606895702E-4</v>
      </c>
      <c r="AS152" s="95">
        <v>-1.3486073003652625E-2</v>
      </c>
      <c r="AT152" s="95">
        <v>5.2668630367103311E-3</v>
      </c>
      <c r="AU152" s="95">
        <v>2.9524637622946434E-3</v>
      </c>
      <c r="AV152" s="95">
        <v>4.2684628406520903E-3</v>
      </c>
      <c r="AW152" s="95">
        <v>1.863962509037367E-2</v>
      </c>
      <c r="AX152" s="95">
        <v>2.3143992744156885E-3</v>
      </c>
      <c r="AY152" s="95">
        <v>9.9840019605824167E-4</v>
      </c>
      <c r="AZ152" s="95">
        <v>-1.3372762053663338E-2</v>
      </c>
      <c r="BA152" s="95">
        <v>-1.3159990783574468E-3</v>
      </c>
      <c r="BB152" s="95">
        <v>-1.5687161328079027E-2</v>
      </c>
      <c r="BC152" s="95">
        <v>-1.437116224972158E-2</v>
      </c>
    </row>
    <row r="153" spans="1:55" x14ac:dyDescent="0.35">
      <c r="A153" s="95">
        <v>1.4580965939147521E-3</v>
      </c>
      <c r="B153" s="95">
        <v>-4.3175001004554349E-3</v>
      </c>
      <c r="C153" s="95">
        <v>1.6010232325178323E-3</v>
      </c>
      <c r="D153" s="95">
        <v>5.2448165715371581E-4</v>
      </c>
      <c r="E153" s="95">
        <v>-8.6682992103753352E-4</v>
      </c>
      <c r="F153" s="95">
        <v>3.0926423685135413E-4</v>
      </c>
      <c r="G153" s="95">
        <v>-4.1329847222745103E-4</v>
      </c>
      <c r="H153" s="95">
        <v>-2.6972674155599464E-4</v>
      </c>
      <c r="I153" s="95">
        <v>-1.5249643345965991E-3</v>
      </c>
      <c r="J153" s="95">
        <v>-2.2299386923399359E-4</v>
      </c>
      <c r="K153" s="95">
        <v>-2.8594035065406835E-3</v>
      </c>
      <c r="L153" s="95">
        <v>3.0591198264325846E-3</v>
      </c>
      <c r="M153" s="95">
        <v>1.9825782510684677E-3</v>
      </c>
      <c r="N153" s="95">
        <v>5.9126667287721858E-4</v>
      </c>
      <c r="O153" s="95">
        <v>-1.1488323570633982E-3</v>
      </c>
      <c r="P153" s="95">
        <v>1.0447981216873009E-3</v>
      </c>
      <c r="Q153" s="95">
        <v>1.1883698523587575E-3</v>
      </c>
      <c r="R153" s="95">
        <v>-6.6867740681847095E-5</v>
      </c>
      <c r="S153" s="95">
        <v>1.2351027246807586E-3</v>
      </c>
      <c r="T153" s="95">
        <v>5.9185233329732681E-3</v>
      </c>
      <c r="U153" s="95">
        <v>4.8419817576091512E-3</v>
      </c>
      <c r="V153" s="95">
        <v>3.4506701794179018E-3</v>
      </c>
      <c r="W153" s="95">
        <v>-4.0082358636040812E-3</v>
      </c>
      <c r="X153" s="95">
        <v>3.9042016282279848E-3</v>
      </c>
      <c r="Y153" s="95">
        <v>4.0477733588994407E-3</v>
      </c>
      <c r="Z153" s="95">
        <v>-2.7925357658588365E-3</v>
      </c>
      <c r="AA153" s="95">
        <v>-4.0945062312214417E-3</v>
      </c>
      <c r="AB153" s="95">
        <v>1.0765415753641165E-3</v>
      </c>
      <c r="AC153" s="95">
        <v>-2.4678531535553658E-3</v>
      </c>
      <c r="AD153" s="95">
        <v>1.9102874693691862E-3</v>
      </c>
      <c r="AE153" s="95">
        <v>2.0143217047452837E-3</v>
      </c>
      <c r="AF153" s="95">
        <v>1.8707499740738269E-3</v>
      </c>
      <c r="AG153" s="95">
        <v>3.1259875671144316E-3</v>
      </c>
      <c r="AH153" s="95">
        <v>1.824017101751826E-3</v>
      </c>
      <c r="AI153" s="95">
        <v>-1.3913115781912493E-3</v>
      </c>
      <c r="AJ153" s="95">
        <v>8.3374589400506973E-4</v>
      </c>
      <c r="AK153" s="95">
        <v>-9.3778012938116706E-4</v>
      </c>
      <c r="AL153" s="95">
        <v>7.9420839870971034E-4</v>
      </c>
      <c r="AM153" s="95">
        <v>2.0494459917503147E-3</v>
      </c>
      <c r="AN153" s="95">
        <v>7.4747552638770929E-4</v>
      </c>
      <c r="AO153" s="95">
        <v>-5.5756568418617938E-4</v>
      </c>
      <c r="AP153" s="95">
        <v>-4.5353144881008227E-4</v>
      </c>
      <c r="AQ153" s="95">
        <v>-5.9710317948153888E-4</v>
      </c>
      <c r="AR153" s="95">
        <v>6.5813441355906579E-4</v>
      </c>
      <c r="AS153" s="95">
        <v>-6.4383605180353993E-4</v>
      </c>
      <c r="AT153" s="95">
        <v>-1.0403423537609722E-4</v>
      </c>
      <c r="AU153" s="95">
        <v>3.9537495295359384E-5</v>
      </c>
      <c r="AV153" s="95">
        <v>-1.2157000977452452E-3</v>
      </c>
      <c r="AW153" s="95">
        <v>8.6270367617360326E-5</v>
      </c>
      <c r="AX153" s="95">
        <v>-1.4357173067145666E-4</v>
      </c>
      <c r="AY153" s="95">
        <v>1.1116658623691478E-3</v>
      </c>
      <c r="AZ153" s="95">
        <v>-1.9030460299345776E-4</v>
      </c>
      <c r="BA153" s="95">
        <v>1.2552375930406044E-3</v>
      </c>
      <c r="BB153" s="95">
        <v>-4.6732872322001158E-5</v>
      </c>
      <c r="BC153" s="95">
        <v>-1.3019704653626056E-3</v>
      </c>
    </row>
    <row r="154" spans="1:55" x14ac:dyDescent="0.35">
      <c r="A154" s="95">
        <v>2.4690934321925655E-3</v>
      </c>
      <c r="B154" s="95">
        <v>-5.9660254349969272E-3</v>
      </c>
      <c r="C154" s="95">
        <v>-1.124043677387776E-3</v>
      </c>
      <c r="D154" s="95">
        <v>7.9940317015698027E-4</v>
      </c>
      <c r="E154" s="95">
        <v>-2.2236621747430364E-3</v>
      </c>
      <c r="F154" s="95">
        <v>1.2339254322780179E-3</v>
      </c>
      <c r="G154" s="95">
        <v>-1.9811336040184572E-3</v>
      </c>
      <c r="H154" s="95">
        <v>-1.4374056112858341E-3</v>
      </c>
      <c r="I154" s="95">
        <v>-8.029235483181283E-4</v>
      </c>
      <c r="J154" s="95">
        <v>-1.5014566856003633E-3</v>
      </c>
      <c r="K154" s="95">
        <v>-3.4969320028043621E-3</v>
      </c>
      <c r="L154" s="95">
        <v>1.3450497548047893E-3</v>
      </c>
      <c r="M154" s="95">
        <v>3.2684966023495462E-3</v>
      </c>
      <c r="N154" s="95">
        <v>2.454312574495292E-4</v>
      </c>
      <c r="O154" s="95">
        <v>-1.2351679999145476E-3</v>
      </c>
      <c r="P154" s="95">
        <v>4.8795982817410812E-4</v>
      </c>
      <c r="Q154" s="95">
        <v>1.0316878209067314E-3</v>
      </c>
      <c r="R154" s="95">
        <v>1.6661698838744371E-3</v>
      </c>
      <c r="S154" s="95">
        <v>9.6763674659220225E-4</v>
      </c>
      <c r="T154" s="95">
        <v>4.8419817576091512E-3</v>
      </c>
      <c r="U154" s="95">
        <v>6.7654286051539083E-3</v>
      </c>
      <c r="V154" s="95">
        <v>3.7423632602538908E-3</v>
      </c>
      <c r="W154" s="95">
        <v>-4.7321000027189097E-3</v>
      </c>
      <c r="X154" s="95">
        <v>3.98489183097847E-3</v>
      </c>
      <c r="Y154" s="95">
        <v>4.5286198237110935E-3</v>
      </c>
      <c r="Z154" s="95">
        <v>-5.1631018866787996E-3</v>
      </c>
      <c r="AA154" s="95">
        <v>-4.4645687493965643E-3</v>
      </c>
      <c r="AB154" s="95">
        <v>-1.9234468475447567E-3</v>
      </c>
      <c r="AC154" s="95">
        <v>-1.0996184973552602E-3</v>
      </c>
      <c r="AD154" s="95">
        <v>1.0988175489024161E-4</v>
      </c>
      <c r="AE154" s="95">
        <v>8.5708992663068126E-4</v>
      </c>
      <c r="AF154" s="95">
        <v>3.1336193389805796E-4</v>
      </c>
      <c r="AG154" s="95">
        <v>-3.2112012906964781E-4</v>
      </c>
      <c r="AH154" s="95">
        <v>3.7741300821258735E-4</v>
      </c>
      <c r="AI154" s="95">
        <v>-3.0230653449000167E-3</v>
      </c>
      <c r="AJ154" s="95">
        <v>2.0333286024349982E-3</v>
      </c>
      <c r="AK154" s="95">
        <v>-2.7805367741754379E-3</v>
      </c>
      <c r="AL154" s="95">
        <v>2.2368087814428144E-3</v>
      </c>
      <c r="AM154" s="95">
        <v>1.6023267184751087E-3</v>
      </c>
      <c r="AN154" s="95">
        <v>2.3008598557573436E-3</v>
      </c>
      <c r="AO154" s="95">
        <v>-9.8973674246501846E-4</v>
      </c>
      <c r="AP154" s="95">
        <v>-2.4252857072457903E-4</v>
      </c>
      <c r="AQ154" s="95">
        <v>-7.8625656345720227E-4</v>
      </c>
      <c r="AR154" s="95">
        <v>-1.420738626424908E-3</v>
      </c>
      <c r="AS154" s="95">
        <v>-7.2220548914267305E-4</v>
      </c>
      <c r="AT154" s="95">
        <v>-7.4720817174043954E-4</v>
      </c>
      <c r="AU154" s="95">
        <v>-2.034801790078163E-4</v>
      </c>
      <c r="AV154" s="95">
        <v>4.3100188395988942E-4</v>
      </c>
      <c r="AW154" s="95">
        <v>-2.6753125332234552E-4</v>
      </c>
      <c r="AX154" s="95">
        <v>-5.4372799273262325E-4</v>
      </c>
      <c r="AY154" s="95">
        <v>-1.178210055700329E-3</v>
      </c>
      <c r="AZ154" s="95">
        <v>-4.7967691841809402E-4</v>
      </c>
      <c r="BA154" s="95">
        <v>-6.3448206296770572E-4</v>
      </c>
      <c r="BB154" s="95">
        <v>6.4051074314529222E-5</v>
      </c>
      <c r="BC154" s="95">
        <v>6.9853313728223483E-4</v>
      </c>
    </row>
    <row r="155" spans="1:55" x14ac:dyDescent="0.35">
      <c r="A155" s="95">
        <v>2.1181027185900895E-3</v>
      </c>
      <c r="B155" s="95">
        <v>-5.0868044531272314E-3</v>
      </c>
      <c r="C155" s="95">
        <v>-1.6361342737093295E-3</v>
      </c>
      <c r="D155" s="95">
        <v>-1.3444411928733406E-3</v>
      </c>
      <c r="E155" s="95">
        <v>1.0100037946981522E-2</v>
      </c>
      <c r="F155" s="95">
        <v>-8.2966124174947914E-4</v>
      </c>
      <c r="G155" s="95">
        <v>-1.7225953302003288E-3</v>
      </c>
      <c r="H155" s="95">
        <v>-2.7302562144559742E-3</v>
      </c>
      <c r="I155" s="95">
        <v>-4.5017462762001227E-3</v>
      </c>
      <c r="J155" s="95">
        <v>9.0587165219336479E-4</v>
      </c>
      <c r="K155" s="95">
        <v>-2.9687017345371423E-3</v>
      </c>
      <c r="L155" s="95">
        <v>4.8196844488075972E-4</v>
      </c>
      <c r="M155" s="95">
        <v>7.736615257167487E-4</v>
      </c>
      <c r="N155" s="95">
        <v>1.2218140665571611E-2</v>
      </c>
      <c r="O155" s="95">
        <v>-2.9477639603395687E-3</v>
      </c>
      <c r="P155" s="95">
        <v>3.9550738838976048E-4</v>
      </c>
      <c r="Q155" s="95">
        <v>-6.1215349586588475E-4</v>
      </c>
      <c r="R155" s="95">
        <v>-2.3836435576100332E-3</v>
      </c>
      <c r="S155" s="95">
        <v>3.0239743707834539E-3</v>
      </c>
      <c r="T155" s="95">
        <v>3.4506701794179023E-3</v>
      </c>
      <c r="U155" s="95">
        <v>3.7423632602538912E-3</v>
      </c>
      <c r="V155" s="95">
        <v>1.5186842400108752E-2</v>
      </c>
      <c r="W155" s="95">
        <v>-5.916465694876711E-3</v>
      </c>
      <c r="X155" s="95">
        <v>3.364209122926903E-3</v>
      </c>
      <c r="Y155" s="95">
        <v>2.3565482386712576E-3</v>
      </c>
      <c r="Z155" s="95">
        <v>-5.8505817692710909E-4</v>
      </c>
      <c r="AA155" s="95">
        <v>-5.9926761053205966E-3</v>
      </c>
      <c r="AB155" s="95">
        <v>-2.9169308083598904E-4</v>
      </c>
      <c r="AC155" s="95">
        <v>1.1736172220690852E-2</v>
      </c>
      <c r="AD155" s="95">
        <v>-2.4657955154588091E-3</v>
      </c>
      <c r="AE155" s="95">
        <v>8.6461056490999295E-5</v>
      </c>
      <c r="AF155" s="95">
        <v>1.0941219407466444E-3</v>
      </c>
      <c r="AG155" s="95">
        <v>2.8656120024907932E-3</v>
      </c>
      <c r="AH155" s="95">
        <v>-2.5420059259026943E-3</v>
      </c>
      <c r="AI155" s="95">
        <v>1.1444479139854861E-2</v>
      </c>
      <c r="AJ155" s="95">
        <v>-2.1741024346228197E-3</v>
      </c>
      <c r="AK155" s="95">
        <v>-3.7815413732698823E-4</v>
      </c>
      <c r="AL155" s="95">
        <v>1.3858150215826336E-3</v>
      </c>
      <c r="AM155" s="95">
        <v>3.1573050833267821E-3</v>
      </c>
      <c r="AN155" s="95">
        <v>-2.2503128450667054E-3</v>
      </c>
      <c r="AO155" s="95">
        <v>9.2703767052320415E-3</v>
      </c>
      <c r="AP155" s="95">
        <v>1.1822633277181849E-2</v>
      </c>
      <c r="AQ155" s="95">
        <v>1.2830294161437494E-2</v>
      </c>
      <c r="AR155" s="95">
        <v>1.4601784223181643E-2</v>
      </c>
      <c r="AS155" s="95">
        <v>9.1941662947881558E-3</v>
      </c>
      <c r="AT155" s="95">
        <v>-2.552256571949808E-3</v>
      </c>
      <c r="AU155" s="95">
        <v>-3.5599174562054533E-3</v>
      </c>
      <c r="AV155" s="95">
        <v>-5.3314075179496023E-3</v>
      </c>
      <c r="AW155" s="95">
        <v>7.6210410443885318E-5</v>
      </c>
      <c r="AX155" s="95">
        <v>1.0076608842556451E-3</v>
      </c>
      <c r="AY155" s="95">
        <v>2.7791509459997939E-3</v>
      </c>
      <c r="AZ155" s="95">
        <v>-2.6284669823936936E-3</v>
      </c>
      <c r="BA155" s="95">
        <v>1.7714900617441488E-3</v>
      </c>
      <c r="BB155" s="95">
        <v>-3.6361278666493389E-3</v>
      </c>
      <c r="BC155" s="95">
        <v>-5.4076179283934879E-3</v>
      </c>
    </row>
    <row r="156" spans="1:55" x14ac:dyDescent="0.35">
      <c r="A156" s="95">
        <v>-1.2584823385113327E-3</v>
      </c>
      <c r="B156" s="95">
        <v>7.5189602216219637E-3</v>
      </c>
      <c r="C156" s="95">
        <v>3.5107243580178821E-3</v>
      </c>
      <c r="D156" s="95">
        <v>2.786860218903054E-3</v>
      </c>
      <c r="E156" s="95">
        <v>1.6024945267452528E-3</v>
      </c>
      <c r="F156" s="95">
        <v>8.2708420048295149E-4</v>
      </c>
      <c r="G156" s="95">
        <v>3.3954004058434281E-3</v>
      </c>
      <c r="H156" s="95">
        <v>4.2953889601690439E-3</v>
      </c>
      <c r="I156" s="95">
        <v>5.1388646104451414E-3</v>
      </c>
      <c r="J156" s="95">
        <v>3.3880600544489254E-3</v>
      </c>
      <c r="K156" s="95">
        <v>6.260477883110631E-3</v>
      </c>
      <c r="L156" s="95">
        <v>2.2522420195065494E-3</v>
      </c>
      <c r="M156" s="95">
        <v>1.5283778803917214E-3</v>
      </c>
      <c r="N156" s="95">
        <v>3.4401218823392008E-4</v>
      </c>
      <c r="O156" s="95">
        <v>2.0855665389942842E-3</v>
      </c>
      <c r="P156" s="95">
        <v>2.1369180673320954E-3</v>
      </c>
      <c r="Q156" s="95">
        <v>3.0369066216577108E-3</v>
      </c>
      <c r="R156" s="95">
        <v>3.8803822719338087E-3</v>
      </c>
      <c r="S156" s="95">
        <v>2.1295777159375927E-3</v>
      </c>
      <c r="T156" s="95">
        <v>-4.0082358636040812E-3</v>
      </c>
      <c r="U156" s="95">
        <v>-4.7321000027189097E-3</v>
      </c>
      <c r="V156" s="95">
        <v>-5.916465694876711E-3</v>
      </c>
      <c r="W156" s="95">
        <v>8.3460444221049156E-3</v>
      </c>
      <c r="X156" s="95">
        <v>-4.1235598157785356E-3</v>
      </c>
      <c r="Y156" s="95">
        <v>-3.2235712614529207E-3</v>
      </c>
      <c r="Z156" s="95">
        <v>2.3800956111768223E-3</v>
      </c>
      <c r="AA156" s="95">
        <v>4.1309001671730383E-3</v>
      </c>
      <c r="AB156" s="95">
        <v>7.2386413911482812E-4</v>
      </c>
      <c r="AC156" s="95">
        <v>-1.9082298312726295E-3</v>
      </c>
      <c r="AD156" s="95">
        <v>4.3378085585008344E-3</v>
      </c>
      <c r="AE156" s="95">
        <v>1.1532395217445416E-4</v>
      </c>
      <c r="AF156" s="95">
        <v>-7.8466460215116099E-4</v>
      </c>
      <c r="AG156" s="95">
        <v>-1.6281402524272594E-3</v>
      </c>
      <c r="AH156" s="95">
        <v>1.2266430356895662E-4</v>
      </c>
      <c r="AI156" s="95">
        <v>-1.1843656921578013E-3</v>
      </c>
      <c r="AJ156" s="95">
        <v>3.6139444193860055E-3</v>
      </c>
      <c r="AK156" s="95">
        <v>6.0854018694037396E-4</v>
      </c>
      <c r="AL156" s="95">
        <v>-1.508528741265989E-3</v>
      </c>
      <c r="AM156" s="95">
        <v>-2.3520043915420874E-3</v>
      </c>
      <c r="AN156" s="95">
        <v>-6.0119983554587138E-4</v>
      </c>
      <c r="AO156" s="95">
        <v>2.4295787272282043E-3</v>
      </c>
      <c r="AP156" s="95">
        <v>-1.7929058790981754E-3</v>
      </c>
      <c r="AQ156" s="95">
        <v>-2.6928944334237907E-3</v>
      </c>
      <c r="AR156" s="95">
        <v>-3.5363700836998895E-3</v>
      </c>
      <c r="AS156" s="95">
        <v>-1.7855655277036727E-3</v>
      </c>
      <c r="AT156" s="95">
        <v>4.2224846063263792E-3</v>
      </c>
      <c r="AU156" s="95">
        <v>5.122473160651995E-3</v>
      </c>
      <c r="AV156" s="95">
        <v>5.9659488109280933E-3</v>
      </c>
      <c r="AW156" s="95">
        <v>4.2151442549318774E-3</v>
      </c>
      <c r="AX156" s="95">
        <v>-8.9998855432561514E-4</v>
      </c>
      <c r="AY156" s="95">
        <v>-1.7434642046017137E-3</v>
      </c>
      <c r="AZ156" s="95">
        <v>7.3403513945024656E-6</v>
      </c>
      <c r="BA156" s="95">
        <v>-8.4347565027609859E-4</v>
      </c>
      <c r="BB156" s="95">
        <v>9.0732890572011783E-4</v>
      </c>
      <c r="BC156" s="95">
        <v>1.7508045559962162E-3</v>
      </c>
    </row>
    <row r="157" spans="1:55" x14ac:dyDescent="0.35">
      <c r="A157" s="95">
        <v>1.9436729075163019E-3</v>
      </c>
      <c r="B157" s="95">
        <v>-4.2443342754852542E-3</v>
      </c>
      <c r="C157" s="95">
        <v>-3.4013264725727007E-4</v>
      </c>
      <c r="D157" s="95">
        <v>-2.5944244450678438E-4</v>
      </c>
      <c r="E157" s="95">
        <v>-8.8012515255835163E-4</v>
      </c>
      <c r="F157" s="95">
        <v>1.207744597067188E-4</v>
      </c>
      <c r="G157" s="95">
        <v>3.7743114199365723E-3</v>
      </c>
      <c r="H157" s="95">
        <v>-1.360744900308879E-3</v>
      </c>
      <c r="I157" s="95">
        <v>-2.7819891230348084E-3</v>
      </c>
      <c r="J157" s="95">
        <v>1.1936124132564368E-3</v>
      </c>
      <c r="K157" s="95">
        <v>-2.3006613679689525E-3</v>
      </c>
      <c r="L157" s="95">
        <v>1.6035402602590316E-3</v>
      </c>
      <c r="M157" s="95">
        <v>1.6842304630095175E-3</v>
      </c>
      <c r="N157" s="95">
        <v>1.0635477549579503E-3</v>
      </c>
      <c r="O157" s="95">
        <v>-1.8228984478095831E-3</v>
      </c>
      <c r="P157" s="95">
        <v>5.7179843274528745E-3</v>
      </c>
      <c r="Q157" s="95">
        <v>5.8292800720742294E-4</v>
      </c>
      <c r="R157" s="95">
        <v>-8.3831621551850644E-4</v>
      </c>
      <c r="S157" s="95">
        <v>3.1372853207727387E-3</v>
      </c>
      <c r="T157" s="95">
        <v>3.9042016282279843E-3</v>
      </c>
      <c r="U157" s="95">
        <v>3.98489183097847E-3</v>
      </c>
      <c r="V157" s="95">
        <v>3.364209122926903E-3</v>
      </c>
      <c r="W157" s="95">
        <v>-4.1235598157785356E-3</v>
      </c>
      <c r="X157" s="95">
        <v>8.0186456954218274E-3</v>
      </c>
      <c r="Y157" s="95">
        <v>2.8835893751763754E-3</v>
      </c>
      <c r="Z157" s="95">
        <v>-1.4623451524504462E-3</v>
      </c>
      <c r="AA157" s="95">
        <v>-5.4379466887416912E-3</v>
      </c>
      <c r="AB157" s="95">
        <v>-8.0690202750485795E-5</v>
      </c>
      <c r="AC157" s="95">
        <v>-5.3999250530108135E-4</v>
      </c>
      <c r="AD157" s="95">
        <v>-2.1935818755055149E-4</v>
      </c>
      <c r="AE157" s="95">
        <v>-4.1144440671938417E-3</v>
      </c>
      <c r="AF157" s="95">
        <v>1.0206122530516087E-3</v>
      </c>
      <c r="AG157" s="95">
        <v>2.4418564757775381E-3</v>
      </c>
      <c r="AH157" s="95">
        <v>-1.5337450605137069E-3</v>
      </c>
      <c r="AI157" s="95">
        <v>-6.2068270805156714E-4</v>
      </c>
      <c r="AJ157" s="95">
        <v>-1.3866798480006569E-4</v>
      </c>
      <c r="AK157" s="95">
        <v>4.0337538644433565E-3</v>
      </c>
      <c r="AL157" s="95">
        <v>1.1013024558020946E-3</v>
      </c>
      <c r="AM157" s="95">
        <v>2.5225466785280238E-3</v>
      </c>
      <c r="AN157" s="95">
        <v>-1.4530548577632212E-3</v>
      </c>
      <c r="AO157" s="95">
        <v>-7.5935069285163284E-4</v>
      </c>
      <c r="AP157" s="95">
        <v>-4.6544365724949235E-3</v>
      </c>
      <c r="AQ157" s="95">
        <v>4.8061974775052735E-4</v>
      </c>
      <c r="AR157" s="95">
        <v>1.901863970476457E-3</v>
      </c>
      <c r="AS157" s="95">
        <v>-2.0737375658147882E-3</v>
      </c>
      <c r="AT157" s="95">
        <v>3.8950858796432909E-3</v>
      </c>
      <c r="AU157" s="95">
        <v>-1.2399704406021602E-3</v>
      </c>
      <c r="AV157" s="95">
        <v>-2.6612146633280898E-3</v>
      </c>
      <c r="AW157" s="95">
        <v>1.3143868729631556E-3</v>
      </c>
      <c r="AX157" s="95">
        <v>5.1350563202454515E-3</v>
      </c>
      <c r="AY157" s="95">
        <v>6.5563005429713807E-3</v>
      </c>
      <c r="AZ157" s="95">
        <v>2.5806990066801353E-3</v>
      </c>
      <c r="BA157" s="95">
        <v>1.4212442227259294E-3</v>
      </c>
      <c r="BB157" s="95">
        <v>-2.5543573135653158E-3</v>
      </c>
      <c r="BC157" s="95">
        <v>-3.9756015362912454E-3</v>
      </c>
    </row>
    <row r="158" spans="1:55" x14ac:dyDescent="0.35">
      <c r="A158" s="95">
        <v>1.8679217594705165E-3</v>
      </c>
      <c r="B158" s="95">
        <v>-4.6010195424063156E-3</v>
      </c>
      <c r="C158" s="95">
        <v>-5.5324618350687514E-4</v>
      </c>
      <c r="D158" s="95">
        <v>-7.239971869522281E-5</v>
      </c>
      <c r="E158" s="95">
        <v>-2.2444713037350584E-3</v>
      </c>
      <c r="F158" s="95">
        <v>1.3774482809533956E-3</v>
      </c>
      <c r="G158" s="95">
        <v>-1.7174301672299404E-3</v>
      </c>
      <c r="H158" s="95">
        <v>3.203419544829506E-4</v>
      </c>
      <c r="I158" s="95">
        <v>1.1183250378556621E-3</v>
      </c>
      <c r="J158" s="95">
        <v>-1.0450357131134662E-3</v>
      </c>
      <c r="K158" s="95">
        <v>-2.7330977829357994E-3</v>
      </c>
      <c r="L158" s="95">
        <v>1.3146755759636413E-3</v>
      </c>
      <c r="M158" s="95">
        <v>1.7955220407752936E-3</v>
      </c>
      <c r="N158" s="95">
        <v>-3.7654954426454197E-4</v>
      </c>
      <c r="O158" s="95">
        <v>-4.9047347851712084E-4</v>
      </c>
      <c r="P158" s="95">
        <v>1.5049159224057588E-4</v>
      </c>
      <c r="Q158" s="95">
        <v>2.1882637139534673E-3</v>
      </c>
      <c r="R158" s="95">
        <v>2.9862467973261787E-3</v>
      </c>
      <c r="S158" s="95">
        <v>8.2288604635705035E-4</v>
      </c>
      <c r="T158" s="95">
        <v>4.0477733588994407E-3</v>
      </c>
      <c r="U158" s="95">
        <v>4.5286198237110935E-3</v>
      </c>
      <c r="V158" s="95">
        <v>2.3565482386712576E-3</v>
      </c>
      <c r="W158" s="95">
        <v>-3.2235712614529207E-3</v>
      </c>
      <c r="X158" s="95">
        <v>2.8835893751763758E-3</v>
      </c>
      <c r="Y158" s="95">
        <v>4.9213614968892667E-3</v>
      </c>
      <c r="Z158" s="95">
        <v>-5.7193445802619786E-3</v>
      </c>
      <c r="AA158" s="95">
        <v>-3.5559838292928501E-3</v>
      </c>
      <c r="AB158" s="95">
        <v>-4.8084646481165243E-4</v>
      </c>
      <c r="AC158" s="95">
        <v>-1.6912251202281833E-3</v>
      </c>
      <c r="AD158" s="95">
        <v>8.2420209744652026E-4</v>
      </c>
      <c r="AE158" s="95">
        <v>1.1641839837230653E-3</v>
      </c>
      <c r="AF158" s="95">
        <v>-8.7358813798982596E-4</v>
      </c>
      <c r="AG158" s="95">
        <v>-1.6715712213625372E-3</v>
      </c>
      <c r="AH158" s="95">
        <v>4.9178952960659108E-4</v>
      </c>
      <c r="AI158" s="95">
        <v>-2.1720715850398358E-3</v>
      </c>
      <c r="AJ158" s="95">
        <v>1.3050485622581728E-3</v>
      </c>
      <c r="AK158" s="95">
        <v>-1.6450304485347178E-3</v>
      </c>
      <c r="AL158" s="95">
        <v>-3.9274167317817352E-4</v>
      </c>
      <c r="AM158" s="95">
        <v>-1.1907247565508846E-3</v>
      </c>
      <c r="AN158" s="95">
        <v>9.726359944182434E-4</v>
      </c>
      <c r="AO158" s="95">
        <v>-8.6702302278166281E-4</v>
      </c>
      <c r="AP158" s="95">
        <v>-5.2704113650511798E-4</v>
      </c>
      <c r="AQ158" s="95">
        <v>-2.564813258218009E-3</v>
      </c>
      <c r="AR158" s="95">
        <v>-3.3627963415907205E-3</v>
      </c>
      <c r="AS158" s="95">
        <v>-1.1994355906215924E-3</v>
      </c>
      <c r="AT158" s="95">
        <v>-3.3998188627654504E-4</v>
      </c>
      <c r="AU158" s="95">
        <v>1.6977902354363464E-3</v>
      </c>
      <c r="AV158" s="95">
        <v>2.4957733188090579E-3</v>
      </c>
      <c r="AW158" s="95">
        <v>3.3241256783992929E-4</v>
      </c>
      <c r="AX158" s="95">
        <v>-2.0377721217128913E-3</v>
      </c>
      <c r="AY158" s="95">
        <v>-2.8357552050856027E-3</v>
      </c>
      <c r="AZ158" s="95">
        <v>-6.7239445411647445E-4</v>
      </c>
      <c r="BA158" s="95">
        <v>-7.9798308337271123E-4</v>
      </c>
      <c r="BB158" s="95">
        <v>1.365377667596417E-3</v>
      </c>
      <c r="BC158" s="95">
        <v>2.1633607509691281E-3</v>
      </c>
    </row>
    <row r="159" spans="1:55" x14ac:dyDescent="0.35">
      <c r="A159" s="95">
        <v>-1.0225538096172615E-3</v>
      </c>
      <c r="B159" s="95">
        <v>6.1073686594348116E-3</v>
      </c>
      <c r="C159" s="95">
        <v>3.3148328935759756E-3</v>
      </c>
      <c r="D159" s="95">
        <v>9.4426677275601285E-4</v>
      </c>
      <c r="E159" s="95">
        <v>5.522310482507703E-3</v>
      </c>
      <c r="F159" s="95">
        <v>-3.7272730482579902E-3</v>
      </c>
      <c r="G159" s="95">
        <v>4.6450235069843658E-3</v>
      </c>
      <c r="H159" s="95">
        <v>3.8802407917283392E-4</v>
      </c>
      <c r="I159" s="95">
        <v>-1.9097175922655269E-2</v>
      </c>
      <c r="J159" s="95">
        <v>-1.1163313150972356E-3</v>
      </c>
      <c r="K159" s="95">
        <v>5.0848148498175505E-3</v>
      </c>
      <c r="L159" s="95">
        <v>2.292279083958714E-3</v>
      </c>
      <c r="M159" s="95">
        <v>-7.8287036861248555E-5</v>
      </c>
      <c r="N159" s="95">
        <v>4.4997566728904419E-3</v>
      </c>
      <c r="O159" s="95">
        <v>-2.7047192386407282E-3</v>
      </c>
      <c r="P159" s="95">
        <v>3.6224696973671043E-3</v>
      </c>
      <c r="Q159" s="95">
        <v>-6.345297304444276E-4</v>
      </c>
      <c r="R159" s="95">
        <v>-2.011972973227253E-2</v>
      </c>
      <c r="S159" s="95">
        <v>-2.1388851247144971E-3</v>
      </c>
      <c r="T159" s="95">
        <v>-2.7925357658588365E-3</v>
      </c>
      <c r="U159" s="95">
        <v>-5.1631018866787996E-3</v>
      </c>
      <c r="V159" s="95">
        <v>-5.8505817692710909E-4</v>
      </c>
      <c r="W159" s="95">
        <v>2.3800956111768219E-3</v>
      </c>
      <c r="X159" s="95">
        <v>-1.4623451524504462E-3</v>
      </c>
      <c r="Y159" s="95">
        <v>-5.7193445802619786E-3</v>
      </c>
      <c r="Z159" s="95">
        <v>2.520454458209008E-2</v>
      </c>
      <c r="AA159" s="95">
        <v>7.2236999745320472E-3</v>
      </c>
      <c r="AB159" s="95">
        <v>2.3705661208199627E-3</v>
      </c>
      <c r="AC159" s="95">
        <v>2.2074775889317274E-3</v>
      </c>
      <c r="AD159" s="95">
        <v>-4.124401546820143E-4</v>
      </c>
      <c r="AE159" s="95">
        <v>-1.3301906134083902E-3</v>
      </c>
      <c r="AF159" s="95">
        <v>2.9268088144031416E-3</v>
      </c>
      <c r="AG159" s="95">
        <v>2.2412008816231246E-2</v>
      </c>
      <c r="AH159" s="95">
        <v>4.4311642086732111E-3</v>
      </c>
      <c r="AI159" s="95">
        <v>4.5780437097516892E-3</v>
      </c>
      <c r="AJ159" s="95">
        <v>-2.7830062755019773E-3</v>
      </c>
      <c r="AK159" s="95">
        <v>3.700756734228353E-3</v>
      </c>
      <c r="AL159" s="95">
        <v>5.5624269358317904E-4</v>
      </c>
      <c r="AM159" s="95">
        <v>2.004144269541128E-2</v>
      </c>
      <c r="AN159" s="95">
        <v>2.0605980878532484E-3</v>
      </c>
      <c r="AO159" s="95">
        <v>1.795037434249713E-3</v>
      </c>
      <c r="AP159" s="95">
        <v>8.7728697552333715E-4</v>
      </c>
      <c r="AQ159" s="95">
        <v>5.134286403334869E-3</v>
      </c>
      <c r="AR159" s="95">
        <v>2.4619486405162972E-2</v>
      </c>
      <c r="AS159" s="95">
        <v>6.6386417976049385E-3</v>
      </c>
      <c r="AT159" s="95">
        <v>9.1775045872637584E-4</v>
      </c>
      <c r="AU159" s="95">
        <v>-3.3392489690851563E-3</v>
      </c>
      <c r="AV159" s="95">
        <v>-2.282444897091326E-2</v>
      </c>
      <c r="AW159" s="95">
        <v>-4.8436043633552249E-3</v>
      </c>
      <c r="AX159" s="95">
        <v>4.2569994278115319E-3</v>
      </c>
      <c r="AY159" s="95">
        <v>2.3742199429639635E-2</v>
      </c>
      <c r="AZ159" s="95">
        <v>5.7613548220816014E-3</v>
      </c>
      <c r="BA159" s="95">
        <v>1.9485200001828105E-2</v>
      </c>
      <c r="BB159" s="95">
        <v>1.5043553942700695E-3</v>
      </c>
      <c r="BC159" s="95">
        <v>-1.7980844607558034E-2</v>
      </c>
    </row>
    <row r="160" spans="1:55" x14ac:dyDescent="0.35">
      <c r="A160" s="95">
        <v>-4.3799034254317377E-3</v>
      </c>
      <c r="B160" s="95">
        <v>6.4424444932811506E-3</v>
      </c>
      <c r="C160" s="95">
        <v>2.3479382620597089E-3</v>
      </c>
      <c r="D160" s="95">
        <v>1.9778757438845868E-3</v>
      </c>
      <c r="E160" s="95">
        <v>4.4976838796055455E-4</v>
      </c>
      <c r="F160" s="95">
        <v>-2.3115443261081127E-3</v>
      </c>
      <c r="G160" s="95">
        <v>1.0044978045394594E-3</v>
      </c>
      <c r="H160" s="95">
        <v>2.886460663988301E-3</v>
      </c>
      <c r="I160" s="95">
        <v>-7.8125548125089657E-4</v>
      </c>
      <c r="J160" s="95">
        <v>-1.213014394900434E-2</v>
      </c>
      <c r="K160" s="95">
        <v>2.0625410678494134E-3</v>
      </c>
      <c r="L160" s="95">
        <v>-2.0319651633720287E-3</v>
      </c>
      <c r="M160" s="95">
        <v>-2.4020276815471509E-3</v>
      </c>
      <c r="N160" s="95">
        <v>-3.9301350374711837E-3</v>
      </c>
      <c r="O160" s="95">
        <v>2.0683590993236249E-3</v>
      </c>
      <c r="P160" s="95">
        <v>-3.3754056208922779E-3</v>
      </c>
      <c r="Q160" s="95">
        <v>-1.4934427614434365E-3</v>
      </c>
      <c r="R160" s="95">
        <v>-5.1611589066826342E-3</v>
      </c>
      <c r="S160" s="95">
        <v>-1.6510047374436076E-2</v>
      </c>
      <c r="T160" s="95">
        <v>-4.0945062312214425E-3</v>
      </c>
      <c r="U160" s="95">
        <v>-4.4645687493965643E-3</v>
      </c>
      <c r="V160" s="95">
        <v>-5.9926761053205966E-3</v>
      </c>
      <c r="W160" s="95">
        <v>4.1309001671730383E-3</v>
      </c>
      <c r="X160" s="95">
        <v>-5.4379466887416912E-3</v>
      </c>
      <c r="Y160" s="95">
        <v>-3.5559838292928501E-3</v>
      </c>
      <c r="Z160" s="95">
        <v>7.2236999745320472E-3</v>
      </c>
      <c r="AA160" s="95">
        <v>1.857258844228549E-2</v>
      </c>
      <c r="AB160" s="95">
        <v>3.7006251817512222E-4</v>
      </c>
      <c r="AC160" s="95">
        <v>-1.8981698740991545E-3</v>
      </c>
      <c r="AD160" s="95">
        <v>3.6393935951596352E-5</v>
      </c>
      <c r="AE160" s="95">
        <v>1.3434404575202491E-3</v>
      </c>
      <c r="AF160" s="95">
        <v>-5.3852240192859202E-4</v>
      </c>
      <c r="AG160" s="95">
        <v>3.1291937433106055E-3</v>
      </c>
      <c r="AH160" s="95">
        <v>1.447808221106405E-2</v>
      </c>
      <c r="AI160" s="95">
        <v>-1.5281073559240323E-3</v>
      </c>
      <c r="AJ160" s="95">
        <v>-3.3366858222352587E-4</v>
      </c>
      <c r="AK160" s="95">
        <v>-9.7337793934512717E-4</v>
      </c>
      <c r="AL160" s="95">
        <v>-9.0858492010371418E-4</v>
      </c>
      <c r="AM160" s="95">
        <v>2.7591312251354833E-3</v>
      </c>
      <c r="AN160" s="95">
        <v>1.4108019692888928E-2</v>
      </c>
      <c r="AO160" s="95">
        <v>-1.8617759381475583E-3</v>
      </c>
      <c r="AP160" s="95">
        <v>-5.5472941657890517E-4</v>
      </c>
      <c r="AQ160" s="95">
        <v>-2.4366922760277465E-3</v>
      </c>
      <c r="AR160" s="95">
        <v>1.231023869211451E-3</v>
      </c>
      <c r="AS160" s="95">
        <v>1.2579912336964896E-2</v>
      </c>
      <c r="AT160" s="95">
        <v>-1.3070465215686531E-3</v>
      </c>
      <c r="AU160" s="95">
        <v>5.7491633788018831E-4</v>
      </c>
      <c r="AV160" s="95">
        <v>-3.0927998073590089E-3</v>
      </c>
      <c r="AW160" s="95">
        <v>-1.4441688275112453E-2</v>
      </c>
      <c r="AX160" s="95">
        <v>-1.8819628594488413E-3</v>
      </c>
      <c r="AY160" s="95">
        <v>1.7857532857903562E-3</v>
      </c>
      <c r="AZ160" s="95">
        <v>1.3134641753543799E-2</v>
      </c>
      <c r="BA160" s="95">
        <v>3.667716145239198E-3</v>
      </c>
      <c r="BB160" s="95">
        <v>1.5016604612992642E-2</v>
      </c>
      <c r="BC160" s="95">
        <v>1.1348888467753443E-2</v>
      </c>
    </row>
    <row r="161" spans="1:55" x14ac:dyDescent="0.35">
      <c r="A161" s="95">
        <v>-1.0109968382778136E-3</v>
      </c>
      <c r="B161" s="95">
        <v>1.648525334541492E-3</v>
      </c>
      <c r="C161" s="95">
        <v>2.7250669099056083E-3</v>
      </c>
      <c r="D161" s="95">
        <v>-2.7492151300326445E-4</v>
      </c>
      <c r="E161" s="95">
        <v>1.3568322537055029E-3</v>
      </c>
      <c r="F161" s="95">
        <v>-9.246611954266638E-4</v>
      </c>
      <c r="G161" s="95">
        <v>1.5678351317910061E-3</v>
      </c>
      <c r="H161" s="95">
        <v>1.1676788697298395E-3</v>
      </c>
      <c r="I161" s="95">
        <v>-7.2204078627847079E-4</v>
      </c>
      <c r="J161" s="95">
        <v>1.2784628163663696E-3</v>
      </c>
      <c r="K161" s="95">
        <v>6.3752849626367842E-4</v>
      </c>
      <c r="L161" s="95">
        <v>1.7140700716277951E-3</v>
      </c>
      <c r="M161" s="95">
        <v>-1.2859183512810783E-3</v>
      </c>
      <c r="N161" s="95">
        <v>3.4583541542768944E-4</v>
      </c>
      <c r="O161" s="95">
        <v>8.6335642851149584E-5</v>
      </c>
      <c r="P161" s="95">
        <v>5.5683829351319274E-4</v>
      </c>
      <c r="Q161" s="95">
        <v>1.566820314520261E-4</v>
      </c>
      <c r="R161" s="95">
        <v>-1.7330376245562841E-3</v>
      </c>
      <c r="S161" s="95">
        <v>2.6746597808855626E-4</v>
      </c>
      <c r="T161" s="95">
        <v>1.0765415753641167E-3</v>
      </c>
      <c r="U161" s="95">
        <v>-1.9234468475447565E-3</v>
      </c>
      <c r="V161" s="95">
        <v>-2.9169308083598893E-4</v>
      </c>
      <c r="W161" s="95">
        <v>7.2386413911482823E-4</v>
      </c>
      <c r="X161" s="95">
        <v>-8.0690202750485687E-5</v>
      </c>
      <c r="Y161" s="95">
        <v>-4.8084646481165233E-4</v>
      </c>
      <c r="Z161" s="95">
        <v>2.3705661208199627E-3</v>
      </c>
      <c r="AA161" s="95">
        <v>3.7006251817512216E-4</v>
      </c>
      <c r="AB161" s="95">
        <v>2.9999884229088732E-3</v>
      </c>
      <c r="AC161" s="95">
        <v>-1.3682346562001054E-3</v>
      </c>
      <c r="AD161" s="95">
        <v>1.8004057144789445E-3</v>
      </c>
      <c r="AE161" s="95">
        <v>1.1572317781146024E-3</v>
      </c>
      <c r="AF161" s="95">
        <v>1.557388040175769E-3</v>
      </c>
      <c r="AG161" s="95">
        <v>3.4471076961840796E-3</v>
      </c>
      <c r="AH161" s="95">
        <v>1.4466040935392386E-3</v>
      </c>
      <c r="AI161" s="95">
        <v>1.6317537667087673E-3</v>
      </c>
      <c r="AJ161" s="95">
        <v>-1.1995827084299283E-3</v>
      </c>
      <c r="AK161" s="95">
        <v>1.8427566447942708E-3</v>
      </c>
      <c r="AL161" s="95">
        <v>-1.4426003827331042E-3</v>
      </c>
      <c r="AM161" s="95">
        <v>4.4711927327520601E-4</v>
      </c>
      <c r="AN161" s="95">
        <v>-1.5533843293696343E-3</v>
      </c>
      <c r="AO161" s="95">
        <v>4.3217105827883908E-4</v>
      </c>
      <c r="AP161" s="95">
        <v>-2.1100287808550324E-4</v>
      </c>
      <c r="AQ161" s="95">
        <v>1.891533839756634E-4</v>
      </c>
      <c r="AR161" s="95">
        <v>2.0788730399839738E-3</v>
      </c>
      <c r="AS161" s="95">
        <v>7.8369437339133178E-5</v>
      </c>
      <c r="AT161" s="95">
        <v>6.4317393636434232E-4</v>
      </c>
      <c r="AU161" s="95">
        <v>2.4301767430317568E-4</v>
      </c>
      <c r="AV161" s="95">
        <v>-1.6467019817051347E-3</v>
      </c>
      <c r="AW161" s="95">
        <v>3.5380162093970585E-4</v>
      </c>
      <c r="AX161" s="95">
        <v>4.0015626206116664E-4</v>
      </c>
      <c r="AY161" s="95">
        <v>2.2898759180694766E-3</v>
      </c>
      <c r="AZ161" s="95">
        <v>2.8937231542463626E-4</v>
      </c>
      <c r="BA161" s="95">
        <v>1.8897196560083102E-3</v>
      </c>
      <c r="BB161" s="95">
        <v>-1.1078394663653038E-4</v>
      </c>
      <c r="BC161" s="95">
        <v>-2.0005036026448401E-3</v>
      </c>
    </row>
    <row r="162" spans="1:55" x14ac:dyDescent="0.35">
      <c r="A162" s="95">
        <v>6.6000612467533731E-4</v>
      </c>
      <c r="B162" s="95">
        <v>-7.6930435267179623E-4</v>
      </c>
      <c r="C162" s="95">
        <v>-3.2371575062271618E-3</v>
      </c>
      <c r="D162" s="95">
        <v>-1.8689228500270564E-3</v>
      </c>
      <c r="E162" s="95">
        <v>1.0966867868019054E-2</v>
      </c>
      <c r="F162" s="95">
        <v>-1.1389254786008333E-3</v>
      </c>
      <c r="G162" s="95">
        <v>-1.3092968579728778E-3</v>
      </c>
      <c r="H162" s="95">
        <v>-2.4605294728999795E-3</v>
      </c>
      <c r="I162" s="95">
        <v>-2.9767819416035238E-3</v>
      </c>
      <c r="J162" s="95">
        <v>1.1288655214273585E-3</v>
      </c>
      <c r="K162" s="95">
        <v>-1.0929822799645898E-4</v>
      </c>
      <c r="L162" s="95">
        <v>-2.5771513815518246E-3</v>
      </c>
      <c r="M162" s="95">
        <v>-1.2089167253517192E-3</v>
      </c>
      <c r="N162" s="95">
        <v>1.1626873992694393E-2</v>
      </c>
      <c r="O162" s="95">
        <v>-1.7989316032761705E-3</v>
      </c>
      <c r="P162" s="95">
        <v>-6.4929073329754038E-4</v>
      </c>
      <c r="Q162" s="95">
        <v>-1.8005233482246423E-3</v>
      </c>
      <c r="R162" s="95">
        <v>-2.3167758169281862E-3</v>
      </c>
      <c r="S162" s="95">
        <v>1.7888716461026957E-3</v>
      </c>
      <c r="T162" s="95">
        <v>-2.4678531535553658E-3</v>
      </c>
      <c r="U162" s="95">
        <v>-1.0996184973552602E-3</v>
      </c>
      <c r="V162" s="95">
        <v>1.1736172220690851E-2</v>
      </c>
      <c r="W162" s="95">
        <v>-1.9082298312726295E-3</v>
      </c>
      <c r="X162" s="95">
        <v>-5.3999250530108146E-4</v>
      </c>
      <c r="Y162" s="95">
        <v>-1.6912251202281833E-3</v>
      </c>
      <c r="Z162" s="95">
        <v>2.2074775889317274E-3</v>
      </c>
      <c r="AA162" s="95">
        <v>-1.8981698740991547E-3</v>
      </c>
      <c r="AB162" s="95">
        <v>-1.3682346562001056E-3</v>
      </c>
      <c r="AC162" s="95">
        <v>1.4204025374246218E-2</v>
      </c>
      <c r="AD162" s="95">
        <v>-4.3760829848279951E-3</v>
      </c>
      <c r="AE162" s="95">
        <v>-1.9278606482542844E-3</v>
      </c>
      <c r="AF162" s="95">
        <v>-7.766280333271825E-4</v>
      </c>
      <c r="AG162" s="95">
        <v>-2.603755646236384E-4</v>
      </c>
      <c r="AH162" s="95">
        <v>-4.3660230276545203E-3</v>
      </c>
      <c r="AI162" s="95">
        <v>1.283579071804611E-2</v>
      </c>
      <c r="AJ162" s="95">
        <v>-3.0078483286278897E-3</v>
      </c>
      <c r="AK162" s="95">
        <v>5.5962599205417883E-4</v>
      </c>
      <c r="AL162" s="95">
        <v>5.9160662287292311E-4</v>
      </c>
      <c r="AM162" s="95">
        <v>1.1078590915764674E-3</v>
      </c>
      <c r="AN162" s="95">
        <v>-2.9977883714544145E-3</v>
      </c>
      <c r="AO162" s="95">
        <v>9.8279423894182209E-3</v>
      </c>
      <c r="AP162" s="95">
        <v>1.2276164725991932E-2</v>
      </c>
      <c r="AQ162" s="95">
        <v>1.3427397340919033E-2</v>
      </c>
      <c r="AR162" s="95">
        <v>1.3943649809622578E-2</v>
      </c>
      <c r="AS162" s="95">
        <v>9.8380023465916965E-3</v>
      </c>
      <c r="AT162" s="95">
        <v>-2.4482223365737111E-3</v>
      </c>
      <c r="AU162" s="95">
        <v>-3.5994549515008128E-3</v>
      </c>
      <c r="AV162" s="95">
        <v>-4.1157074202043571E-3</v>
      </c>
      <c r="AW162" s="95">
        <v>-1.0059957173475008E-5</v>
      </c>
      <c r="AX162" s="95">
        <v>1.1512326149271017E-3</v>
      </c>
      <c r="AY162" s="95">
        <v>1.667485083630646E-3</v>
      </c>
      <c r="AZ162" s="95">
        <v>-2.4381623794002358E-3</v>
      </c>
      <c r="BA162" s="95">
        <v>5.1625246870354432E-4</v>
      </c>
      <c r="BB162" s="95">
        <v>-3.5893949943273376E-3</v>
      </c>
      <c r="BC162" s="95">
        <v>-4.1056474630308823E-3</v>
      </c>
    </row>
    <row r="163" spans="1:55" x14ac:dyDescent="0.35">
      <c r="A163" s="95">
        <v>1.9961425540341942E-4</v>
      </c>
      <c r="B163" s="95">
        <v>3.2014601211665284E-3</v>
      </c>
      <c r="C163" s="95">
        <v>5.1117475905357139E-3</v>
      </c>
      <c r="D163" s="95">
        <v>3.3113418760567699E-3</v>
      </c>
      <c r="E163" s="95">
        <v>7.3566460570771925E-4</v>
      </c>
      <c r="F163" s="95">
        <v>1.1363484373343056E-3</v>
      </c>
      <c r="G163" s="95">
        <v>2.9821019336159771E-3</v>
      </c>
      <c r="H163" s="95">
        <v>4.0256622186130488E-3</v>
      </c>
      <c r="I163" s="95">
        <v>3.6139002758485425E-3</v>
      </c>
      <c r="J163" s="95">
        <v>3.1650661852149317E-3</v>
      </c>
      <c r="K163" s="95">
        <v>3.4010743765699476E-3</v>
      </c>
      <c r="L163" s="95">
        <v>5.3113618459391335E-3</v>
      </c>
      <c r="M163" s="95">
        <v>3.5109561314601891E-3</v>
      </c>
      <c r="N163" s="95">
        <v>9.3527886111113867E-4</v>
      </c>
      <c r="O163" s="95">
        <v>9.3673418193088609E-4</v>
      </c>
      <c r="P163" s="95">
        <v>3.1817161890193963E-3</v>
      </c>
      <c r="Q163" s="95">
        <v>4.2252764740164685E-3</v>
      </c>
      <c r="R163" s="95">
        <v>3.8135145312519617E-3</v>
      </c>
      <c r="S163" s="95">
        <v>3.3646804406183514E-3</v>
      </c>
      <c r="T163" s="95">
        <v>1.9102874693691864E-3</v>
      </c>
      <c r="U163" s="95">
        <v>1.0988175489024172E-4</v>
      </c>
      <c r="V163" s="95">
        <v>-2.4657955154588091E-3</v>
      </c>
      <c r="W163" s="95">
        <v>4.3378085585008335E-3</v>
      </c>
      <c r="X163" s="95">
        <v>-2.1935818755055149E-4</v>
      </c>
      <c r="Y163" s="95">
        <v>8.2420209744652048E-4</v>
      </c>
      <c r="Z163" s="95">
        <v>-4.1244015468201419E-4</v>
      </c>
      <c r="AA163" s="95">
        <v>3.6393935951596325E-5</v>
      </c>
      <c r="AB163" s="95">
        <v>1.8004057144789447E-3</v>
      </c>
      <c r="AC163" s="95">
        <v>-4.3760829848279951E-3</v>
      </c>
      <c r="AD163" s="95">
        <v>6.2480960278700204E-3</v>
      </c>
      <c r="AE163" s="95">
        <v>2.1296456569197377E-3</v>
      </c>
      <c r="AF163" s="95">
        <v>1.0860853719226659E-3</v>
      </c>
      <c r="AG163" s="95">
        <v>1.4978473146871722E-3</v>
      </c>
      <c r="AH163" s="95">
        <v>1.9466814053207826E-3</v>
      </c>
      <c r="AI163" s="95">
        <v>-2.5756772703490506E-3</v>
      </c>
      <c r="AJ163" s="95">
        <v>4.447690313391075E-3</v>
      </c>
      <c r="AK163" s="95">
        <v>-3.292399424407931E-4</v>
      </c>
      <c r="AL163" s="95">
        <v>-7.1432034255627876E-4</v>
      </c>
      <c r="AM163" s="95">
        <v>-3.0255839979177268E-4</v>
      </c>
      <c r="AN163" s="95">
        <v>1.4627569084183791E-4</v>
      </c>
      <c r="AO163" s="95">
        <v>1.8720130430420249E-3</v>
      </c>
      <c r="AP163" s="95">
        <v>-2.2464373279082574E-3</v>
      </c>
      <c r="AQ163" s="95">
        <v>-3.2899976129053296E-3</v>
      </c>
      <c r="AR163" s="95">
        <v>-2.8782356701408237E-3</v>
      </c>
      <c r="AS163" s="95">
        <v>-2.4294015795072125E-3</v>
      </c>
      <c r="AT163" s="95">
        <v>4.1184503709502818E-3</v>
      </c>
      <c r="AU163" s="95">
        <v>5.1620106559473545E-3</v>
      </c>
      <c r="AV163" s="95">
        <v>4.7502487131828482E-3</v>
      </c>
      <c r="AW163" s="95">
        <v>4.3014146225492378E-3</v>
      </c>
      <c r="AX163" s="95">
        <v>-1.0435602849970717E-3</v>
      </c>
      <c r="AY163" s="95">
        <v>-6.3179834223256589E-4</v>
      </c>
      <c r="AZ163" s="95">
        <v>-1.829642515989553E-4</v>
      </c>
      <c r="BA163" s="95">
        <v>4.1176194276450586E-4</v>
      </c>
      <c r="BB163" s="95">
        <v>8.6059603339811667E-4</v>
      </c>
      <c r="BC163" s="95">
        <v>4.488340906336107E-4</v>
      </c>
    </row>
    <row r="164" spans="1:55" x14ac:dyDescent="0.35">
      <c r="A164" s="95">
        <v>-4.8557631360154977E-4</v>
      </c>
      <c r="B164" s="95">
        <v>-7.3165824970181152E-5</v>
      </c>
      <c r="C164" s="95">
        <v>1.9411558797751023E-3</v>
      </c>
      <c r="D164" s="95">
        <v>7.8392410166050019E-4</v>
      </c>
      <c r="E164" s="95">
        <v>1.3295231520818061E-5</v>
      </c>
      <c r="F164" s="95">
        <v>1.8848977714463534E-4</v>
      </c>
      <c r="G164" s="95">
        <v>-4.1876098921640233E-3</v>
      </c>
      <c r="H164" s="95">
        <v>1.0910181587528843E-3</v>
      </c>
      <c r="I164" s="95">
        <v>1.2570247884382091E-3</v>
      </c>
      <c r="J164" s="95">
        <v>-1.4166062824904303E-3</v>
      </c>
      <c r="K164" s="95">
        <v>-5.587421385717309E-4</v>
      </c>
      <c r="L164" s="95">
        <v>1.4555795661735527E-3</v>
      </c>
      <c r="M164" s="95">
        <v>2.9834778805895037E-4</v>
      </c>
      <c r="N164" s="95">
        <v>-4.7228108208073166E-4</v>
      </c>
      <c r="O164" s="95">
        <v>6.7406609074618506E-4</v>
      </c>
      <c r="P164" s="95">
        <v>-4.6731862057655732E-3</v>
      </c>
      <c r="Q164" s="95">
        <v>6.0544184515133452E-4</v>
      </c>
      <c r="R164" s="95">
        <v>7.7144847483665935E-4</v>
      </c>
      <c r="S164" s="95">
        <v>-1.9021825960919801E-3</v>
      </c>
      <c r="T164" s="95">
        <v>2.0143217047452837E-3</v>
      </c>
      <c r="U164" s="95">
        <v>8.5708992663068137E-4</v>
      </c>
      <c r="V164" s="95">
        <v>8.6461056490999241E-5</v>
      </c>
      <c r="W164" s="95">
        <v>1.1532395217445416E-4</v>
      </c>
      <c r="X164" s="95">
        <v>-4.1144440671938426E-3</v>
      </c>
      <c r="Y164" s="95">
        <v>1.1641839837230655E-3</v>
      </c>
      <c r="Z164" s="95">
        <v>-1.3301906134083902E-3</v>
      </c>
      <c r="AA164" s="95">
        <v>1.3434404575202493E-3</v>
      </c>
      <c r="AB164" s="95">
        <v>1.1572317781146024E-3</v>
      </c>
      <c r="AC164" s="95">
        <v>-1.9278606482542842E-3</v>
      </c>
      <c r="AD164" s="95">
        <v>2.1296456569197377E-3</v>
      </c>
      <c r="AE164" s="95">
        <v>6.1287657719391259E-3</v>
      </c>
      <c r="AF164" s="95">
        <v>8.5013772102221822E-4</v>
      </c>
      <c r="AG164" s="95">
        <v>6.8413109133689349E-4</v>
      </c>
      <c r="AH164" s="95">
        <v>3.3577621622655329E-3</v>
      </c>
      <c r="AI164" s="95">
        <v>-7.7062887013968208E-4</v>
      </c>
      <c r="AJ164" s="95">
        <v>9.7241387880513542E-4</v>
      </c>
      <c r="AK164" s="95">
        <v>-4.9715339938245229E-3</v>
      </c>
      <c r="AL164" s="95">
        <v>-3.0709405709238415E-4</v>
      </c>
      <c r="AM164" s="95">
        <v>-4.7310068677770909E-4</v>
      </c>
      <c r="AN164" s="95">
        <v>2.2005303841509307E-3</v>
      </c>
      <c r="AO164" s="95">
        <v>2.0178500866545345E-4</v>
      </c>
      <c r="AP164" s="95">
        <v>4.2009051236848415E-3</v>
      </c>
      <c r="AQ164" s="95">
        <v>-1.0777229272320662E-3</v>
      </c>
      <c r="AR164" s="95">
        <v>-1.2437295569173912E-3</v>
      </c>
      <c r="AS164" s="95">
        <v>1.4299015140112484E-3</v>
      </c>
      <c r="AT164" s="95">
        <v>-3.9991201150193882E-3</v>
      </c>
      <c r="AU164" s="95">
        <v>1.2795079358975197E-3</v>
      </c>
      <c r="AV164" s="95">
        <v>1.4455145655828444E-3</v>
      </c>
      <c r="AW164" s="95">
        <v>-1.2281165053457952E-3</v>
      </c>
      <c r="AX164" s="95">
        <v>-5.2786280509169083E-3</v>
      </c>
      <c r="AY164" s="95">
        <v>-5.4446346806022328E-3</v>
      </c>
      <c r="AZ164" s="95">
        <v>-2.771003609673593E-3</v>
      </c>
      <c r="BA164" s="95">
        <v>-1.6600662968532494E-4</v>
      </c>
      <c r="BB164" s="95">
        <v>2.5076244412433144E-3</v>
      </c>
      <c r="BC164" s="95">
        <v>2.6736310709286398E-3</v>
      </c>
    </row>
    <row r="165" spans="1:55" x14ac:dyDescent="0.35">
      <c r="A165" s="95">
        <v>-4.0982516555576446E-4</v>
      </c>
      <c r="B165" s="95">
        <v>2.835194419508806E-4</v>
      </c>
      <c r="C165" s="95">
        <v>2.1542694160247072E-3</v>
      </c>
      <c r="D165" s="95">
        <v>5.9688137584893862E-4</v>
      </c>
      <c r="E165" s="95">
        <v>1.3776413826975249E-3</v>
      </c>
      <c r="F165" s="95">
        <v>-1.0681840441020415E-3</v>
      </c>
      <c r="G165" s="95">
        <v>1.3041316950024894E-3</v>
      </c>
      <c r="H165" s="95">
        <v>-5.9006869603894525E-4</v>
      </c>
      <c r="I165" s="95">
        <v>-2.6432893724522609E-3</v>
      </c>
      <c r="J165" s="95">
        <v>8.2204184387947262E-4</v>
      </c>
      <c r="K165" s="95">
        <v>-1.2630572360488381E-4</v>
      </c>
      <c r="L165" s="95">
        <v>1.7444442504689433E-3</v>
      </c>
      <c r="M165" s="95">
        <v>1.8705621029317416E-4</v>
      </c>
      <c r="N165" s="95">
        <v>9.6781621714176055E-4</v>
      </c>
      <c r="O165" s="95">
        <v>-6.5835887854627712E-4</v>
      </c>
      <c r="P165" s="95">
        <v>8.9430652944672495E-4</v>
      </c>
      <c r="Q165" s="95">
        <v>-9.9989386159470982E-4</v>
      </c>
      <c r="R165" s="95">
        <v>-3.0531145380080257E-3</v>
      </c>
      <c r="S165" s="95">
        <v>4.1221667832370816E-4</v>
      </c>
      <c r="T165" s="95">
        <v>1.8707499740738271E-3</v>
      </c>
      <c r="U165" s="95">
        <v>3.1336193389805802E-4</v>
      </c>
      <c r="V165" s="95">
        <v>1.0941219407466444E-3</v>
      </c>
      <c r="W165" s="95">
        <v>-7.8466460215116099E-4</v>
      </c>
      <c r="X165" s="95">
        <v>1.0206122530516089E-3</v>
      </c>
      <c r="Y165" s="95">
        <v>-8.7358813798982574E-4</v>
      </c>
      <c r="Z165" s="95">
        <v>2.9268088144031416E-3</v>
      </c>
      <c r="AA165" s="95">
        <v>-5.3852240192859202E-4</v>
      </c>
      <c r="AB165" s="95">
        <v>1.557388040175769E-3</v>
      </c>
      <c r="AC165" s="95">
        <v>-7.7662803332718229E-4</v>
      </c>
      <c r="AD165" s="95">
        <v>1.0860853719226659E-3</v>
      </c>
      <c r="AE165" s="95">
        <v>8.5013772102221822E-4</v>
      </c>
      <c r="AF165" s="95">
        <v>2.7443381120636529E-3</v>
      </c>
      <c r="AG165" s="95">
        <v>4.797558788476969E-3</v>
      </c>
      <c r="AH165" s="95">
        <v>1.3322275721452349E-3</v>
      </c>
      <c r="AI165" s="95">
        <v>7.807600068485865E-4</v>
      </c>
      <c r="AJ165" s="95">
        <v>-4.7130266825310297E-4</v>
      </c>
      <c r="AK165" s="95">
        <v>7.0725031915355079E-4</v>
      </c>
      <c r="AL165" s="95">
        <v>1.1869500718878839E-3</v>
      </c>
      <c r="AM165" s="95">
        <v>3.2401707483011993E-3</v>
      </c>
      <c r="AN165" s="95">
        <v>-2.2516046803053411E-4</v>
      </c>
      <c r="AO165" s="95">
        <v>3.0945733859548343E-4</v>
      </c>
      <c r="AP165" s="95">
        <v>7.3509687695035714E-5</v>
      </c>
      <c r="AQ165" s="95">
        <v>1.9677100787364702E-3</v>
      </c>
      <c r="AR165" s="95">
        <v>4.0209307551497863E-3</v>
      </c>
      <c r="AS165" s="95">
        <v>5.555995388180524E-4</v>
      </c>
      <c r="AT165" s="95">
        <v>2.3594765090044782E-4</v>
      </c>
      <c r="AU165" s="95">
        <v>-1.6582527401409869E-3</v>
      </c>
      <c r="AV165" s="95">
        <v>-3.7114734165543031E-3</v>
      </c>
      <c r="AW165" s="95">
        <v>-2.4614220022256897E-4</v>
      </c>
      <c r="AX165" s="95">
        <v>1.8942003910414347E-3</v>
      </c>
      <c r="AY165" s="95">
        <v>3.9474210674547506E-3</v>
      </c>
      <c r="AZ165" s="95">
        <v>4.8208985112301668E-4</v>
      </c>
      <c r="BA165" s="95">
        <v>2.0532206764133157E-3</v>
      </c>
      <c r="BB165" s="95">
        <v>-1.4121105399184182E-3</v>
      </c>
      <c r="BC165" s="95">
        <v>-3.4653312163317332E-3</v>
      </c>
    </row>
    <row r="166" spans="1:55" x14ac:dyDescent="0.35">
      <c r="A166" s="95">
        <v>4.3554278429749058E-4</v>
      </c>
      <c r="B166" s="95">
        <v>1.7898685589793765E-3</v>
      </c>
      <c r="C166" s="95">
        <v>4.9158561260938078E-3</v>
      </c>
      <c r="D166" s="95">
        <v>1.4687484299097287E-3</v>
      </c>
      <c r="E166" s="95">
        <v>4.6554805614701699E-3</v>
      </c>
      <c r="F166" s="95">
        <v>-3.418008811406636E-3</v>
      </c>
      <c r="G166" s="95">
        <v>4.2317250347569148E-3</v>
      </c>
      <c r="H166" s="95">
        <v>1.1829733761683928E-4</v>
      </c>
      <c r="I166" s="95">
        <v>-2.062214025725187E-2</v>
      </c>
      <c r="J166" s="95">
        <v>-1.3393251843312293E-3</v>
      </c>
      <c r="K166" s="95">
        <v>2.2254113432768671E-3</v>
      </c>
      <c r="L166" s="95">
        <v>5.3513989103912991E-3</v>
      </c>
      <c r="M166" s="95">
        <v>1.9042912142072192E-3</v>
      </c>
      <c r="N166" s="95">
        <v>5.0910233457676602E-3</v>
      </c>
      <c r="O166" s="95">
        <v>-3.8535515957041264E-3</v>
      </c>
      <c r="P166" s="95">
        <v>4.6672678190544051E-3</v>
      </c>
      <c r="Q166" s="95">
        <v>5.5384012191432986E-4</v>
      </c>
      <c r="R166" s="95">
        <v>-2.0186597472954378E-2</v>
      </c>
      <c r="S166" s="95">
        <v>-9.0378240003373856E-4</v>
      </c>
      <c r="T166" s="95">
        <v>3.1259875671144316E-3</v>
      </c>
      <c r="U166" s="95">
        <v>-3.2112012906964781E-4</v>
      </c>
      <c r="V166" s="95">
        <v>2.8656120024907932E-3</v>
      </c>
      <c r="W166" s="95">
        <v>-1.6281402524272596E-3</v>
      </c>
      <c r="X166" s="95">
        <v>2.4418564757775381E-3</v>
      </c>
      <c r="Y166" s="95">
        <v>-1.6715712213625372E-3</v>
      </c>
      <c r="Z166" s="95">
        <v>2.2412008816231243E-2</v>
      </c>
      <c r="AA166" s="95">
        <v>3.1291937433106055E-3</v>
      </c>
      <c r="AB166" s="95">
        <v>3.4471076961840796E-3</v>
      </c>
      <c r="AC166" s="95">
        <v>-2.603755646236384E-4</v>
      </c>
      <c r="AD166" s="95">
        <v>1.4978473146871718E-3</v>
      </c>
      <c r="AE166" s="95">
        <v>6.8413109133689338E-4</v>
      </c>
      <c r="AF166" s="95">
        <v>4.797558788476969E-3</v>
      </c>
      <c r="AG166" s="95">
        <v>2.5537996383345675E-2</v>
      </c>
      <c r="AH166" s="95">
        <v>6.2551813104250367E-3</v>
      </c>
      <c r="AI166" s="95">
        <v>3.1867321315604403E-3</v>
      </c>
      <c r="AJ166" s="95">
        <v>-1.9492603814969074E-3</v>
      </c>
      <c r="AK166" s="95">
        <v>2.7629766048471861E-3</v>
      </c>
      <c r="AL166" s="95">
        <v>1.3504510922928894E-3</v>
      </c>
      <c r="AM166" s="95">
        <v>2.2090888687161598E-2</v>
      </c>
      <c r="AN166" s="95">
        <v>2.8080736142409579E-3</v>
      </c>
      <c r="AO166" s="95">
        <v>1.2374717500635336E-3</v>
      </c>
      <c r="AP166" s="95">
        <v>4.2375552671325488E-4</v>
      </c>
      <c r="AQ166" s="95">
        <v>4.5371832238533302E-3</v>
      </c>
      <c r="AR166" s="95">
        <v>2.5277620818722039E-2</v>
      </c>
      <c r="AS166" s="95">
        <v>5.9948057458013987E-3</v>
      </c>
      <c r="AT166" s="95">
        <v>8.1371622335027862E-4</v>
      </c>
      <c r="AU166" s="95">
        <v>-3.2997114737897968E-3</v>
      </c>
      <c r="AV166" s="95">
        <v>-2.4040149068658503E-2</v>
      </c>
      <c r="AW166" s="95">
        <v>-4.7573339957378644E-3</v>
      </c>
      <c r="AX166" s="95">
        <v>4.1134276971400759E-3</v>
      </c>
      <c r="AY166" s="95">
        <v>2.4853865292008781E-2</v>
      </c>
      <c r="AZ166" s="95">
        <v>5.5710502190881436E-3</v>
      </c>
      <c r="BA166" s="95">
        <v>2.074043759486871E-2</v>
      </c>
      <c r="BB166" s="95">
        <v>1.4576225219480683E-3</v>
      </c>
      <c r="BC166" s="95">
        <v>-1.928281507292064E-2</v>
      </c>
    </row>
    <row r="167" spans="1:55" x14ac:dyDescent="0.35">
      <c r="A167" s="95">
        <v>-2.9218068315169854E-3</v>
      </c>
      <c r="B167" s="95">
        <v>2.1249443928257157E-3</v>
      </c>
      <c r="C167" s="95">
        <v>3.9489614945775412E-3</v>
      </c>
      <c r="D167" s="95">
        <v>2.5023574010383026E-3</v>
      </c>
      <c r="E167" s="95">
        <v>-4.1706153307697897E-4</v>
      </c>
      <c r="F167" s="95">
        <v>-2.0022800892567586E-3</v>
      </c>
      <c r="G167" s="95">
        <v>5.9119933231200836E-4</v>
      </c>
      <c r="H167" s="95">
        <v>2.6167339224323063E-3</v>
      </c>
      <c r="I167" s="95">
        <v>-2.3062198158474954E-3</v>
      </c>
      <c r="J167" s="95">
        <v>-1.2353137818238333E-2</v>
      </c>
      <c r="K167" s="95">
        <v>-7.9686243869127012E-4</v>
      </c>
      <c r="L167" s="95">
        <v>1.0271546630605559E-3</v>
      </c>
      <c r="M167" s="95">
        <v>-4.1944943047868299E-4</v>
      </c>
      <c r="N167" s="95">
        <v>-3.3388683645939644E-3</v>
      </c>
      <c r="O167" s="95">
        <v>9.1952674226022685E-4</v>
      </c>
      <c r="P167" s="95">
        <v>-2.330607499204977E-3</v>
      </c>
      <c r="Q167" s="95">
        <v>-3.0507290908467904E-4</v>
      </c>
      <c r="R167" s="95">
        <v>-5.2280266473644808E-3</v>
      </c>
      <c r="S167" s="95">
        <v>-1.5274944649755319E-2</v>
      </c>
      <c r="T167" s="95">
        <v>1.824017101751826E-3</v>
      </c>
      <c r="U167" s="95">
        <v>3.7741300821258724E-4</v>
      </c>
      <c r="V167" s="95">
        <v>-2.5420059259026948E-3</v>
      </c>
      <c r="W167" s="95">
        <v>1.2266430356895673E-4</v>
      </c>
      <c r="X167" s="95">
        <v>-1.5337450605137071E-3</v>
      </c>
      <c r="Y167" s="95">
        <v>4.9178952960659108E-4</v>
      </c>
      <c r="Z167" s="95">
        <v>4.4311642086732111E-3</v>
      </c>
      <c r="AA167" s="95">
        <v>1.447808221106405E-2</v>
      </c>
      <c r="AB167" s="95">
        <v>1.4466040935392388E-3</v>
      </c>
      <c r="AC167" s="95">
        <v>-4.3660230276545203E-3</v>
      </c>
      <c r="AD167" s="95">
        <v>1.9466814053207826E-3</v>
      </c>
      <c r="AE167" s="95">
        <v>3.3577621622655329E-3</v>
      </c>
      <c r="AF167" s="95">
        <v>1.3322275721452349E-3</v>
      </c>
      <c r="AG167" s="95">
        <v>6.2551813104250367E-3</v>
      </c>
      <c r="AH167" s="95">
        <v>1.6302099312815874E-2</v>
      </c>
      <c r="AI167" s="95">
        <v>-2.9194189341152817E-3</v>
      </c>
      <c r="AJ167" s="95">
        <v>5.0007731178154386E-4</v>
      </c>
      <c r="AK167" s="95">
        <v>-1.9111580687262942E-3</v>
      </c>
      <c r="AL167" s="95">
        <v>-1.1437652139400384E-4</v>
      </c>
      <c r="AM167" s="95">
        <v>4.808577216885798E-3</v>
      </c>
      <c r="AN167" s="95">
        <v>1.4855495219276637E-2</v>
      </c>
      <c r="AO167" s="95">
        <v>-2.4193416223337377E-3</v>
      </c>
      <c r="AP167" s="95">
        <v>-1.0082608653889874E-3</v>
      </c>
      <c r="AQ167" s="95">
        <v>-3.0337954555092854E-3</v>
      </c>
      <c r="AR167" s="95">
        <v>1.8891582827705168E-3</v>
      </c>
      <c r="AS167" s="95">
        <v>1.1936076285161355E-2</v>
      </c>
      <c r="AT167" s="95">
        <v>-1.4110807569447503E-3</v>
      </c>
      <c r="AU167" s="95">
        <v>6.144538331755477E-4</v>
      </c>
      <c r="AV167" s="95">
        <v>-4.3084999051042541E-3</v>
      </c>
      <c r="AW167" s="95">
        <v>-1.4355417907495093E-2</v>
      </c>
      <c r="AX167" s="95">
        <v>-2.025534590120298E-3</v>
      </c>
      <c r="AY167" s="95">
        <v>2.8974191481595038E-3</v>
      </c>
      <c r="AZ167" s="95">
        <v>1.2944337150550341E-2</v>
      </c>
      <c r="BA167" s="95">
        <v>4.9229537382798026E-3</v>
      </c>
      <c r="BB167" s="95">
        <v>1.496987174067064E-2</v>
      </c>
      <c r="BC167" s="95">
        <v>1.0046918002390838E-2</v>
      </c>
    </row>
    <row r="168" spans="1:55" x14ac:dyDescent="0.35">
      <c r="A168" s="95">
        <v>-3.5099071360247618E-4</v>
      </c>
      <c r="B168" s="95">
        <v>8.7922098186969579E-4</v>
      </c>
      <c r="C168" s="95">
        <v>-5.1209059632155343E-4</v>
      </c>
      <c r="D168" s="95">
        <v>-2.1438443630303209E-3</v>
      </c>
      <c r="E168" s="95">
        <v>1.2323700121724557E-2</v>
      </c>
      <c r="F168" s="95">
        <v>-2.0635866740274971E-3</v>
      </c>
      <c r="G168" s="95">
        <v>2.5853827381812854E-4</v>
      </c>
      <c r="H168" s="95">
        <v>-1.29285060317014E-3</v>
      </c>
      <c r="I168" s="95">
        <v>-3.6988227278819943E-3</v>
      </c>
      <c r="J168" s="95">
        <v>2.4073283377937281E-3</v>
      </c>
      <c r="K168" s="95">
        <v>5.282302682672195E-4</v>
      </c>
      <c r="L168" s="95">
        <v>-8.6308130992402961E-4</v>
      </c>
      <c r="M168" s="95">
        <v>-2.4948350766327973E-3</v>
      </c>
      <c r="N168" s="95">
        <v>1.1972709408122081E-2</v>
      </c>
      <c r="O168" s="95">
        <v>-1.7125959604250211E-3</v>
      </c>
      <c r="P168" s="95">
        <v>-9.245243978434764E-5</v>
      </c>
      <c r="Q168" s="95">
        <v>-1.643841316772616E-3</v>
      </c>
      <c r="R168" s="95">
        <v>-4.0498134414844707E-3</v>
      </c>
      <c r="S168" s="95">
        <v>2.0563376241912517E-3</v>
      </c>
      <c r="T168" s="95">
        <v>-1.3913115781912491E-3</v>
      </c>
      <c r="U168" s="95">
        <v>-3.0230653449000167E-3</v>
      </c>
      <c r="V168" s="95">
        <v>1.1444479139854861E-2</v>
      </c>
      <c r="W168" s="95">
        <v>-1.1843656921578013E-3</v>
      </c>
      <c r="X168" s="95">
        <v>-6.2068270805156714E-4</v>
      </c>
      <c r="Y168" s="95">
        <v>-2.1720715850398354E-3</v>
      </c>
      <c r="Z168" s="95">
        <v>4.5780437097516901E-3</v>
      </c>
      <c r="AA168" s="95">
        <v>-1.5281073559240323E-3</v>
      </c>
      <c r="AB168" s="95">
        <v>1.6317537667087675E-3</v>
      </c>
      <c r="AC168" s="95">
        <v>1.2835790718046112E-2</v>
      </c>
      <c r="AD168" s="95">
        <v>-2.5756772703490506E-3</v>
      </c>
      <c r="AE168" s="95">
        <v>-7.7062887013968197E-4</v>
      </c>
      <c r="AF168" s="95">
        <v>7.807600068485865E-4</v>
      </c>
      <c r="AG168" s="95">
        <v>3.1867321315604408E-3</v>
      </c>
      <c r="AH168" s="95">
        <v>-2.9194189341152817E-3</v>
      </c>
      <c r="AI168" s="95">
        <v>1.4467544484754877E-2</v>
      </c>
      <c r="AJ168" s="95">
        <v>-4.2074310370578179E-3</v>
      </c>
      <c r="AK168" s="95">
        <v>2.4023826368484496E-3</v>
      </c>
      <c r="AL168" s="95">
        <v>-8.5099375986018105E-4</v>
      </c>
      <c r="AM168" s="95">
        <v>1.5549783648516734E-3</v>
      </c>
      <c r="AN168" s="95">
        <v>-4.551172700824049E-3</v>
      </c>
      <c r="AO168" s="95">
        <v>1.026011344769706E-2</v>
      </c>
      <c r="AP168" s="95">
        <v>1.2065161847906429E-2</v>
      </c>
      <c r="AQ168" s="95">
        <v>1.3616550724894698E-2</v>
      </c>
      <c r="AR168" s="95">
        <v>1.6022522849606553E-2</v>
      </c>
      <c r="AS168" s="95">
        <v>9.9163717839308302E-3</v>
      </c>
      <c r="AT168" s="95">
        <v>-1.8050484002093688E-3</v>
      </c>
      <c r="AU168" s="95">
        <v>-3.3564372771976371E-3</v>
      </c>
      <c r="AV168" s="95">
        <v>-5.7624094019094923E-3</v>
      </c>
      <c r="AW168" s="95">
        <v>3.4374166376623084E-4</v>
      </c>
      <c r="AX168" s="95">
        <v>1.5513888769882684E-3</v>
      </c>
      <c r="AY168" s="95">
        <v>3.9573610017001231E-3</v>
      </c>
      <c r="AZ168" s="95">
        <v>-2.1487900639755994E-3</v>
      </c>
      <c r="BA168" s="95">
        <v>2.4059721247118547E-3</v>
      </c>
      <c r="BB168" s="95">
        <v>-3.7001789409638682E-3</v>
      </c>
      <c r="BC168" s="95">
        <v>-6.1061510656757224E-3</v>
      </c>
    </row>
    <row r="169" spans="1:55" x14ac:dyDescent="0.35">
      <c r="A169" s="95">
        <v>1.2106110936812328E-3</v>
      </c>
      <c r="B169" s="95">
        <v>1.5529347866250361E-3</v>
      </c>
      <c r="C169" s="95">
        <v>2.3866806806301061E-3</v>
      </c>
      <c r="D169" s="95">
        <v>3.5862633890600343E-3</v>
      </c>
      <c r="E169" s="95">
        <v>-6.2116764799778363E-4</v>
      </c>
      <c r="F169" s="95">
        <v>2.0610096327609694E-3</v>
      </c>
      <c r="G169" s="95">
        <v>1.4142668018249705E-3</v>
      </c>
      <c r="H169" s="95">
        <v>2.8579833488832094E-3</v>
      </c>
      <c r="I169" s="95">
        <v>4.335941062127013E-3</v>
      </c>
      <c r="J169" s="95">
        <v>1.8866033688485621E-3</v>
      </c>
      <c r="K169" s="95">
        <v>2.7635458803062689E-3</v>
      </c>
      <c r="L169" s="95">
        <v>3.5972917743113389E-3</v>
      </c>
      <c r="M169" s="95">
        <v>4.7968744827412675E-3</v>
      </c>
      <c r="N169" s="95">
        <v>5.8944344568344928E-4</v>
      </c>
      <c r="O169" s="95">
        <v>8.5039853907973651E-4</v>
      </c>
      <c r="P169" s="95">
        <v>2.6248778955062033E-3</v>
      </c>
      <c r="Q169" s="95">
        <v>4.0685944425644417E-3</v>
      </c>
      <c r="R169" s="95">
        <v>5.5465521558082462E-3</v>
      </c>
      <c r="S169" s="95">
        <v>3.0972144625297949E-3</v>
      </c>
      <c r="T169" s="95">
        <v>8.3374589400506973E-4</v>
      </c>
      <c r="U169" s="95">
        <v>2.0333286024349982E-3</v>
      </c>
      <c r="V169" s="95">
        <v>-2.1741024346228202E-3</v>
      </c>
      <c r="W169" s="95">
        <v>3.6139444193860055E-3</v>
      </c>
      <c r="X169" s="95">
        <v>-1.386679848000658E-4</v>
      </c>
      <c r="Y169" s="95">
        <v>1.3050485622581728E-3</v>
      </c>
      <c r="Z169" s="95">
        <v>-2.7830062755019769E-3</v>
      </c>
      <c r="AA169" s="95">
        <v>-3.3366858222352587E-4</v>
      </c>
      <c r="AB169" s="95">
        <v>-1.1995827084299285E-3</v>
      </c>
      <c r="AC169" s="95">
        <v>-3.0078483286278897E-3</v>
      </c>
      <c r="AD169" s="95">
        <v>4.4476903133910759E-3</v>
      </c>
      <c r="AE169" s="95">
        <v>9.7241387880513542E-4</v>
      </c>
      <c r="AF169" s="95">
        <v>-4.7130266825310308E-4</v>
      </c>
      <c r="AG169" s="95">
        <v>-1.9492603814969072E-3</v>
      </c>
      <c r="AH169" s="95">
        <v>5.0007731178154397E-4</v>
      </c>
      <c r="AI169" s="95">
        <v>-4.2074310370578179E-3</v>
      </c>
      <c r="AJ169" s="95">
        <v>5.6472730218210037E-3</v>
      </c>
      <c r="AK169" s="95">
        <v>-2.1719965872350638E-3</v>
      </c>
      <c r="AL169" s="95">
        <v>7.2828004017682539E-4</v>
      </c>
      <c r="AM169" s="95">
        <v>-7.496776730669787E-4</v>
      </c>
      <c r="AN169" s="95">
        <v>1.6996600202114722E-3</v>
      </c>
      <c r="AO169" s="95">
        <v>1.4398419847631858E-3</v>
      </c>
      <c r="AP169" s="95">
        <v>-2.0354344498227546E-3</v>
      </c>
      <c r="AQ169" s="95">
        <v>-3.479150996880993E-3</v>
      </c>
      <c r="AR169" s="95">
        <v>-4.9571087101247975E-3</v>
      </c>
      <c r="AS169" s="95">
        <v>-2.5077710168463457E-3</v>
      </c>
      <c r="AT169" s="95">
        <v>3.47527643458594E-3</v>
      </c>
      <c r="AU169" s="95">
        <v>4.9189929816441788E-3</v>
      </c>
      <c r="AV169" s="95">
        <v>6.3969506948879833E-3</v>
      </c>
      <c r="AW169" s="95">
        <v>3.9476130016095311E-3</v>
      </c>
      <c r="AX169" s="95">
        <v>-1.4437165470582384E-3</v>
      </c>
      <c r="AY169" s="95">
        <v>-2.9216742603020429E-3</v>
      </c>
      <c r="AZ169" s="95">
        <v>-4.7233656702359156E-4</v>
      </c>
      <c r="BA169" s="95">
        <v>-1.4779577132438043E-3</v>
      </c>
      <c r="BB169" s="95">
        <v>9.7137998003464705E-4</v>
      </c>
      <c r="BC169" s="95">
        <v>2.4493376932784509E-3</v>
      </c>
    </row>
    <row r="170" spans="1:55" x14ac:dyDescent="0.35">
      <c r="A170" s="95">
        <v>-5.2542052467626377E-4</v>
      </c>
      <c r="B170" s="95">
        <v>1.7216911595116732E-3</v>
      </c>
      <c r="C170" s="95">
        <v>7.8391103013050604E-4</v>
      </c>
      <c r="D170" s="95">
        <v>-1.0588456146637646E-3</v>
      </c>
      <c r="E170" s="95">
        <v>1.3435370221846848E-3</v>
      </c>
      <c r="F170" s="95">
        <v>-1.1131509725712991E-3</v>
      </c>
      <c r="G170" s="95">
        <v>5.7554450239550295E-3</v>
      </c>
      <c r="H170" s="95">
        <v>7.6660710976955303E-5</v>
      </c>
      <c r="I170" s="95">
        <v>-1.97906557471668E-3</v>
      </c>
      <c r="J170" s="95">
        <v>2.6950690988567999E-3</v>
      </c>
      <c r="K170" s="95">
        <v>1.1962706348354094E-3</v>
      </c>
      <c r="L170" s="95">
        <v>2.5849050545424237E-4</v>
      </c>
      <c r="M170" s="95">
        <v>-1.5842661393400286E-3</v>
      </c>
      <c r="N170" s="95">
        <v>8.181164975084211E-4</v>
      </c>
      <c r="O170" s="95">
        <v>-5.8773044789503547E-4</v>
      </c>
      <c r="P170" s="95">
        <v>5.2300244992787657E-3</v>
      </c>
      <c r="Q170" s="95">
        <v>-4.4875981369930842E-4</v>
      </c>
      <c r="R170" s="95">
        <v>-2.5044860993929437E-3</v>
      </c>
      <c r="S170" s="95">
        <v>2.1696485741805366E-3</v>
      </c>
      <c r="T170" s="95">
        <v>-9.3778012938116706E-4</v>
      </c>
      <c r="U170" s="95">
        <v>-2.7805367741754379E-3</v>
      </c>
      <c r="V170" s="95">
        <v>-3.7815413732698817E-4</v>
      </c>
      <c r="W170" s="95">
        <v>6.0854018694037407E-4</v>
      </c>
      <c r="X170" s="95">
        <v>4.0337538644433565E-3</v>
      </c>
      <c r="Y170" s="95">
        <v>-1.6450304485347178E-3</v>
      </c>
      <c r="Z170" s="95">
        <v>3.700756734228353E-3</v>
      </c>
      <c r="AA170" s="95">
        <v>-9.7337793934512706E-4</v>
      </c>
      <c r="AB170" s="95">
        <v>1.8427566447942708E-3</v>
      </c>
      <c r="AC170" s="95">
        <v>5.5962599205417883E-4</v>
      </c>
      <c r="AD170" s="95">
        <v>-3.292399424407931E-4</v>
      </c>
      <c r="AE170" s="95">
        <v>-4.9715339938245229E-3</v>
      </c>
      <c r="AF170" s="95">
        <v>7.0725031915355079E-4</v>
      </c>
      <c r="AG170" s="95">
        <v>2.7629766048471857E-3</v>
      </c>
      <c r="AH170" s="95">
        <v>-1.9111580687262942E-3</v>
      </c>
      <c r="AI170" s="95">
        <v>2.4023826368484496E-3</v>
      </c>
      <c r="AJ170" s="95">
        <v>-2.1719965872350638E-3</v>
      </c>
      <c r="AK170" s="95">
        <v>6.8142906386187939E-3</v>
      </c>
      <c r="AL170" s="95">
        <v>-1.13550632564072E-3</v>
      </c>
      <c r="AM170" s="95">
        <v>9.202199600529151E-4</v>
      </c>
      <c r="AN170" s="95">
        <v>-3.7539147135205648E-3</v>
      </c>
      <c r="AO170" s="95">
        <v>2.3038604961338562E-4</v>
      </c>
      <c r="AP170" s="95">
        <v>-4.4119080017703451E-3</v>
      </c>
      <c r="AQ170" s="95">
        <v>1.2668763112077296E-3</v>
      </c>
      <c r="AR170" s="95">
        <v>3.3226025969013652E-3</v>
      </c>
      <c r="AS170" s="95">
        <v>-1.3515320766721154E-3</v>
      </c>
      <c r="AT170" s="95">
        <v>4.6422940513837305E-3</v>
      </c>
      <c r="AU170" s="95">
        <v>-1.036490261594344E-3</v>
      </c>
      <c r="AV170" s="95">
        <v>-3.0922165472879789E-3</v>
      </c>
      <c r="AW170" s="95">
        <v>1.581918126285501E-3</v>
      </c>
      <c r="AX170" s="95">
        <v>5.678784312978075E-3</v>
      </c>
      <c r="AY170" s="95">
        <v>7.7345105986717094E-3</v>
      </c>
      <c r="AZ170" s="95">
        <v>3.0603759250982295E-3</v>
      </c>
      <c r="BA170" s="95">
        <v>2.0557262856936353E-3</v>
      </c>
      <c r="BB170" s="95">
        <v>-2.618408387879845E-3</v>
      </c>
      <c r="BC170" s="95">
        <v>-4.6741346735734799E-3</v>
      </c>
    </row>
    <row r="171" spans="1:55" x14ac:dyDescent="0.35">
      <c r="A171" s="95">
        <v>6.0117167272204903E-4</v>
      </c>
      <c r="B171" s="95">
        <v>-1.3650058925906115E-3</v>
      </c>
      <c r="C171" s="95">
        <v>-5.7079749388090097E-4</v>
      </c>
      <c r="D171" s="95">
        <v>8.7180288885220308E-4</v>
      </c>
      <c r="E171" s="95">
        <v>2.0809128992022139E-5</v>
      </c>
      <c r="F171" s="95">
        <v>-1.4352284867537768E-4</v>
      </c>
      <c r="G171" s="95">
        <v>-2.6370343678851682E-4</v>
      </c>
      <c r="H171" s="95">
        <v>-1.7577475657687847E-3</v>
      </c>
      <c r="I171" s="95">
        <v>-1.9212485861737905E-3</v>
      </c>
      <c r="J171" s="95">
        <v>-4.5642097248689713E-4</v>
      </c>
      <c r="K171" s="95">
        <v>-7.6383421986856229E-4</v>
      </c>
      <c r="L171" s="95">
        <v>3.0374178841148058E-5</v>
      </c>
      <c r="M171" s="95">
        <v>1.4729745615742525E-3</v>
      </c>
      <c r="N171" s="95">
        <v>6.2198080171407117E-4</v>
      </c>
      <c r="O171" s="95">
        <v>-7.4469452139742671E-4</v>
      </c>
      <c r="P171" s="95">
        <v>3.3746823593353221E-4</v>
      </c>
      <c r="Q171" s="95">
        <v>-1.1565758930467359E-3</v>
      </c>
      <c r="R171" s="95">
        <v>-1.3200769134517414E-3</v>
      </c>
      <c r="S171" s="95">
        <v>1.4475070023515189E-4</v>
      </c>
      <c r="T171" s="95">
        <v>7.9420839870971045E-4</v>
      </c>
      <c r="U171" s="95">
        <v>2.2368087814428144E-3</v>
      </c>
      <c r="V171" s="95">
        <v>1.3858150215826333E-3</v>
      </c>
      <c r="W171" s="95">
        <v>-1.5085287412659892E-3</v>
      </c>
      <c r="X171" s="95">
        <v>1.1013024558020946E-3</v>
      </c>
      <c r="Y171" s="95">
        <v>-3.9274167317817341E-4</v>
      </c>
      <c r="Z171" s="95">
        <v>5.5624269358317893E-4</v>
      </c>
      <c r="AA171" s="95">
        <v>-9.0858492010371418E-4</v>
      </c>
      <c r="AB171" s="95">
        <v>-1.4426003827331042E-3</v>
      </c>
      <c r="AC171" s="95">
        <v>5.9160662287292311E-4</v>
      </c>
      <c r="AD171" s="95">
        <v>-7.1432034255627865E-4</v>
      </c>
      <c r="AE171" s="95">
        <v>-3.0709405709238415E-4</v>
      </c>
      <c r="AF171" s="95">
        <v>1.1869500718878839E-3</v>
      </c>
      <c r="AG171" s="95">
        <v>1.3504510922928894E-3</v>
      </c>
      <c r="AH171" s="95">
        <v>-1.1437652139400373E-4</v>
      </c>
      <c r="AI171" s="95">
        <v>-8.5099375986018083E-4</v>
      </c>
      <c r="AJ171" s="95">
        <v>7.2828004017682539E-4</v>
      </c>
      <c r="AK171" s="95">
        <v>-1.13550632564072E-3</v>
      </c>
      <c r="AL171" s="95">
        <v>2.629550454620988E-3</v>
      </c>
      <c r="AM171" s="95">
        <v>2.7930514750259938E-3</v>
      </c>
      <c r="AN171" s="95">
        <v>1.3282238613391002E-3</v>
      </c>
      <c r="AO171" s="95">
        <v>-1.2271371968335565E-4</v>
      </c>
      <c r="AP171" s="95">
        <v>2.8451256578053896E-4</v>
      </c>
      <c r="AQ171" s="95">
        <v>1.7785566947608068E-3</v>
      </c>
      <c r="AR171" s="95">
        <v>1.9420577151658123E-3</v>
      </c>
      <c r="AS171" s="95">
        <v>4.7723010147891922E-4</v>
      </c>
      <c r="AT171" s="95">
        <v>-4.072262854638945E-4</v>
      </c>
      <c r="AU171" s="95">
        <v>-1.9012704144441626E-3</v>
      </c>
      <c r="AV171" s="95">
        <v>-2.0647714348491684E-3</v>
      </c>
      <c r="AW171" s="95">
        <v>-5.9994382116227481E-4</v>
      </c>
      <c r="AX171" s="95">
        <v>1.494044128980268E-3</v>
      </c>
      <c r="AY171" s="95">
        <v>1.6575451493852735E-3</v>
      </c>
      <c r="AZ171" s="95">
        <v>1.9271753569838042E-4</v>
      </c>
      <c r="BA171" s="95">
        <v>1.6350102040500552E-4</v>
      </c>
      <c r="BB171" s="95">
        <v>-1.3013265932818878E-3</v>
      </c>
      <c r="BC171" s="95">
        <v>-1.4648276136868931E-3</v>
      </c>
    </row>
    <row r="172" spans="1:55" x14ac:dyDescent="0.35">
      <c r="A172" s="95">
        <v>1.446539622575304E-3</v>
      </c>
      <c r="B172" s="95">
        <v>1.4134322443788445E-4</v>
      </c>
      <c r="C172" s="95">
        <v>2.1907892161881996E-3</v>
      </c>
      <c r="D172" s="95">
        <v>1.7436699429129931E-3</v>
      </c>
      <c r="E172" s="95">
        <v>3.298648307764667E-3</v>
      </c>
      <c r="F172" s="95">
        <v>-2.4933476159799722E-3</v>
      </c>
      <c r="G172" s="95">
        <v>2.6638899029659087E-3</v>
      </c>
      <c r="H172" s="95">
        <v>-1.0493815321130002E-3</v>
      </c>
      <c r="I172" s="95">
        <v>-1.9900099470973397E-2</v>
      </c>
      <c r="J172" s="95">
        <v>-2.6177880006975989E-3</v>
      </c>
      <c r="K172" s="95">
        <v>1.5878828470131886E-3</v>
      </c>
      <c r="L172" s="95">
        <v>3.6373288387635035E-3</v>
      </c>
      <c r="M172" s="95">
        <v>3.1902095654882975E-3</v>
      </c>
      <c r="N172" s="95">
        <v>4.7451879303399705E-3</v>
      </c>
      <c r="O172" s="95">
        <v>-3.9398872385552758E-3</v>
      </c>
      <c r="P172" s="95">
        <v>4.1104295255412118E-3</v>
      </c>
      <c r="Q172" s="95">
        <v>3.9715809046230377E-4</v>
      </c>
      <c r="R172" s="95">
        <v>-1.8453559848398093E-2</v>
      </c>
      <c r="S172" s="95">
        <v>-1.1712483781222949E-3</v>
      </c>
      <c r="T172" s="95">
        <v>2.0494459917503151E-3</v>
      </c>
      <c r="U172" s="95">
        <v>1.6023267184751087E-3</v>
      </c>
      <c r="V172" s="95">
        <v>3.1573050833267821E-3</v>
      </c>
      <c r="W172" s="95">
        <v>-2.3520043915420878E-3</v>
      </c>
      <c r="X172" s="95">
        <v>2.5225466785280238E-3</v>
      </c>
      <c r="Y172" s="95">
        <v>-1.1907247565508849E-3</v>
      </c>
      <c r="Z172" s="95">
        <v>2.004144269541128E-2</v>
      </c>
      <c r="AA172" s="95">
        <v>2.7591312251354833E-3</v>
      </c>
      <c r="AB172" s="95">
        <v>4.4711927327520623E-4</v>
      </c>
      <c r="AC172" s="95">
        <v>1.107859091576467E-3</v>
      </c>
      <c r="AD172" s="95">
        <v>-3.0255839979177268E-4</v>
      </c>
      <c r="AE172" s="95">
        <v>-4.7310068677770898E-4</v>
      </c>
      <c r="AF172" s="95">
        <v>3.2401707483011998E-3</v>
      </c>
      <c r="AG172" s="95">
        <v>2.2090888687161598E-2</v>
      </c>
      <c r="AH172" s="95">
        <v>4.8085772168857989E-3</v>
      </c>
      <c r="AI172" s="95">
        <v>1.554978364851673E-3</v>
      </c>
      <c r="AJ172" s="95">
        <v>-7.4967767306697913E-4</v>
      </c>
      <c r="AK172" s="95">
        <v>9.2021996005291532E-4</v>
      </c>
      <c r="AL172" s="95">
        <v>2.7930514750259938E-3</v>
      </c>
      <c r="AM172" s="95">
        <v>2.1643769413886391E-2</v>
      </c>
      <c r="AN172" s="95">
        <v>4.3614579436105916E-3</v>
      </c>
      <c r="AO172" s="95">
        <v>8.0530069178469453E-4</v>
      </c>
      <c r="AP172" s="95">
        <v>6.3475840479875812E-4</v>
      </c>
      <c r="AQ172" s="95">
        <v>4.3480298398776663E-3</v>
      </c>
      <c r="AR172" s="95">
        <v>2.3198747778738066E-2</v>
      </c>
      <c r="AS172" s="95">
        <v>5.916436308462265E-3</v>
      </c>
      <c r="AT172" s="95">
        <v>1.705422869859363E-4</v>
      </c>
      <c r="AU172" s="95">
        <v>-3.5427291480929725E-3</v>
      </c>
      <c r="AV172" s="95">
        <v>-2.2393447086953368E-2</v>
      </c>
      <c r="AW172" s="95">
        <v>-5.1111356166775711E-3</v>
      </c>
      <c r="AX172" s="95">
        <v>3.7132714350789089E-3</v>
      </c>
      <c r="AY172" s="95">
        <v>2.2563989373939303E-2</v>
      </c>
      <c r="AZ172" s="95">
        <v>5.2816779036635071E-3</v>
      </c>
      <c r="BA172" s="95">
        <v>1.8850717938860399E-2</v>
      </c>
      <c r="BB172" s="95">
        <v>1.5684064685845987E-3</v>
      </c>
      <c r="BC172" s="95">
        <v>-1.7282311470275799E-2</v>
      </c>
    </row>
    <row r="173" spans="1:55" x14ac:dyDescent="0.35">
      <c r="A173" s="95">
        <v>-1.9108099932391722E-3</v>
      </c>
      <c r="B173" s="95">
        <v>4.7641905828422343E-4</v>
      </c>
      <c r="C173" s="95">
        <v>1.2238945846719329E-3</v>
      </c>
      <c r="D173" s="95">
        <v>2.777278914041567E-3</v>
      </c>
      <c r="E173" s="95">
        <v>-1.773893786782482E-3</v>
      </c>
      <c r="F173" s="95">
        <v>-1.0776188938300948E-3</v>
      </c>
      <c r="G173" s="95">
        <v>-9.7663579947899776E-4</v>
      </c>
      <c r="H173" s="95">
        <v>1.4490550527024668E-3</v>
      </c>
      <c r="I173" s="95">
        <v>-1.584179029569025E-3</v>
      </c>
      <c r="J173" s="95">
        <v>-1.3631600634604703E-2</v>
      </c>
      <c r="K173" s="95">
        <v>-1.4343909349549485E-3</v>
      </c>
      <c r="L173" s="95">
        <v>-6.8691540856723925E-4</v>
      </c>
      <c r="M173" s="95">
        <v>8.6646892080239528E-4</v>
      </c>
      <c r="N173" s="95">
        <v>-3.6847037800216541E-3</v>
      </c>
      <c r="O173" s="95">
        <v>8.3319109940907727E-4</v>
      </c>
      <c r="P173" s="95">
        <v>-2.88744579271817E-3</v>
      </c>
      <c r="Q173" s="95">
        <v>-4.6175494053670514E-4</v>
      </c>
      <c r="R173" s="95">
        <v>-3.4949890228081967E-3</v>
      </c>
      <c r="S173" s="95">
        <v>-1.5542410627843875E-2</v>
      </c>
      <c r="T173" s="95">
        <v>7.4747552638770929E-4</v>
      </c>
      <c r="U173" s="95">
        <v>2.3008598557573436E-3</v>
      </c>
      <c r="V173" s="95">
        <v>-2.2503128450667058E-3</v>
      </c>
      <c r="W173" s="95">
        <v>-6.0119983554587149E-4</v>
      </c>
      <c r="X173" s="95">
        <v>-1.4530548577632214E-3</v>
      </c>
      <c r="Y173" s="95">
        <v>9.726359944182434E-4</v>
      </c>
      <c r="Z173" s="95">
        <v>2.0605980878532484E-3</v>
      </c>
      <c r="AA173" s="95">
        <v>1.4108019692888928E-2</v>
      </c>
      <c r="AB173" s="95">
        <v>-1.5533843293696343E-3</v>
      </c>
      <c r="AC173" s="95">
        <v>-2.9977883714544145E-3</v>
      </c>
      <c r="AD173" s="95">
        <v>1.4627569084183796E-4</v>
      </c>
      <c r="AE173" s="95">
        <v>2.2005303841509307E-3</v>
      </c>
      <c r="AF173" s="95">
        <v>-2.2516046803053405E-4</v>
      </c>
      <c r="AG173" s="95">
        <v>2.8080736142409579E-3</v>
      </c>
      <c r="AH173" s="95">
        <v>1.4855495219276637E-2</v>
      </c>
      <c r="AI173" s="95">
        <v>-4.551172700824049E-3</v>
      </c>
      <c r="AJ173" s="95">
        <v>1.6996600202114722E-3</v>
      </c>
      <c r="AK173" s="95">
        <v>-3.7539147135205652E-3</v>
      </c>
      <c r="AL173" s="95">
        <v>1.3282238613391002E-3</v>
      </c>
      <c r="AM173" s="95">
        <v>4.3614579436105916E-3</v>
      </c>
      <c r="AN173" s="95">
        <v>1.6408879548646272E-2</v>
      </c>
      <c r="AO173" s="95">
        <v>-2.8515126806125768E-3</v>
      </c>
      <c r="AP173" s="95">
        <v>-7.9725798730348419E-4</v>
      </c>
      <c r="AQ173" s="95">
        <v>-3.2229488394849488E-3</v>
      </c>
      <c r="AR173" s="95">
        <v>-1.8971475721345698E-4</v>
      </c>
      <c r="AS173" s="95">
        <v>1.1857706847822221E-2</v>
      </c>
      <c r="AT173" s="95">
        <v>-2.0542546933090926E-3</v>
      </c>
      <c r="AU173" s="95">
        <v>3.7143615887237202E-4</v>
      </c>
      <c r="AV173" s="95">
        <v>-2.6617979233991198E-3</v>
      </c>
      <c r="AW173" s="95">
        <v>-1.4709219528434798E-2</v>
      </c>
      <c r="AX173" s="95">
        <v>-2.4256908521814646E-3</v>
      </c>
      <c r="AY173" s="95">
        <v>6.0754323009002721E-4</v>
      </c>
      <c r="AZ173" s="95">
        <v>1.2654964835125706E-2</v>
      </c>
      <c r="BA173" s="95">
        <v>3.0332340822714918E-3</v>
      </c>
      <c r="BB173" s="95">
        <v>1.5080655687307171E-2</v>
      </c>
      <c r="BC173" s="95">
        <v>1.2047421605035677E-2</v>
      </c>
    </row>
    <row r="174" spans="1:55" x14ac:dyDescent="0.35">
      <c r="A174" s="95">
        <v>8.5962038007875673E-4</v>
      </c>
      <c r="B174" s="95">
        <v>2.4321557684947319E-3</v>
      </c>
      <c r="C174" s="95">
        <v>1.8745900843085525E-3</v>
      </c>
      <c r="D174" s="95">
        <v>1.4424190260297134E-3</v>
      </c>
      <c r="E174" s="95">
        <v>1.1702532473726775E-2</v>
      </c>
      <c r="F174" s="95">
        <v>-2.5770412665276562E-6</v>
      </c>
      <c r="G174" s="95">
        <v>1.6728050756430993E-3</v>
      </c>
      <c r="H174" s="95">
        <v>1.5651327457130693E-3</v>
      </c>
      <c r="I174" s="95">
        <v>6.371183342450187E-4</v>
      </c>
      <c r="J174" s="95">
        <v>4.2939317066422907E-3</v>
      </c>
      <c r="K174" s="95">
        <v>3.2917761485734887E-3</v>
      </c>
      <c r="L174" s="95">
        <v>2.7342104643873094E-3</v>
      </c>
      <c r="M174" s="95">
        <v>2.3020394061084703E-3</v>
      </c>
      <c r="N174" s="95">
        <v>1.2562152853805532E-2</v>
      </c>
      <c r="O174" s="95">
        <v>-8.6219742134528449E-4</v>
      </c>
      <c r="P174" s="95">
        <v>2.5324254557218557E-3</v>
      </c>
      <c r="Q174" s="95">
        <v>2.4247531257918262E-3</v>
      </c>
      <c r="R174" s="95">
        <v>1.4967387143237755E-3</v>
      </c>
      <c r="S174" s="95">
        <v>5.1535520867210466E-3</v>
      </c>
      <c r="T174" s="95">
        <v>-5.5756568418617938E-4</v>
      </c>
      <c r="U174" s="95">
        <v>-9.8973674246501846E-4</v>
      </c>
      <c r="V174" s="95">
        <v>9.2703767052320415E-3</v>
      </c>
      <c r="W174" s="95">
        <v>2.4295787272282043E-3</v>
      </c>
      <c r="X174" s="95">
        <v>-7.5935069285163294E-4</v>
      </c>
      <c r="Y174" s="95">
        <v>-8.6702302278166281E-4</v>
      </c>
      <c r="Z174" s="95">
        <v>1.7950374342497132E-3</v>
      </c>
      <c r="AA174" s="95">
        <v>-1.8617759381475583E-3</v>
      </c>
      <c r="AB174" s="95">
        <v>4.3217105827883908E-4</v>
      </c>
      <c r="AC174" s="95">
        <v>9.8279423894182226E-3</v>
      </c>
      <c r="AD174" s="95">
        <v>1.8720130430420253E-3</v>
      </c>
      <c r="AE174" s="95">
        <v>2.0178500866545345E-4</v>
      </c>
      <c r="AF174" s="95">
        <v>3.0945733859548343E-4</v>
      </c>
      <c r="AG174" s="95">
        <v>1.2374717500635338E-3</v>
      </c>
      <c r="AH174" s="95">
        <v>-2.4193416223337377E-3</v>
      </c>
      <c r="AI174" s="95">
        <v>1.026011344769706E-2</v>
      </c>
      <c r="AJ174" s="95">
        <v>1.4398419847631858E-3</v>
      </c>
      <c r="AK174" s="95">
        <v>2.3038604961338573E-4</v>
      </c>
      <c r="AL174" s="95">
        <v>-1.2271371968335565E-4</v>
      </c>
      <c r="AM174" s="95">
        <v>8.0530069178469475E-4</v>
      </c>
      <c r="AN174" s="95">
        <v>-2.8515126806125768E-3</v>
      </c>
      <c r="AO174" s="95">
        <v>1.1699955432460246E-2</v>
      </c>
      <c r="AP174" s="95">
        <v>1.0029727398083674E-2</v>
      </c>
      <c r="AQ174" s="95">
        <v>1.0137399728013703E-2</v>
      </c>
      <c r="AR174" s="95">
        <v>1.1065414139481755E-2</v>
      </c>
      <c r="AS174" s="95">
        <v>7.408600767084484E-3</v>
      </c>
      <c r="AT174" s="95">
        <v>1.6702280343765712E-3</v>
      </c>
      <c r="AU174" s="95">
        <v>1.5625557044465417E-3</v>
      </c>
      <c r="AV174" s="95">
        <v>6.3454129297849104E-4</v>
      </c>
      <c r="AW174" s="95">
        <v>4.2913546653757621E-3</v>
      </c>
      <c r="AX174" s="95">
        <v>1.0767232993002997E-4</v>
      </c>
      <c r="AY174" s="95">
        <v>1.0356867413980802E-3</v>
      </c>
      <c r="AZ174" s="95">
        <v>-2.6211266309991909E-3</v>
      </c>
      <c r="BA174" s="95">
        <v>9.2801441146805018E-4</v>
      </c>
      <c r="BB174" s="95">
        <v>-2.7287989609292209E-3</v>
      </c>
      <c r="BC174" s="95">
        <v>-3.6568133723972715E-3</v>
      </c>
    </row>
    <row r="175" spans="1:55" x14ac:dyDescent="0.35">
      <c r="A175" s="95">
        <v>1.7442981107378754E-4</v>
      </c>
      <c r="B175" s="95">
        <v>-8.4247017764197741E-4</v>
      </c>
      <c r="C175" s="95">
        <v>-1.2960016264520595E-3</v>
      </c>
      <c r="D175" s="95">
        <v>-1.0849987483665562E-3</v>
      </c>
      <c r="E175" s="95">
        <v>1.0980163099539872E-2</v>
      </c>
      <c r="F175" s="95">
        <v>-9.5043570145619794E-4</v>
      </c>
      <c r="G175" s="95">
        <v>-5.4969067501369007E-3</v>
      </c>
      <c r="H175" s="95">
        <v>-1.3695113141470952E-3</v>
      </c>
      <c r="I175" s="95">
        <v>-1.7197571531653146E-3</v>
      </c>
      <c r="J175" s="95">
        <v>-2.8774076106307203E-4</v>
      </c>
      <c r="K175" s="95">
        <v>-6.6804036656818982E-4</v>
      </c>
      <c r="L175" s="95">
        <v>-1.1215718153782721E-3</v>
      </c>
      <c r="M175" s="95">
        <v>-9.1056893729276874E-4</v>
      </c>
      <c r="N175" s="95">
        <v>1.115459291061366E-2</v>
      </c>
      <c r="O175" s="95">
        <v>-1.1248655125299855E-3</v>
      </c>
      <c r="P175" s="95">
        <v>-5.3224769390631133E-3</v>
      </c>
      <c r="Q175" s="95">
        <v>-1.1950815030733076E-3</v>
      </c>
      <c r="R175" s="95">
        <v>-1.545327342091527E-3</v>
      </c>
      <c r="S175" s="95">
        <v>-1.1331094998928465E-4</v>
      </c>
      <c r="T175" s="95">
        <v>-4.5353144881008205E-4</v>
      </c>
      <c r="U175" s="95">
        <v>-2.4252857072457892E-4</v>
      </c>
      <c r="V175" s="95">
        <v>1.1822633277181849E-2</v>
      </c>
      <c r="W175" s="95">
        <v>-1.7929058790981754E-3</v>
      </c>
      <c r="X175" s="95">
        <v>-4.6544365724949235E-3</v>
      </c>
      <c r="Y175" s="95">
        <v>-5.2704113650511777E-4</v>
      </c>
      <c r="Z175" s="95">
        <v>8.7728697552333715E-4</v>
      </c>
      <c r="AA175" s="95">
        <v>-5.5472941657890538E-4</v>
      </c>
      <c r="AB175" s="95">
        <v>-2.1100287808550324E-4</v>
      </c>
      <c r="AC175" s="95">
        <v>1.2276164725991932E-2</v>
      </c>
      <c r="AD175" s="95">
        <v>-2.2464373279082574E-3</v>
      </c>
      <c r="AE175" s="95">
        <v>4.2009051236848415E-3</v>
      </c>
      <c r="AF175" s="95">
        <v>7.3509687695035714E-5</v>
      </c>
      <c r="AG175" s="95">
        <v>4.2375552671325509E-4</v>
      </c>
      <c r="AH175" s="95">
        <v>-1.0082608653889874E-3</v>
      </c>
      <c r="AI175" s="95">
        <v>1.2065161847906429E-2</v>
      </c>
      <c r="AJ175" s="95">
        <v>-2.0354344498227542E-3</v>
      </c>
      <c r="AK175" s="95">
        <v>-4.4119080017703443E-3</v>
      </c>
      <c r="AL175" s="95">
        <v>2.8451256578053896E-4</v>
      </c>
      <c r="AM175" s="95">
        <v>6.3475840479875834E-4</v>
      </c>
      <c r="AN175" s="95">
        <v>-7.9725798730348419E-4</v>
      </c>
      <c r="AO175" s="95">
        <v>1.0029727398083674E-2</v>
      </c>
      <c r="AP175" s="95">
        <v>1.6477069849676774E-2</v>
      </c>
      <c r="AQ175" s="95">
        <v>1.2349674413686968E-2</v>
      </c>
      <c r="AR175" s="95">
        <v>1.2699920252705187E-2</v>
      </c>
      <c r="AS175" s="95">
        <v>1.1267903860602946E-2</v>
      </c>
      <c r="AT175" s="95">
        <v>-6.4473424515930989E-3</v>
      </c>
      <c r="AU175" s="95">
        <v>-2.3199470156032931E-3</v>
      </c>
      <c r="AV175" s="95">
        <v>-2.6701928546215129E-3</v>
      </c>
      <c r="AW175" s="95">
        <v>-1.2381764625192702E-3</v>
      </c>
      <c r="AX175" s="95">
        <v>-4.1273954359898057E-3</v>
      </c>
      <c r="AY175" s="95">
        <v>-3.7771495969715868E-3</v>
      </c>
      <c r="AZ175" s="95">
        <v>-5.2091659890738289E-3</v>
      </c>
      <c r="BA175" s="95">
        <v>3.5024583901821938E-4</v>
      </c>
      <c r="BB175" s="95">
        <v>-1.0817705530840232E-3</v>
      </c>
      <c r="BC175" s="95">
        <v>-1.4320163921022425E-3</v>
      </c>
    </row>
    <row r="176" spans="1:55" x14ac:dyDescent="0.35">
      <c r="A176" s="95">
        <v>2.5018095911957285E-4</v>
      </c>
      <c r="B176" s="95">
        <v>-4.8578491072091568E-4</v>
      </c>
      <c r="C176" s="95">
        <v>-1.0828880902024544E-3</v>
      </c>
      <c r="D176" s="95">
        <v>-1.2720414741781178E-3</v>
      </c>
      <c r="E176" s="95">
        <v>1.2344509250716579E-2</v>
      </c>
      <c r="F176" s="95">
        <v>-2.2071095227028745E-3</v>
      </c>
      <c r="G176" s="95">
        <v>-5.1651629703882785E-6</v>
      </c>
      <c r="H176" s="95">
        <v>-3.0505981689389248E-3</v>
      </c>
      <c r="I176" s="95">
        <v>-5.6200713140557848E-3</v>
      </c>
      <c r="J176" s="95">
        <v>1.950907365306831E-3</v>
      </c>
      <c r="K176" s="95">
        <v>-2.3560395160134278E-4</v>
      </c>
      <c r="L176" s="95">
        <v>-8.3270713108288155E-4</v>
      </c>
      <c r="M176" s="95">
        <v>-1.0218605150585449E-3</v>
      </c>
      <c r="N176" s="95">
        <v>1.2594690209836152E-2</v>
      </c>
      <c r="O176" s="95">
        <v>-2.4572904818224478E-3</v>
      </c>
      <c r="P176" s="95">
        <v>2.4501579614918457E-4</v>
      </c>
      <c r="Q176" s="95">
        <v>-2.8004172098193519E-3</v>
      </c>
      <c r="R176" s="95">
        <v>-5.3698903549362119E-3</v>
      </c>
      <c r="S176" s="95">
        <v>2.2010883244264036E-3</v>
      </c>
      <c r="T176" s="95">
        <v>-5.9710317948153866E-4</v>
      </c>
      <c r="U176" s="95">
        <v>-7.8625656345720227E-4</v>
      </c>
      <c r="V176" s="95">
        <v>1.2830294161437494E-2</v>
      </c>
      <c r="W176" s="95">
        <v>-2.6928944334237903E-3</v>
      </c>
      <c r="X176" s="95">
        <v>4.8061974775052735E-4</v>
      </c>
      <c r="Y176" s="95">
        <v>-2.564813258218009E-3</v>
      </c>
      <c r="Z176" s="95">
        <v>5.134286403334869E-3</v>
      </c>
      <c r="AA176" s="95">
        <v>-2.4366922760277465E-3</v>
      </c>
      <c r="AB176" s="95">
        <v>1.891533839756634E-4</v>
      </c>
      <c r="AC176" s="95">
        <v>1.3427397340919035E-2</v>
      </c>
      <c r="AD176" s="95">
        <v>-3.2899976129053292E-3</v>
      </c>
      <c r="AE176" s="95">
        <v>-1.077722927232066E-3</v>
      </c>
      <c r="AF176" s="95">
        <v>1.9677100787364706E-3</v>
      </c>
      <c r="AG176" s="95">
        <v>4.5371832238533302E-3</v>
      </c>
      <c r="AH176" s="95">
        <v>-3.0337954555092854E-3</v>
      </c>
      <c r="AI176" s="95">
        <v>1.3616550724894698E-2</v>
      </c>
      <c r="AJ176" s="95">
        <v>-3.4791509968809925E-3</v>
      </c>
      <c r="AK176" s="95">
        <v>1.2668763112077296E-3</v>
      </c>
      <c r="AL176" s="95">
        <v>1.778556694760807E-3</v>
      </c>
      <c r="AM176" s="95">
        <v>4.3480298398776672E-3</v>
      </c>
      <c r="AN176" s="95">
        <v>-3.2229488394849488E-3</v>
      </c>
      <c r="AO176" s="95">
        <v>1.0137399728013703E-2</v>
      </c>
      <c r="AP176" s="95">
        <v>1.2349674413686968E-2</v>
      </c>
      <c r="AQ176" s="95">
        <v>1.5395107419655503E-2</v>
      </c>
      <c r="AR176" s="95">
        <v>1.7964580564772365E-2</v>
      </c>
      <c r="AS176" s="95">
        <v>1.039360188540975E-2</v>
      </c>
      <c r="AT176" s="95">
        <v>-2.2122746856732631E-3</v>
      </c>
      <c r="AU176" s="95">
        <v>-5.2577076916417997E-3</v>
      </c>
      <c r="AV176" s="95">
        <v>-7.8271808367586602E-3</v>
      </c>
      <c r="AW176" s="95">
        <v>-2.5620215739604398E-4</v>
      </c>
      <c r="AX176" s="95">
        <v>3.0454330059685366E-3</v>
      </c>
      <c r="AY176" s="95">
        <v>5.6149061510853962E-3</v>
      </c>
      <c r="AZ176" s="95">
        <v>-1.9560725282772194E-3</v>
      </c>
      <c r="BA176" s="95">
        <v>2.56947314511686E-3</v>
      </c>
      <c r="BB176" s="95">
        <v>-5.001505534245756E-3</v>
      </c>
      <c r="BC176" s="95">
        <v>-7.5709786793626156E-3</v>
      </c>
    </row>
    <row r="177" spans="1:55" x14ac:dyDescent="0.35">
      <c r="A177" s="95">
        <v>1.095548908972828E-3</v>
      </c>
      <c r="B177" s="95">
        <v>1.0205642063075802E-3</v>
      </c>
      <c r="C177" s="95">
        <v>1.678698619866646E-3</v>
      </c>
      <c r="D177" s="95">
        <v>-4.001744201173278E-4</v>
      </c>
      <c r="E177" s="95">
        <v>1.5622348429489225E-2</v>
      </c>
      <c r="F177" s="95">
        <v>-4.5569342900074698E-3</v>
      </c>
      <c r="G177" s="95">
        <v>2.922428176784037E-3</v>
      </c>
      <c r="H177" s="95">
        <v>-2.3422321352831402E-3</v>
      </c>
      <c r="I177" s="95">
        <v>-2.3598922198855392E-2</v>
      </c>
      <c r="J177" s="95">
        <v>-2.1045966290387077E-4</v>
      </c>
      <c r="K177" s="95">
        <v>2.1161131152804082E-3</v>
      </c>
      <c r="L177" s="95">
        <v>2.774247528839474E-3</v>
      </c>
      <c r="M177" s="95">
        <v>6.9537448885550015E-4</v>
      </c>
      <c r="N177" s="95">
        <v>1.6717897338462052E-2</v>
      </c>
      <c r="O177" s="95">
        <v>-5.6524831989802973E-3</v>
      </c>
      <c r="P177" s="95">
        <v>4.0179770857568641E-3</v>
      </c>
      <c r="Q177" s="95">
        <v>-1.2466832263103122E-3</v>
      </c>
      <c r="R177" s="95">
        <v>-2.2503373289882563E-2</v>
      </c>
      <c r="S177" s="95">
        <v>8.8508924606895702E-4</v>
      </c>
      <c r="T177" s="95">
        <v>6.5813441355906579E-4</v>
      </c>
      <c r="U177" s="95">
        <v>-1.420738626424908E-3</v>
      </c>
      <c r="V177" s="95">
        <v>1.4601784223181643E-2</v>
      </c>
      <c r="W177" s="95">
        <v>-3.5363700836998891E-3</v>
      </c>
      <c r="X177" s="95">
        <v>1.9018639704764567E-3</v>
      </c>
      <c r="Y177" s="95">
        <v>-3.3627963415907205E-3</v>
      </c>
      <c r="Z177" s="95">
        <v>2.4619486405162969E-2</v>
      </c>
      <c r="AA177" s="95">
        <v>1.231023869211451E-3</v>
      </c>
      <c r="AB177" s="95">
        <v>2.0788730399839738E-3</v>
      </c>
      <c r="AC177" s="95">
        <v>1.394364980962258E-2</v>
      </c>
      <c r="AD177" s="95">
        <v>-2.8782356701408233E-3</v>
      </c>
      <c r="AE177" s="95">
        <v>-1.243729556917391E-3</v>
      </c>
      <c r="AF177" s="95">
        <v>4.0209307551497863E-3</v>
      </c>
      <c r="AG177" s="95">
        <v>2.5277620818722039E-2</v>
      </c>
      <c r="AH177" s="95">
        <v>1.8891582827705168E-3</v>
      </c>
      <c r="AI177" s="95">
        <v>1.6022522849606549E-2</v>
      </c>
      <c r="AJ177" s="95">
        <v>-4.9571087101247975E-3</v>
      </c>
      <c r="AK177" s="95">
        <v>3.3226025969013652E-3</v>
      </c>
      <c r="AL177" s="95">
        <v>1.9420577151658125E-3</v>
      </c>
      <c r="AM177" s="95">
        <v>2.3198747778738066E-2</v>
      </c>
      <c r="AN177" s="95">
        <v>-1.8971475721345698E-4</v>
      </c>
      <c r="AO177" s="95">
        <v>1.1065414139481753E-2</v>
      </c>
      <c r="AP177" s="95">
        <v>1.2699920252705187E-2</v>
      </c>
      <c r="AQ177" s="95">
        <v>1.7964580564772362E-2</v>
      </c>
      <c r="AR177" s="95">
        <v>3.9221270628344615E-2</v>
      </c>
      <c r="AS177" s="95">
        <v>1.5832808092393097E-2</v>
      </c>
      <c r="AT177" s="95">
        <v>-1.6345061132234323E-3</v>
      </c>
      <c r="AU177" s="95">
        <v>-6.89916642529061E-3</v>
      </c>
      <c r="AV177" s="95">
        <v>-2.815585648886286E-2</v>
      </c>
      <c r="AW177" s="95">
        <v>-4.7673939529113401E-3</v>
      </c>
      <c r="AX177" s="95">
        <v>5.2646603120671768E-3</v>
      </c>
      <c r="AY177" s="95">
        <v>2.6521350375639428E-2</v>
      </c>
      <c r="AZ177" s="95">
        <v>3.1328878396879077E-3</v>
      </c>
      <c r="BA177" s="95">
        <v>2.1256690063572253E-2</v>
      </c>
      <c r="BB177" s="95">
        <v>-2.1317724723792695E-3</v>
      </c>
      <c r="BC177" s="95">
        <v>-2.3388462535951521E-2</v>
      </c>
    </row>
    <row r="178" spans="1:55" x14ac:dyDescent="0.35">
      <c r="A178" s="95">
        <v>-2.2618007068416482E-3</v>
      </c>
      <c r="B178" s="95">
        <v>1.3556400401539192E-3</v>
      </c>
      <c r="C178" s="95">
        <v>7.118039883503794E-4</v>
      </c>
      <c r="D178" s="95">
        <v>6.3343455101124617E-4</v>
      </c>
      <c r="E178" s="95">
        <v>1.0549806334942076E-2</v>
      </c>
      <c r="F178" s="95">
        <v>-3.1412055678575919E-3</v>
      </c>
      <c r="G178" s="95">
        <v>-7.1809752566086933E-4</v>
      </c>
      <c r="H178" s="95">
        <v>1.5620444953232679E-4</v>
      </c>
      <c r="I178" s="95">
        <v>-5.2830017574510193E-3</v>
      </c>
      <c r="J178" s="95">
        <v>-1.1224272296810976E-2</v>
      </c>
      <c r="K178" s="95">
        <v>-9.0616066668772904E-4</v>
      </c>
      <c r="L178" s="95">
        <v>-1.549996718491269E-3</v>
      </c>
      <c r="M178" s="95">
        <v>-1.6283661558304022E-3</v>
      </c>
      <c r="N178" s="95">
        <v>8.2880056281004269E-3</v>
      </c>
      <c r="O178" s="95">
        <v>-8.7940486101594374E-4</v>
      </c>
      <c r="P178" s="95">
        <v>-2.9798982325025176E-3</v>
      </c>
      <c r="Q178" s="95">
        <v>-2.1055962573093214E-3</v>
      </c>
      <c r="R178" s="95">
        <v>-7.5448024642926674E-3</v>
      </c>
      <c r="S178" s="95">
        <v>-1.3486073003652623E-2</v>
      </c>
      <c r="T178" s="95">
        <v>-6.4383605180353982E-4</v>
      </c>
      <c r="U178" s="95">
        <v>-7.2220548914267305E-4</v>
      </c>
      <c r="V178" s="95">
        <v>9.1941662947881558E-3</v>
      </c>
      <c r="W178" s="95">
        <v>-1.7855655277036727E-3</v>
      </c>
      <c r="X178" s="95">
        <v>-2.0737375658147887E-3</v>
      </c>
      <c r="Y178" s="95">
        <v>-1.1994355906215922E-3</v>
      </c>
      <c r="Z178" s="95">
        <v>6.6386417976049385E-3</v>
      </c>
      <c r="AA178" s="95">
        <v>1.2579912336964896E-2</v>
      </c>
      <c r="AB178" s="95">
        <v>7.8369437339133178E-5</v>
      </c>
      <c r="AC178" s="95">
        <v>9.8380023465916965E-3</v>
      </c>
      <c r="AD178" s="95">
        <v>-2.4294015795072125E-3</v>
      </c>
      <c r="AE178" s="95">
        <v>1.4299015140112484E-3</v>
      </c>
      <c r="AF178" s="95">
        <v>5.555995388180524E-4</v>
      </c>
      <c r="AG178" s="95">
        <v>5.9948057458013987E-3</v>
      </c>
      <c r="AH178" s="95">
        <v>1.1936076285161355E-2</v>
      </c>
      <c r="AI178" s="95">
        <v>9.9163717839308285E-3</v>
      </c>
      <c r="AJ178" s="95">
        <v>-2.5077710168463457E-3</v>
      </c>
      <c r="AK178" s="95">
        <v>-1.3515320766721154E-3</v>
      </c>
      <c r="AL178" s="95">
        <v>4.7723010147891927E-4</v>
      </c>
      <c r="AM178" s="95">
        <v>5.916436308462265E-3</v>
      </c>
      <c r="AN178" s="95">
        <v>1.1857706847822221E-2</v>
      </c>
      <c r="AO178" s="95">
        <v>7.4086007670844823E-3</v>
      </c>
      <c r="AP178" s="95">
        <v>1.1267903860602946E-2</v>
      </c>
      <c r="AQ178" s="95">
        <v>1.0393601885409748E-2</v>
      </c>
      <c r="AR178" s="95">
        <v>1.5832808092393093E-2</v>
      </c>
      <c r="AS178" s="95">
        <v>2.1774078631753051E-2</v>
      </c>
      <c r="AT178" s="95">
        <v>-3.8593030935184613E-3</v>
      </c>
      <c r="AU178" s="95">
        <v>-2.9850011183252651E-3</v>
      </c>
      <c r="AV178" s="95">
        <v>-8.4242073253086112E-3</v>
      </c>
      <c r="AW178" s="95">
        <v>-1.4365477864668567E-2</v>
      </c>
      <c r="AX178" s="95">
        <v>-8.7430197519319623E-4</v>
      </c>
      <c r="AY178" s="95">
        <v>4.5649042317901503E-3</v>
      </c>
      <c r="AZ178" s="95">
        <v>1.0506174771150106E-2</v>
      </c>
      <c r="BA178" s="95">
        <v>5.4392062069833465E-3</v>
      </c>
      <c r="BB178" s="95">
        <v>1.1380476746343304E-2</v>
      </c>
      <c r="BC178" s="95">
        <v>5.9412705393599554E-3</v>
      </c>
    </row>
    <row r="179" spans="1:55" x14ac:dyDescent="0.35">
      <c r="A179" s="95">
        <v>6.8519056900496914E-4</v>
      </c>
      <c r="B179" s="95">
        <v>3.2746259461367095E-3</v>
      </c>
      <c r="C179" s="95">
        <v>3.1705917107606122E-3</v>
      </c>
      <c r="D179" s="95">
        <v>2.5274177743962699E-3</v>
      </c>
      <c r="E179" s="95">
        <v>7.2236937418690113E-4</v>
      </c>
      <c r="F179" s="95">
        <v>9.4785866018967028E-4</v>
      </c>
      <c r="G179" s="95">
        <v>7.1697118257800004E-3</v>
      </c>
      <c r="H179" s="95">
        <v>2.9346440598601647E-3</v>
      </c>
      <c r="I179" s="95">
        <v>2.356875487410333E-3</v>
      </c>
      <c r="J179" s="95">
        <v>4.5816724677053625E-3</v>
      </c>
      <c r="K179" s="95">
        <v>3.9598165151416781E-3</v>
      </c>
      <c r="L179" s="95">
        <v>3.8557822797655812E-3</v>
      </c>
      <c r="M179" s="95">
        <v>3.2126083434012389E-3</v>
      </c>
      <c r="N179" s="95">
        <v>1.4075599431918704E-3</v>
      </c>
      <c r="O179" s="95">
        <v>2.6266809118470104E-4</v>
      </c>
      <c r="P179" s="95">
        <v>7.854902394784969E-3</v>
      </c>
      <c r="Q179" s="95">
        <v>3.6198346288651337E-3</v>
      </c>
      <c r="R179" s="95">
        <v>3.0420660564153025E-3</v>
      </c>
      <c r="S179" s="95">
        <v>5.2668630367103311E-3</v>
      </c>
      <c r="T179" s="95">
        <v>-1.0403423537609733E-4</v>
      </c>
      <c r="U179" s="95">
        <v>-7.4720817174043965E-4</v>
      </c>
      <c r="V179" s="95">
        <v>-2.552256571949808E-3</v>
      </c>
      <c r="W179" s="95">
        <v>4.22248460632638E-3</v>
      </c>
      <c r="X179" s="95">
        <v>3.8950858796432909E-3</v>
      </c>
      <c r="Y179" s="95">
        <v>-3.3998188627654504E-4</v>
      </c>
      <c r="Z179" s="95">
        <v>9.1775045872637606E-4</v>
      </c>
      <c r="AA179" s="95">
        <v>-1.3070465215686529E-3</v>
      </c>
      <c r="AB179" s="95">
        <v>6.4317393636434232E-4</v>
      </c>
      <c r="AC179" s="95">
        <v>-2.4482223365737106E-3</v>
      </c>
      <c r="AD179" s="95">
        <v>4.1184503709502827E-3</v>
      </c>
      <c r="AE179" s="95">
        <v>-3.9991201150193882E-3</v>
      </c>
      <c r="AF179" s="95">
        <v>2.3594765090044771E-4</v>
      </c>
      <c r="AG179" s="95">
        <v>8.1371622335027873E-4</v>
      </c>
      <c r="AH179" s="95">
        <v>-1.4110807569447503E-3</v>
      </c>
      <c r="AI179" s="95">
        <v>-1.8050484002093685E-3</v>
      </c>
      <c r="AJ179" s="95">
        <v>3.47527643458594E-3</v>
      </c>
      <c r="AK179" s="95">
        <v>4.6422940513837305E-3</v>
      </c>
      <c r="AL179" s="95">
        <v>-4.0722628546389461E-4</v>
      </c>
      <c r="AM179" s="95">
        <v>1.7054228698593641E-4</v>
      </c>
      <c r="AN179" s="95">
        <v>-2.0542546933090926E-3</v>
      </c>
      <c r="AO179" s="95">
        <v>1.6702280343765714E-3</v>
      </c>
      <c r="AP179" s="95">
        <v>-6.4473424515930989E-3</v>
      </c>
      <c r="AQ179" s="95">
        <v>-2.2122746856732631E-3</v>
      </c>
      <c r="AR179" s="95">
        <v>-1.6345061132234323E-3</v>
      </c>
      <c r="AS179" s="95">
        <v>-3.8593030935184609E-3</v>
      </c>
      <c r="AT179" s="95">
        <v>8.1175704859696701E-3</v>
      </c>
      <c r="AU179" s="95">
        <v>3.8825027200498348E-3</v>
      </c>
      <c r="AV179" s="95">
        <v>3.304734147600004E-3</v>
      </c>
      <c r="AW179" s="95">
        <v>5.5295311278950321E-3</v>
      </c>
      <c r="AX179" s="95">
        <v>4.2350677659198366E-3</v>
      </c>
      <c r="AY179" s="95">
        <v>4.8128363383696665E-3</v>
      </c>
      <c r="AZ179" s="95">
        <v>2.588039358074638E-3</v>
      </c>
      <c r="BA179" s="95">
        <v>5.777685724498308E-4</v>
      </c>
      <c r="BB179" s="95">
        <v>-1.647028407845198E-3</v>
      </c>
      <c r="BC179" s="95">
        <v>-2.224796980295029E-3</v>
      </c>
    </row>
    <row r="180" spans="1:55" x14ac:dyDescent="0.35">
      <c r="A180" s="95">
        <v>6.0943942095918388E-4</v>
      </c>
      <c r="B180" s="95">
        <v>2.9179406792156476E-3</v>
      </c>
      <c r="C180" s="95">
        <v>2.9574781745110067E-3</v>
      </c>
      <c r="D180" s="95">
        <v>2.714460500207831E-3</v>
      </c>
      <c r="E180" s="95">
        <v>-6.4197677698980577E-4</v>
      </c>
      <c r="F180" s="95">
        <v>2.2045324814363469E-3</v>
      </c>
      <c r="G180" s="95">
        <v>1.6779702386134875E-3</v>
      </c>
      <c r="H180" s="95">
        <v>4.6157309146519941E-3</v>
      </c>
      <c r="I180" s="95">
        <v>6.2571896483008035E-3</v>
      </c>
      <c r="J180" s="95">
        <v>2.343024341335459E-3</v>
      </c>
      <c r="K180" s="95">
        <v>3.5273801001748316E-3</v>
      </c>
      <c r="L180" s="95">
        <v>3.5669175954701907E-3</v>
      </c>
      <c r="M180" s="95">
        <v>3.323899921167015E-3</v>
      </c>
      <c r="N180" s="95">
        <v>-3.2537356030621885E-5</v>
      </c>
      <c r="O180" s="95">
        <v>1.5950930604771633E-3</v>
      </c>
      <c r="P180" s="95">
        <v>2.2874096595726714E-3</v>
      </c>
      <c r="Q180" s="95">
        <v>5.2251703356111781E-3</v>
      </c>
      <c r="R180" s="95">
        <v>6.8666290692599875E-3</v>
      </c>
      <c r="S180" s="95">
        <v>2.952463762294643E-3</v>
      </c>
      <c r="T180" s="95">
        <v>3.9537495295359276E-5</v>
      </c>
      <c r="U180" s="95">
        <v>-2.034801790078163E-4</v>
      </c>
      <c r="V180" s="95">
        <v>-3.5599174562054533E-3</v>
      </c>
      <c r="W180" s="95">
        <v>5.122473160651995E-3</v>
      </c>
      <c r="X180" s="95">
        <v>-1.2399704406021602E-3</v>
      </c>
      <c r="Y180" s="95">
        <v>1.6977902354363462E-3</v>
      </c>
      <c r="Z180" s="95">
        <v>-3.3392489690851558E-3</v>
      </c>
      <c r="AA180" s="95">
        <v>5.7491633788018831E-4</v>
      </c>
      <c r="AB180" s="95">
        <v>2.4301767430317568E-4</v>
      </c>
      <c r="AC180" s="95">
        <v>-3.5994549515008128E-3</v>
      </c>
      <c r="AD180" s="95">
        <v>5.1620106559473545E-3</v>
      </c>
      <c r="AE180" s="95">
        <v>1.2795079358975197E-3</v>
      </c>
      <c r="AF180" s="95">
        <v>-1.6582527401409869E-3</v>
      </c>
      <c r="AG180" s="95">
        <v>-3.2997114737897968E-3</v>
      </c>
      <c r="AH180" s="95">
        <v>6.144538331755477E-4</v>
      </c>
      <c r="AI180" s="95">
        <v>-3.3564372771976371E-3</v>
      </c>
      <c r="AJ180" s="95">
        <v>4.9189929816441779E-3</v>
      </c>
      <c r="AK180" s="95">
        <v>-1.036490261594344E-3</v>
      </c>
      <c r="AL180" s="95">
        <v>-1.9012704144441626E-3</v>
      </c>
      <c r="AM180" s="95">
        <v>-3.5427291480929725E-3</v>
      </c>
      <c r="AN180" s="95">
        <v>3.7143615887237202E-4</v>
      </c>
      <c r="AO180" s="95">
        <v>1.5625557044465414E-3</v>
      </c>
      <c r="AP180" s="95">
        <v>-2.3199470156032931E-3</v>
      </c>
      <c r="AQ180" s="95">
        <v>-5.2577076916417997E-3</v>
      </c>
      <c r="AR180" s="95">
        <v>-6.89916642529061E-3</v>
      </c>
      <c r="AS180" s="95">
        <v>-2.9850011183252651E-3</v>
      </c>
      <c r="AT180" s="95">
        <v>3.8825027200498343E-3</v>
      </c>
      <c r="AU180" s="95">
        <v>6.820263396088341E-3</v>
      </c>
      <c r="AV180" s="95">
        <v>8.4617221297371512E-3</v>
      </c>
      <c r="AW180" s="95">
        <v>4.5475568227718068E-3</v>
      </c>
      <c r="AX180" s="95">
        <v>-2.9377606760385066E-3</v>
      </c>
      <c r="AY180" s="95">
        <v>-4.579219409687316E-3</v>
      </c>
      <c r="AZ180" s="95">
        <v>-6.6505410272197198E-4</v>
      </c>
      <c r="BA180" s="95">
        <v>-1.6414587336488098E-3</v>
      </c>
      <c r="BB180" s="95">
        <v>2.2727065733165351E-3</v>
      </c>
      <c r="BC180" s="95">
        <v>3.9141653069653445E-3</v>
      </c>
    </row>
    <row r="181" spans="1:55" x14ac:dyDescent="0.35">
      <c r="A181" s="95">
        <v>-2.3592852889407117E-4</v>
      </c>
      <c r="B181" s="95">
        <v>1.4115915621871517E-3</v>
      </c>
      <c r="C181" s="95">
        <v>1.958914644419065E-4</v>
      </c>
      <c r="D181" s="95">
        <v>1.8425934461470412E-3</v>
      </c>
      <c r="E181" s="95">
        <v>-3.9198159557624502E-3</v>
      </c>
      <c r="F181" s="95">
        <v>4.5543572487409412E-3</v>
      </c>
      <c r="G181" s="95">
        <v>-1.2496231011409379E-3</v>
      </c>
      <c r="H181" s="95">
        <v>3.90736488099621E-3</v>
      </c>
      <c r="I181" s="95">
        <v>2.4236040533100411E-2</v>
      </c>
      <c r="J181" s="95">
        <v>4.504391369546161E-3</v>
      </c>
      <c r="K181" s="95">
        <v>1.1756630332930805E-3</v>
      </c>
      <c r="L181" s="95">
        <v>-4.0037064452164671E-5</v>
      </c>
      <c r="M181" s="95">
        <v>1.60666491725297E-3</v>
      </c>
      <c r="N181" s="95">
        <v>-4.1557444846565209E-3</v>
      </c>
      <c r="O181" s="95">
        <v>4.790285777635012E-3</v>
      </c>
      <c r="P181" s="95">
        <v>-1.4855516300350086E-3</v>
      </c>
      <c r="Q181" s="95">
        <v>3.6714363521021384E-3</v>
      </c>
      <c r="R181" s="95">
        <v>2.4000112004206341E-2</v>
      </c>
      <c r="S181" s="95">
        <v>4.2684628406520903E-3</v>
      </c>
      <c r="T181" s="95">
        <v>-1.2157000977452452E-3</v>
      </c>
      <c r="U181" s="95">
        <v>4.3100188395988953E-4</v>
      </c>
      <c r="V181" s="95">
        <v>-5.3314075179496014E-3</v>
      </c>
      <c r="W181" s="95">
        <v>5.9659488109280933E-3</v>
      </c>
      <c r="X181" s="95">
        <v>-2.6612146633280898E-3</v>
      </c>
      <c r="Y181" s="95">
        <v>2.4957733188090575E-3</v>
      </c>
      <c r="Z181" s="95">
        <v>-2.2824448970913257E-2</v>
      </c>
      <c r="AA181" s="95">
        <v>-3.0927998073590093E-3</v>
      </c>
      <c r="AB181" s="95">
        <v>-1.6467019817051347E-3</v>
      </c>
      <c r="AC181" s="95">
        <v>-4.1157074202043571E-3</v>
      </c>
      <c r="AD181" s="95">
        <v>4.7502487131828482E-3</v>
      </c>
      <c r="AE181" s="95">
        <v>1.4455145655828444E-3</v>
      </c>
      <c r="AF181" s="95">
        <v>-3.7114734165543031E-3</v>
      </c>
      <c r="AG181" s="95">
        <v>-2.4040149068658506E-2</v>
      </c>
      <c r="AH181" s="95">
        <v>-4.3084999051042541E-3</v>
      </c>
      <c r="AI181" s="95">
        <v>-5.7624094019094914E-3</v>
      </c>
      <c r="AJ181" s="95">
        <v>6.3969506948879824E-3</v>
      </c>
      <c r="AK181" s="95">
        <v>-3.0922165472879793E-3</v>
      </c>
      <c r="AL181" s="95">
        <v>-2.0647714348491679E-3</v>
      </c>
      <c r="AM181" s="95">
        <v>-2.2393447086953368E-2</v>
      </c>
      <c r="AN181" s="95">
        <v>-2.6617979233991198E-3</v>
      </c>
      <c r="AO181" s="95">
        <v>6.3454129297849126E-4</v>
      </c>
      <c r="AP181" s="95">
        <v>-2.6701928546215125E-3</v>
      </c>
      <c r="AQ181" s="95">
        <v>-7.8271808367586584E-3</v>
      </c>
      <c r="AR181" s="95">
        <v>-2.8155856488862863E-2</v>
      </c>
      <c r="AS181" s="95">
        <v>-8.4242073253086112E-3</v>
      </c>
      <c r="AT181" s="95">
        <v>3.3047341476000035E-3</v>
      </c>
      <c r="AU181" s="95">
        <v>8.4617221297371512E-3</v>
      </c>
      <c r="AV181" s="95">
        <v>2.8790397781841351E-2</v>
      </c>
      <c r="AW181" s="95">
        <v>9.0587486182871022E-3</v>
      </c>
      <c r="AX181" s="95">
        <v>-5.1569879821371477E-3</v>
      </c>
      <c r="AY181" s="95">
        <v>-2.5485663634241346E-2</v>
      </c>
      <c r="AZ181" s="95">
        <v>-5.7540144706870987E-3</v>
      </c>
      <c r="BA181" s="95">
        <v>-2.0328675652104201E-2</v>
      </c>
      <c r="BB181" s="95">
        <v>-5.9702648854995165E-4</v>
      </c>
      <c r="BC181" s="95">
        <v>1.973164916355425E-2</v>
      </c>
    </row>
    <row r="182" spans="1:55" x14ac:dyDescent="0.35">
      <c r="A182" s="95">
        <v>3.121421086920405E-3</v>
      </c>
      <c r="B182" s="95">
        <v>1.0765157283408127E-3</v>
      </c>
      <c r="C182" s="95">
        <v>1.1627860959581731E-3</v>
      </c>
      <c r="D182" s="95">
        <v>8.0898447501846727E-4</v>
      </c>
      <c r="E182" s="95">
        <v>1.1527261387846983E-3</v>
      </c>
      <c r="F182" s="95">
        <v>3.1386285265910642E-3</v>
      </c>
      <c r="G182" s="95">
        <v>2.3909026013039687E-3</v>
      </c>
      <c r="H182" s="95">
        <v>1.4089282961807425E-3</v>
      </c>
      <c r="I182" s="95">
        <v>5.920120091696038E-3</v>
      </c>
      <c r="J182" s="95">
        <v>1.5518204003453266E-2</v>
      </c>
      <c r="K182" s="95">
        <v>4.1979368152612172E-3</v>
      </c>
      <c r="L182" s="95">
        <v>4.2842071828785785E-3</v>
      </c>
      <c r="M182" s="95">
        <v>3.9304055619388718E-3</v>
      </c>
      <c r="N182" s="95">
        <v>4.2741472257051029E-3</v>
      </c>
      <c r="O182" s="95">
        <v>1.7207439670659241E-5</v>
      </c>
      <c r="P182" s="95">
        <v>5.5123236882243737E-3</v>
      </c>
      <c r="Q182" s="95">
        <v>4.5303493831011475E-3</v>
      </c>
      <c r="R182" s="95">
        <v>9.041541178616443E-3</v>
      </c>
      <c r="S182" s="95">
        <v>1.863962509037367E-2</v>
      </c>
      <c r="T182" s="95">
        <v>8.6270367617360434E-5</v>
      </c>
      <c r="U182" s="95">
        <v>-2.6753125332234552E-4</v>
      </c>
      <c r="V182" s="95">
        <v>7.6210410443885643E-5</v>
      </c>
      <c r="W182" s="95">
        <v>4.2151442549318774E-3</v>
      </c>
      <c r="X182" s="95">
        <v>1.3143868729631556E-3</v>
      </c>
      <c r="Y182" s="95">
        <v>3.3241256783992935E-4</v>
      </c>
      <c r="Z182" s="95">
        <v>-4.8436043633552257E-3</v>
      </c>
      <c r="AA182" s="95">
        <v>-1.4441688275112453E-2</v>
      </c>
      <c r="AB182" s="95">
        <v>3.538016209397059E-4</v>
      </c>
      <c r="AC182" s="95">
        <v>-1.0059957173475008E-5</v>
      </c>
      <c r="AD182" s="95">
        <v>4.3014146225492378E-3</v>
      </c>
      <c r="AE182" s="95">
        <v>-1.2281165053457952E-3</v>
      </c>
      <c r="AF182" s="95">
        <v>-2.4614220022256902E-4</v>
      </c>
      <c r="AG182" s="95">
        <v>-4.7573339957378644E-3</v>
      </c>
      <c r="AH182" s="95">
        <v>-1.4355417907495093E-2</v>
      </c>
      <c r="AI182" s="95">
        <v>3.4374166376623105E-4</v>
      </c>
      <c r="AJ182" s="95">
        <v>3.9476130016095311E-3</v>
      </c>
      <c r="AK182" s="95">
        <v>1.581918126285501E-3</v>
      </c>
      <c r="AL182" s="95">
        <v>-5.9994382116227492E-4</v>
      </c>
      <c r="AM182" s="95">
        <v>-5.1111356166775711E-3</v>
      </c>
      <c r="AN182" s="95">
        <v>-1.4709219528434798E-2</v>
      </c>
      <c r="AO182" s="95">
        <v>4.2913546653757621E-3</v>
      </c>
      <c r="AP182" s="95">
        <v>-1.2381764625192702E-3</v>
      </c>
      <c r="AQ182" s="95">
        <v>-2.5620215739604419E-4</v>
      </c>
      <c r="AR182" s="95">
        <v>-4.7673939529113401E-3</v>
      </c>
      <c r="AS182" s="95">
        <v>-1.4365477864668567E-2</v>
      </c>
      <c r="AT182" s="95">
        <v>5.5295311278950321E-3</v>
      </c>
      <c r="AU182" s="95">
        <v>4.5475568227718068E-3</v>
      </c>
      <c r="AV182" s="95">
        <v>9.0587486182871022E-3</v>
      </c>
      <c r="AW182" s="95">
        <v>1.865683253004433E-2</v>
      </c>
      <c r="AX182" s="95">
        <v>9.8197430512322621E-4</v>
      </c>
      <c r="AY182" s="95">
        <v>-3.5292174903920701E-3</v>
      </c>
      <c r="AZ182" s="95">
        <v>-1.3127301402149297E-2</v>
      </c>
      <c r="BA182" s="95">
        <v>-4.5111917955152963E-3</v>
      </c>
      <c r="BB182" s="95">
        <v>-1.4109275707272525E-2</v>
      </c>
      <c r="BC182" s="95">
        <v>-9.5980839117572273E-3</v>
      </c>
    </row>
    <row r="183" spans="1:55" x14ac:dyDescent="0.35">
      <c r="A183" s="95">
        <v>7.5751148045785321E-5</v>
      </c>
      <c r="B183" s="95">
        <v>3.5668526692106173E-4</v>
      </c>
      <c r="C183" s="95">
        <v>2.1311353624960507E-4</v>
      </c>
      <c r="D183" s="95">
        <v>-1.8704272581156157E-4</v>
      </c>
      <c r="E183" s="95">
        <v>1.364346151176707E-3</v>
      </c>
      <c r="F183" s="95">
        <v>-1.2566738212466768E-3</v>
      </c>
      <c r="G183" s="95">
        <v>5.491741587166513E-3</v>
      </c>
      <c r="H183" s="95">
        <v>-1.6810868547918296E-3</v>
      </c>
      <c r="I183" s="95">
        <v>-3.9003141608904704E-3</v>
      </c>
      <c r="J183" s="95">
        <v>2.238648126369903E-3</v>
      </c>
      <c r="K183" s="95">
        <v>4.3243641496684709E-4</v>
      </c>
      <c r="L183" s="95">
        <v>2.8886468429539043E-4</v>
      </c>
      <c r="M183" s="95">
        <v>-1.1129157776577621E-4</v>
      </c>
      <c r="N183" s="95">
        <v>1.4400972992224923E-3</v>
      </c>
      <c r="O183" s="95">
        <v>-1.3324249692924623E-3</v>
      </c>
      <c r="P183" s="95">
        <v>5.5674927352122984E-3</v>
      </c>
      <c r="Q183" s="95">
        <v>-1.6053357067460443E-3</v>
      </c>
      <c r="R183" s="95">
        <v>-3.824563012844685E-3</v>
      </c>
      <c r="S183" s="95">
        <v>2.3143992744156885E-3</v>
      </c>
      <c r="T183" s="95">
        <v>-1.4357173067145661E-4</v>
      </c>
      <c r="U183" s="95">
        <v>-5.4372799273262325E-4</v>
      </c>
      <c r="V183" s="95">
        <v>1.0076608842556451E-3</v>
      </c>
      <c r="W183" s="95">
        <v>-8.9998855432561514E-4</v>
      </c>
      <c r="X183" s="95">
        <v>5.1350563202454515E-3</v>
      </c>
      <c r="Y183" s="95">
        <v>-2.0377721217128913E-3</v>
      </c>
      <c r="Z183" s="95">
        <v>4.2569994278115319E-3</v>
      </c>
      <c r="AA183" s="95">
        <v>-1.8819628594488411E-3</v>
      </c>
      <c r="AB183" s="95">
        <v>4.0015626206116664E-4</v>
      </c>
      <c r="AC183" s="95">
        <v>1.1512326149271019E-3</v>
      </c>
      <c r="AD183" s="95">
        <v>-1.0435602849970717E-3</v>
      </c>
      <c r="AE183" s="95">
        <v>-5.2786280509169075E-3</v>
      </c>
      <c r="AF183" s="95">
        <v>1.8942003910414347E-3</v>
      </c>
      <c r="AG183" s="95">
        <v>4.1134276971400751E-3</v>
      </c>
      <c r="AH183" s="95">
        <v>-2.025534590120298E-3</v>
      </c>
      <c r="AI183" s="95">
        <v>1.5513888769882686E-3</v>
      </c>
      <c r="AJ183" s="95">
        <v>-1.4437165470582384E-3</v>
      </c>
      <c r="AK183" s="95">
        <v>5.6787843129780741E-3</v>
      </c>
      <c r="AL183" s="95">
        <v>1.494044128980268E-3</v>
      </c>
      <c r="AM183" s="95">
        <v>3.7132714350789084E-3</v>
      </c>
      <c r="AN183" s="95">
        <v>-2.4256908521814646E-3</v>
      </c>
      <c r="AO183" s="95">
        <v>1.0767232993002997E-4</v>
      </c>
      <c r="AP183" s="95">
        <v>-4.1273954359898057E-3</v>
      </c>
      <c r="AQ183" s="95">
        <v>3.0454330059685366E-3</v>
      </c>
      <c r="AR183" s="95">
        <v>5.2646603120671768E-3</v>
      </c>
      <c r="AS183" s="95">
        <v>-8.7430197519319612E-4</v>
      </c>
      <c r="AT183" s="95">
        <v>4.2350677659198357E-3</v>
      </c>
      <c r="AU183" s="95">
        <v>-2.9377606760385066E-3</v>
      </c>
      <c r="AV183" s="95">
        <v>-5.1569879821371477E-3</v>
      </c>
      <c r="AW183" s="95">
        <v>9.8197430512322621E-4</v>
      </c>
      <c r="AX183" s="95">
        <v>7.1728284419583423E-3</v>
      </c>
      <c r="AY183" s="95">
        <v>9.3920557480569825E-3</v>
      </c>
      <c r="AZ183" s="95">
        <v>3.2530934607966099E-3</v>
      </c>
      <c r="BA183" s="95">
        <v>2.2192273060986406E-3</v>
      </c>
      <c r="BB183" s="95">
        <v>-3.9197349811617328E-3</v>
      </c>
      <c r="BC183" s="95">
        <v>-6.138962287260373E-3</v>
      </c>
    </row>
    <row r="184" spans="1:55" x14ac:dyDescent="0.35">
      <c r="A184" s="95">
        <v>9.211190978990403E-4</v>
      </c>
      <c r="B184" s="95">
        <v>1.8630343839495577E-3</v>
      </c>
      <c r="C184" s="95">
        <v>2.9747002463187053E-3</v>
      </c>
      <c r="D184" s="95">
        <v>6.8482432824922847E-4</v>
      </c>
      <c r="E184" s="95">
        <v>4.6421853299493518E-3</v>
      </c>
      <c r="F184" s="95">
        <v>-3.6064985885512716E-3</v>
      </c>
      <c r="G184" s="95">
        <v>8.4193349269209381E-3</v>
      </c>
      <c r="H184" s="95">
        <v>-9.7272082113604506E-4</v>
      </c>
      <c r="I184" s="95">
        <v>-2.1879165045690079E-2</v>
      </c>
      <c r="J184" s="95">
        <v>7.7281098159201261E-5</v>
      </c>
      <c r="K184" s="95">
        <v>2.7841534818485981E-3</v>
      </c>
      <c r="L184" s="95">
        <v>3.8958193442177459E-3</v>
      </c>
      <c r="M184" s="95">
        <v>1.6059434261482689E-3</v>
      </c>
      <c r="N184" s="95">
        <v>5.563304427848392E-3</v>
      </c>
      <c r="O184" s="95">
        <v>-4.5276176864503109E-3</v>
      </c>
      <c r="P184" s="95">
        <v>9.3404540248199774E-3</v>
      </c>
      <c r="Q184" s="95">
        <v>-5.1601723237004651E-5</v>
      </c>
      <c r="R184" s="95">
        <v>-2.0958045947791035E-2</v>
      </c>
      <c r="S184" s="95">
        <v>9.9840019605824167E-4</v>
      </c>
      <c r="T184" s="95">
        <v>1.1116658623691478E-3</v>
      </c>
      <c r="U184" s="95">
        <v>-1.1782100557003292E-3</v>
      </c>
      <c r="V184" s="95">
        <v>2.7791509459997939E-3</v>
      </c>
      <c r="W184" s="95">
        <v>-1.7434642046017137E-3</v>
      </c>
      <c r="X184" s="95">
        <v>6.5563005429713807E-3</v>
      </c>
      <c r="Y184" s="95">
        <v>-2.8357552050856027E-3</v>
      </c>
      <c r="Z184" s="95">
        <v>2.3742199429639635E-2</v>
      </c>
      <c r="AA184" s="95">
        <v>1.7857532857903564E-3</v>
      </c>
      <c r="AB184" s="95">
        <v>2.289875918069477E-3</v>
      </c>
      <c r="AC184" s="95">
        <v>1.6674850836306458E-3</v>
      </c>
      <c r="AD184" s="95">
        <v>-6.3179834223256578E-4</v>
      </c>
      <c r="AE184" s="95">
        <v>-5.444634680602232E-3</v>
      </c>
      <c r="AF184" s="95">
        <v>3.9474210674547506E-3</v>
      </c>
      <c r="AG184" s="95">
        <v>2.4853865292008784E-2</v>
      </c>
      <c r="AH184" s="95">
        <v>2.8974191481595042E-3</v>
      </c>
      <c r="AI184" s="95">
        <v>3.9573610017001222E-3</v>
      </c>
      <c r="AJ184" s="95">
        <v>-2.9216742603020429E-3</v>
      </c>
      <c r="AK184" s="95">
        <v>7.7345105986717094E-3</v>
      </c>
      <c r="AL184" s="95">
        <v>1.6575451493852735E-3</v>
      </c>
      <c r="AM184" s="95">
        <v>2.2563989373939306E-2</v>
      </c>
      <c r="AN184" s="95">
        <v>6.0754323009002721E-4</v>
      </c>
      <c r="AO184" s="95">
        <v>1.0356867413980802E-3</v>
      </c>
      <c r="AP184" s="95">
        <v>-3.7771495969715864E-3</v>
      </c>
      <c r="AQ184" s="95">
        <v>5.6149061510853962E-3</v>
      </c>
      <c r="AR184" s="95">
        <v>2.6521350375639428E-2</v>
      </c>
      <c r="AS184" s="95">
        <v>4.5649042317901503E-3</v>
      </c>
      <c r="AT184" s="95">
        <v>4.8128363383696665E-3</v>
      </c>
      <c r="AU184" s="95">
        <v>-4.579219409687316E-3</v>
      </c>
      <c r="AV184" s="95">
        <v>-2.5485663634241349E-2</v>
      </c>
      <c r="AW184" s="95">
        <v>-3.5292174903920697E-3</v>
      </c>
      <c r="AX184" s="95">
        <v>9.3920557480569843E-3</v>
      </c>
      <c r="AY184" s="95">
        <v>3.0298499972611012E-2</v>
      </c>
      <c r="AZ184" s="95">
        <v>8.3420538287617366E-3</v>
      </c>
      <c r="BA184" s="95">
        <v>2.0906444224554035E-2</v>
      </c>
      <c r="BB184" s="95">
        <v>-1.0500019192952463E-3</v>
      </c>
      <c r="BC184" s="95">
        <v>-2.1956446143849277E-2</v>
      </c>
    </row>
    <row r="185" spans="1:55" x14ac:dyDescent="0.35">
      <c r="A185" s="95">
        <v>-2.436230517915436E-3</v>
      </c>
      <c r="B185" s="95">
        <v>2.1981102177958964E-3</v>
      </c>
      <c r="C185" s="95">
        <v>2.0078056148024387E-3</v>
      </c>
      <c r="D185" s="95">
        <v>1.7184332993778024E-3</v>
      </c>
      <c r="E185" s="95">
        <v>-4.3035676459779703E-4</v>
      </c>
      <c r="F185" s="95">
        <v>-2.1907698664013937E-3</v>
      </c>
      <c r="G185" s="95">
        <v>4.7788092244760317E-3</v>
      </c>
      <c r="H185" s="95">
        <v>1.525715763679422E-3</v>
      </c>
      <c r="I185" s="95">
        <v>-3.5632446042857049E-3</v>
      </c>
      <c r="J185" s="95">
        <v>-1.0936531535747904E-2</v>
      </c>
      <c r="K185" s="95">
        <v>-2.3812030011953917E-4</v>
      </c>
      <c r="L185" s="95">
        <v>-4.2842490311299688E-4</v>
      </c>
      <c r="M185" s="95">
        <v>-7.1779721853763336E-4</v>
      </c>
      <c r="N185" s="95">
        <v>-2.8665872825132327E-3</v>
      </c>
      <c r="O185" s="95">
        <v>2.454606515140418E-4</v>
      </c>
      <c r="P185" s="95">
        <v>2.3425787065605962E-3</v>
      </c>
      <c r="Q185" s="95">
        <v>-9.1051475423601356E-4</v>
      </c>
      <c r="R185" s="95">
        <v>-5.9994751222011405E-3</v>
      </c>
      <c r="S185" s="95">
        <v>-1.3372762053663338E-2</v>
      </c>
      <c r="T185" s="95">
        <v>-1.9030460299345776E-4</v>
      </c>
      <c r="U185" s="95">
        <v>-4.7967691841809408E-4</v>
      </c>
      <c r="V185" s="95">
        <v>-2.6284669823936936E-3</v>
      </c>
      <c r="W185" s="95">
        <v>7.340351394502574E-6</v>
      </c>
      <c r="X185" s="95">
        <v>2.5806990066801353E-3</v>
      </c>
      <c r="Y185" s="95">
        <v>-6.7239445411647445E-4</v>
      </c>
      <c r="Z185" s="95">
        <v>5.7613548220816014E-3</v>
      </c>
      <c r="AA185" s="95">
        <v>1.3134641753543799E-2</v>
      </c>
      <c r="AB185" s="95">
        <v>2.8937231542463642E-4</v>
      </c>
      <c r="AC185" s="95">
        <v>-2.4381623794002358E-3</v>
      </c>
      <c r="AD185" s="95">
        <v>-1.8296425159895514E-4</v>
      </c>
      <c r="AE185" s="95">
        <v>-2.771003609673593E-3</v>
      </c>
      <c r="AF185" s="95">
        <v>4.8208985112301674E-4</v>
      </c>
      <c r="AG185" s="95">
        <v>5.5710502190881436E-3</v>
      </c>
      <c r="AH185" s="95">
        <v>1.2944337150550343E-2</v>
      </c>
      <c r="AI185" s="95">
        <v>-2.1487900639755994E-3</v>
      </c>
      <c r="AJ185" s="95">
        <v>-4.7233656702359156E-4</v>
      </c>
      <c r="AK185" s="95">
        <v>3.0603759250982291E-3</v>
      </c>
      <c r="AL185" s="95">
        <v>1.9271753569838031E-4</v>
      </c>
      <c r="AM185" s="95">
        <v>5.2816779036635071E-3</v>
      </c>
      <c r="AN185" s="95">
        <v>1.2654964835125706E-2</v>
      </c>
      <c r="AO185" s="95">
        <v>-2.6211266309991909E-3</v>
      </c>
      <c r="AP185" s="95">
        <v>-5.2091659890738289E-3</v>
      </c>
      <c r="AQ185" s="95">
        <v>-1.9560725282772194E-3</v>
      </c>
      <c r="AR185" s="95">
        <v>3.1328878396879077E-3</v>
      </c>
      <c r="AS185" s="95">
        <v>1.0506174771150106E-2</v>
      </c>
      <c r="AT185" s="95">
        <v>2.5880393580746375E-3</v>
      </c>
      <c r="AU185" s="95">
        <v>-6.6505410272197187E-4</v>
      </c>
      <c r="AV185" s="95">
        <v>-5.7540144706870987E-3</v>
      </c>
      <c r="AW185" s="95">
        <v>-1.3127301402149297E-2</v>
      </c>
      <c r="AX185" s="95">
        <v>3.2530934607966099E-3</v>
      </c>
      <c r="AY185" s="95">
        <v>8.3420538287617366E-3</v>
      </c>
      <c r="AZ185" s="95">
        <v>1.5715340760223934E-2</v>
      </c>
      <c r="BA185" s="95">
        <v>5.0889603679651271E-3</v>
      </c>
      <c r="BB185" s="95">
        <v>1.2462247299427326E-2</v>
      </c>
      <c r="BC185" s="95">
        <v>7.3732869314621979E-3</v>
      </c>
    </row>
    <row r="186" spans="1:55" x14ac:dyDescent="0.35">
      <c r="A186" s="95">
        <v>8.4536794985325505E-4</v>
      </c>
      <c r="B186" s="95">
        <v>1.506349117028496E-3</v>
      </c>
      <c r="C186" s="95">
        <v>2.7615867100691006E-3</v>
      </c>
      <c r="D186" s="95">
        <v>8.7186705406079004E-4</v>
      </c>
      <c r="E186" s="95">
        <v>3.277839178772645E-3</v>
      </c>
      <c r="F186" s="95">
        <v>-2.3498247673045944E-3</v>
      </c>
      <c r="G186" s="95">
        <v>2.9275933397544252E-3</v>
      </c>
      <c r="H186" s="95">
        <v>7.0836603365578453E-4</v>
      </c>
      <c r="I186" s="95">
        <v>-1.7978850884799606E-2</v>
      </c>
      <c r="J186" s="95">
        <v>-2.161367028210702E-3</v>
      </c>
      <c r="K186" s="95">
        <v>2.3517170668817511E-3</v>
      </c>
      <c r="L186" s="95">
        <v>3.6069546599223554E-3</v>
      </c>
      <c r="M186" s="95">
        <v>1.717235003914045E-3</v>
      </c>
      <c r="N186" s="95">
        <v>4.1232071286258993E-3</v>
      </c>
      <c r="O186" s="95">
        <v>-3.1951927171578491E-3</v>
      </c>
      <c r="P186" s="95">
        <v>3.7729612896076799E-3</v>
      </c>
      <c r="Q186" s="95">
        <v>1.5537339835090397E-3</v>
      </c>
      <c r="R186" s="95">
        <v>-1.7133482934946351E-2</v>
      </c>
      <c r="S186" s="95">
        <v>-1.3159990783574468E-3</v>
      </c>
      <c r="T186" s="95">
        <v>1.2552375930406044E-3</v>
      </c>
      <c r="U186" s="95">
        <v>-6.3448206296770583E-4</v>
      </c>
      <c r="V186" s="95">
        <v>1.7714900617441486E-3</v>
      </c>
      <c r="W186" s="95">
        <v>-8.4347565027609859E-4</v>
      </c>
      <c r="X186" s="95">
        <v>1.4212442227259294E-3</v>
      </c>
      <c r="Y186" s="95">
        <v>-7.9798308337271145E-4</v>
      </c>
      <c r="Z186" s="95">
        <v>1.9485200001828101E-2</v>
      </c>
      <c r="AA186" s="95">
        <v>3.6677161452391975E-3</v>
      </c>
      <c r="AB186" s="95">
        <v>1.8897196560083104E-3</v>
      </c>
      <c r="AC186" s="95">
        <v>5.1625246870354389E-4</v>
      </c>
      <c r="AD186" s="95">
        <v>4.1176194276450597E-4</v>
      </c>
      <c r="AE186" s="95">
        <v>-1.6600662968532483E-4</v>
      </c>
      <c r="AF186" s="95">
        <v>2.0532206764133157E-3</v>
      </c>
      <c r="AG186" s="95">
        <v>2.0740437594868707E-2</v>
      </c>
      <c r="AH186" s="95">
        <v>4.9229537382798026E-3</v>
      </c>
      <c r="AI186" s="95">
        <v>2.4059721247118538E-3</v>
      </c>
      <c r="AJ186" s="95">
        <v>-1.4779577132438045E-3</v>
      </c>
      <c r="AK186" s="95">
        <v>2.0557262856936353E-3</v>
      </c>
      <c r="AL186" s="95">
        <v>1.6350102040500552E-4</v>
      </c>
      <c r="AM186" s="95">
        <v>1.8850717938860399E-2</v>
      </c>
      <c r="AN186" s="95">
        <v>3.0332340822714918E-3</v>
      </c>
      <c r="AO186" s="95">
        <v>9.2801441146805018E-4</v>
      </c>
      <c r="AP186" s="95">
        <v>3.5024583901821916E-4</v>
      </c>
      <c r="AQ186" s="95">
        <v>2.5694731451168596E-3</v>
      </c>
      <c r="AR186" s="95">
        <v>2.1256690063572253E-2</v>
      </c>
      <c r="AS186" s="95">
        <v>5.4392062069833465E-3</v>
      </c>
      <c r="AT186" s="95">
        <v>5.777685724498308E-4</v>
      </c>
      <c r="AU186" s="95">
        <v>-1.6414587336488098E-3</v>
      </c>
      <c r="AV186" s="95">
        <v>-2.0328675652104201E-2</v>
      </c>
      <c r="AW186" s="95">
        <v>-4.5111917955152955E-3</v>
      </c>
      <c r="AX186" s="95">
        <v>2.2192273060986411E-3</v>
      </c>
      <c r="AY186" s="95">
        <v>2.0906444224554031E-2</v>
      </c>
      <c r="AZ186" s="95">
        <v>5.0889603679651271E-3</v>
      </c>
      <c r="BA186" s="95">
        <v>1.8687216918455395E-2</v>
      </c>
      <c r="BB186" s="95">
        <v>2.8697330618664865E-3</v>
      </c>
      <c r="BC186" s="95">
        <v>-1.5817483856588904E-2</v>
      </c>
    </row>
    <row r="187" spans="1:55" x14ac:dyDescent="0.35">
      <c r="A187" s="95">
        <v>-2.511981665961221E-3</v>
      </c>
      <c r="B187" s="95">
        <v>1.841424950874835E-3</v>
      </c>
      <c r="C187" s="95">
        <v>1.7946920785528338E-3</v>
      </c>
      <c r="D187" s="95">
        <v>1.905476025189364E-3</v>
      </c>
      <c r="E187" s="95">
        <v>-1.794702915774504E-3</v>
      </c>
      <c r="F187" s="95">
        <v>-9.3409604515471713E-4</v>
      </c>
      <c r="G187" s="95">
        <v>-7.1293236269048105E-4</v>
      </c>
      <c r="H187" s="95">
        <v>3.2068026184712516E-3</v>
      </c>
      <c r="I187" s="95">
        <v>3.3706955660476549E-4</v>
      </c>
      <c r="J187" s="95">
        <v>-1.3175179662117807E-2</v>
      </c>
      <c r="K187" s="95">
        <v>-6.7055671508638626E-4</v>
      </c>
      <c r="L187" s="95">
        <v>-7.1728958740838731E-4</v>
      </c>
      <c r="M187" s="95">
        <v>-6.0650564077185715E-4</v>
      </c>
      <c r="N187" s="95">
        <v>-4.3066845817357254E-3</v>
      </c>
      <c r="O187" s="95">
        <v>1.5778856208065041E-3</v>
      </c>
      <c r="P187" s="95">
        <v>-3.2249140286517023E-3</v>
      </c>
      <c r="Q187" s="95">
        <v>6.9482095251003077E-4</v>
      </c>
      <c r="R187" s="95">
        <v>-2.1749121093564555E-3</v>
      </c>
      <c r="S187" s="95">
        <v>-1.5687161328079027E-2</v>
      </c>
      <c r="T187" s="95">
        <v>-4.6732872322001158E-5</v>
      </c>
      <c r="U187" s="95">
        <v>6.4051074314529222E-5</v>
      </c>
      <c r="V187" s="95">
        <v>-3.6361278666493389E-3</v>
      </c>
      <c r="W187" s="95">
        <v>9.0732890572011761E-4</v>
      </c>
      <c r="X187" s="95">
        <v>-2.5543573135653158E-3</v>
      </c>
      <c r="Y187" s="95">
        <v>1.3653776675964168E-3</v>
      </c>
      <c r="Z187" s="95">
        <v>1.5043553942700695E-3</v>
      </c>
      <c r="AA187" s="95">
        <v>1.5016604612992642E-2</v>
      </c>
      <c r="AB187" s="95">
        <v>-1.1078394663653022E-4</v>
      </c>
      <c r="AC187" s="95">
        <v>-3.5893949943273376E-3</v>
      </c>
      <c r="AD187" s="95">
        <v>8.6059603339811667E-4</v>
      </c>
      <c r="AE187" s="95">
        <v>2.5076244412433144E-3</v>
      </c>
      <c r="AF187" s="95">
        <v>-1.412110539918418E-3</v>
      </c>
      <c r="AG187" s="95">
        <v>1.4576225219480683E-3</v>
      </c>
      <c r="AH187" s="95">
        <v>1.496987174067064E-2</v>
      </c>
      <c r="AI187" s="95">
        <v>-3.7001789409638682E-3</v>
      </c>
      <c r="AJ187" s="95">
        <v>9.7137998003464683E-4</v>
      </c>
      <c r="AK187" s="95">
        <v>-2.618408387879845E-3</v>
      </c>
      <c r="AL187" s="95">
        <v>-1.3013265932818878E-3</v>
      </c>
      <c r="AM187" s="95">
        <v>1.5684064685845985E-3</v>
      </c>
      <c r="AN187" s="95">
        <v>1.5080655687307171E-2</v>
      </c>
      <c r="AO187" s="95">
        <v>-2.7287989609292209E-3</v>
      </c>
      <c r="AP187" s="95">
        <v>-1.0817705530840232E-3</v>
      </c>
      <c r="AQ187" s="95">
        <v>-5.0015055342457551E-3</v>
      </c>
      <c r="AR187" s="95">
        <v>-2.131772472379269E-3</v>
      </c>
      <c r="AS187" s="95">
        <v>1.1380476746343302E-2</v>
      </c>
      <c r="AT187" s="95">
        <v>-1.6470284078451982E-3</v>
      </c>
      <c r="AU187" s="95">
        <v>2.2727065733165346E-3</v>
      </c>
      <c r="AV187" s="95">
        <v>-5.9702648854995143E-4</v>
      </c>
      <c r="AW187" s="95">
        <v>-1.4109275707272525E-2</v>
      </c>
      <c r="AX187" s="95">
        <v>-3.9197349811617328E-3</v>
      </c>
      <c r="AY187" s="95">
        <v>-1.0500019192952463E-3</v>
      </c>
      <c r="AZ187" s="95">
        <v>1.2462247299427324E-2</v>
      </c>
      <c r="BA187" s="95">
        <v>2.8697330618664865E-3</v>
      </c>
      <c r="BB187" s="95">
        <v>1.6381982280589059E-2</v>
      </c>
      <c r="BC187" s="95">
        <v>1.3512249218722572E-2</v>
      </c>
    </row>
    <row r="188" spans="1:55" x14ac:dyDescent="0.35">
      <c r="A188" s="95">
        <v>-3.3573496158144762E-3</v>
      </c>
      <c r="B188" s="95">
        <v>3.3507583384633898E-4</v>
      </c>
      <c r="C188" s="95">
        <v>-9.6689463151626662E-4</v>
      </c>
      <c r="D188" s="95">
        <v>1.0336089711285739E-3</v>
      </c>
      <c r="E188" s="95">
        <v>-5.072542094547149E-3</v>
      </c>
      <c r="F188" s="95">
        <v>1.4157287221498774E-3</v>
      </c>
      <c r="G188" s="95">
        <v>-3.6405257024449064E-3</v>
      </c>
      <c r="H188" s="95">
        <v>2.498436584815467E-3</v>
      </c>
      <c r="I188" s="95">
        <v>1.8315920441404374E-2</v>
      </c>
      <c r="J188" s="95">
        <v>-1.1013812633907105E-2</v>
      </c>
      <c r="K188" s="95">
        <v>-3.0222737819681372E-3</v>
      </c>
      <c r="L188" s="95">
        <v>-4.3242442473307423E-3</v>
      </c>
      <c r="M188" s="95">
        <v>-2.3237406446859022E-3</v>
      </c>
      <c r="N188" s="95">
        <v>-8.4298917103616255E-3</v>
      </c>
      <c r="O188" s="95">
        <v>4.7730783379643527E-3</v>
      </c>
      <c r="P188" s="95">
        <v>-6.9978753182593821E-3</v>
      </c>
      <c r="Q188" s="95">
        <v>-8.5891303099900891E-4</v>
      </c>
      <c r="R188" s="95">
        <v>1.4958570825589896E-2</v>
      </c>
      <c r="S188" s="95">
        <v>-1.437116224972158E-2</v>
      </c>
      <c r="T188" s="95">
        <v>-1.3019704653626056E-3</v>
      </c>
      <c r="U188" s="95">
        <v>6.9853313728223505E-4</v>
      </c>
      <c r="V188" s="95">
        <v>-5.4076179283934871E-3</v>
      </c>
      <c r="W188" s="95">
        <v>1.7508045559962164E-3</v>
      </c>
      <c r="X188" s="95">
        <v>-3.9756015362912454E-3</v>
      </c>
      <c r="Y188" s="95">
        <v>2.1633607509691285E-3</v>
      </c>
      <c r="Z188" s="95">
        <v>-1.7980844607558031E-2</v>
      </c>
      <c r="AA188" s="95">
        <v>1.1348888467753443E-2</v>
      </c>
      <c r="AB188" s="95">
        <v>-2.0005036026448405E-3</v>
      </c>
      <c r="AC188" s="95">
        <v>-4.1056474630308815E-3</v>
      </c>
      <c r="AD188" s="95">
        <v>4.4883409063361065E-4</v>
      </c>
      <c r="AE188" s="95">
        <v>2.6736310709286394E-3</v>
      </c>
      <c r="AF188" s="95">
        <v>-3.4653312163317337E-3</v>
      </c>
      <c r="AG188" s="95">
        <v>-1.928281507292064E-2</v>
      </c>
      <c r="AH188" s="95">
        <v>1.0046918002390839E-2</v>
      </c>
      <c r="AI188" s="95">
        <v>-6.1061510656757224E-3</v>
      </c>
      <c r="AJ188" s="95">
        <v>2.4493376932784514E-3</v>
      </c>
      <c r="AK188" s="95">
        <v>-4.6741346735734799E-3</v>
      </c>
      <c r="AL188" s="95">
        <v>-1.4648276136868931E-3</v>
      </c>
      <c r="AM188" s="95">
        <v>-1.7282311470275799E-2</v>
      </c>
      <c r="AN188" s="95">
        <v>1.2047421605035679E-2</v>
      </c>
      <c r="AO188" s="95">
        <v>-3.6568133723972711E-3</v>
      </c>
      <c r="AP188" s="95">
        <v>-1.4320163921022423E-3</v>
      </c>
      <c r="AQ188" s="95">
        <v>-7.5709786793626156E-3</v>
      </c>
      <c r="AR188" s="95">
        <v>-2.3388462535951521E-2</v>
      </c>
      <c r="AS188" s="95">
        <v>5.9412705393599562E-3</v>
      </c>
      <c r="AT188" s="95">
        <v>-2.224796980295029E-3</v>
      </c>
      <c r="AU188" s="95">
        <v>3.9141653069653445E-3</v>
      </c>
      <c r="AV188" s="95">
        <v>1.973164916355425E-2</v>
      </c>
      <c r="AW188" s="95">
        <v>-9.5980839117572291E-3</v>
      </c>
      <c r="AX188" s="95">
        <v>-6.138962287260373E-3</v>
      </c>
      <c r="AY188" s="95">
        <v>-2.1956446143849277E-2</v>
      </c>
      <c r="AZ188" s="95">
        <v>7.3732869314621979E-3</v>
      </c>
      <c r="BA188" s="95">
        <v>-1.5817483856588908E-2</v>
      </c>
      <c r="BB188" s="95">
        <v>1.3512249218722572E-2</v>
      </c>
      <c r="BC188" s="95">
        <v>2.9329733075311476E-2</v>
      </c>
    </row>
    <row r="189" spans="1:55" ht="18" x14ac:dyDescent="0.35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</row>
    <row r="190" spans="1:55" ht="18" x14ac:dyDescent="0.35">
      <c r="A190" s="99" t="s">
        <v>277</v>
      </c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</row>
    <row r="191" spans="1:55" ht="18" x14ac:dyDescent="0.35">
      <c r="A191" s="149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</row>
    <row r="194" spans="1:11" x14ac:dyDescent="0.35">
      <c r="C194" s="150"/>
      <c r="D194" s="150"/>
    </row>
    <row r="195" spans="1:11" x14ac:dyDescent="0.35">
      <c r="A195" s="151" t="s">
        <v>296</v>
      </c>
    </row>
    <row r="196" spans="1:11" x14ac:dyDescent="0.35">
      <c r="A196" s="95" t="s">
        <v>295</v>
      </c>
      <c r="B196" s="152" t="s">
        <v>294</v>
      </c>
    </row>
    <row r="197" spans="1:11" x14ac:dyDescent="0.35">
      <c r="A197" s="95" t="s">
        <v>293</v>
      </c>
      <c r="B197" s="152" t="s">
        <v>292</v>
      </c>
    </row>
    <row r="198" spans="1:11" x14ac:dyDescent="0.35">
      <c r="A198" s="95" t="s">
        <v>291</v>
      </c>
      <c r="B198" s="152" t="s">
        <v>290</v>
      </c>
    </row>
    <row r="199" spans="1:11" x14ac:dyDescent="0.35">
      <c r="A199" s="95" t="s">
        <v>289</v>
      </c>
      <c r="B199" s="152" t="s">
        <v>288</v>
      </c>
    </row>
    <row r="200" spans="1:11" x14ac:dyDescent="0.35">
      <c r="A200" s="95" t="s">
        <v>287</v>
      </c>
      <c r="B200" s="152" t="s">
        <v>286</v>
      </c>
    </row>
    <row r="201" spans="1:11" x14ac:dyDescent="0.35">
      <c r="A201" s="95" t="s">
        <v>285</v>
      </c>
      <c r="B201" s="152" t="s">
        <v>284</v>
      </c>
    </row>
    <row r="202" spans="1:11" x14ac:dyDescent="0.35">
      <c r="A202" s="95" t="s">
        <v>283</v>
      </c>
      <c r="B202" s="152" t="s">
        <v>282</v>
      </c>
    </row>
    <row r="203" spans="1:11" hidden="1" x14ac:dyDescent="0.35"/>
    <row r="204" spans="1:11" hidden="1" x14ac:dyDescent="0.35">
      <c r="A204" s="116" t="s">
        <v>281</v>
      </c>
    </row>
    <row r="205" spans="1:11" hidden="1" x14ac:dyDescent="0.35">
      <c r="A205" s="88">
        <f t="array" ref="A205:K215">MINVERSE(MINVERSE(tao*S)+MMULT(MMULT(TRANSPOSE(P),MINVERSE(OMEGA)),P))</f>
        <v>3.0392814475416609E-3</v>
      </c>
      <c r="B205" s="88">
        <v>3.1339871594750057E-3</v>
      </c>
      <c r="C205" s="88">
        <v>1.0319565702342443E-3</v>
      </c>
      <c r="D205" s="88">
        <v>1.910012895121769E-3</v>
      </c>
      <c r="E205" s="88">
        <v>2.8316880602872051E-3</v>
      </c>
      <c r="F205" s="88">
        <v>2.2465997640603009E-3</v>
      </c>
      <c r="G205" s="88">
        <v>1.4313798152910432E-3</v>
      </c>
      <c r="H205" s="88">
        <v>-4.314333403374325E-4</v>
      </c>
      <c r="I205" s="88">
        <v>2.167696224905541E-3</v>
      </c>
      <c r="J205" s="88">
        <v>-5.2045635785258869E-4</v>
      </c>
      <c r="K205" s="88">
        <v>-1.60177804443754E-2</v>
      </c>
    </row>
    <row r="206" spans="1:11" hidden="1" x14ac:dyDescent="0.35">
      <c r="A206" s="88">
        <v>9.0932947597636212E-4</v>
      </c>
      <c r="B206" s="88">
        <v>1.3015446102613794E-3</v>
      </c>
      <c r="C206" s="88">
        <v>5.5415983386496528E-4</v>
      </c>
      <c r="D206" s="88">
        <v>2.8522784450174109E-4</v>
      </c>
      <c r="E206" s="88">
        <v>4.1514169561388675E-4</v>
      </c>
      <c r="F206" s="88">
        <v>9.226642287088455E-4</v>
      </c>
      <c r="G206" s="88">
        <v>6.8601388405612309E-4</v>
      </c>
      <c r="H206" s="88">
        <v>1.6441356266394384E-4</v>
      </c>
      <c r="I206" s="88">
        <v>5.3177643782078849E-4</v>
      </c>
      <c r="J206" s="88">
        <v>1.8520190352587906E-3</v>
      </c>
      <c r="K206" s="88">
        <v>-6.7610298286340073E-4</v>
      </c>
    </row>
    <row r="207" spans="1:11" hidden="1" x14ac:dyDescent="0.35">
      <c r="A207" s="88">
        <v>-1.6354164490748233E-3</v>
      </c>
      <c r="B207" s="88">
        <v>-1.7766001840590446E-3</v>
      </c>
      <c r="C207" s="88">
        <v>5.1129716094557996E-4</v>
      </c>
      <c r="D207" s="88">
        <v>-1.462079886750975E-3</v>
      </c>
      <c r="E207" s="88">
        <v>-2.2880461226636871E-3</v>
      </c>
      <c r="F207" s="88">
        <v>-1.4318947838840623E-4</v>
      </c>
      <c r="G207" s="88">
        <v>8.3631955199183489E-5</v>
      </c>
      <c r="H207" s="88">
        <v>1.650140442001919E-3</v>
      </c>
      <c r="I207" s="88">
        <v>-1.4274921227782477E-3</v>
      </c>
      <c r="J207" s="88">
        <v>1.4681649595389968E-3</v>
      </c>
      <c r="K207" s="88">
        <v>1.4950349948765419E-2</v>
      </c>
    </row>
    <row r="208" spans="1:11" hidden="1" x14ac:dyDescent="0.35">
      <c r="A208" s="88">
        <v>9.8379947875013789E-4</v>
      </c>
      <c r="B208" s="88">
        <v>9.424599059901556E-4</v>
      </c>
      <c r="C208" s="88">
        <v>3.728492359166126E-4</v>
      </c>
      <c r="D208" s="88">
        <v>8.1062495188902975E-4</v>
      </c>
      <c r="E208" s="88">
        <v>8.0842384442946012E-4</v>
      </c>
      <c r="F208" s="88">
        <v>8.907494758015681E-4</v>
      </c>
      <c r="G208" s="88">
        <v>6.338829865021572E-4</v>
      </c>
      <c r="H208" s="88">
        <v>1.582318193710821E-4</v>
      </c>
      <c r="I208" s="88">
        <v>8.036186353792674E-4</v>
      </c>
      <c r="J208" s="88">
        <v>1.8168310768209358E-3</v>
      </c>
      <c r="K208" s="88">
        <v>-1.9857189625345118E-3</v>
      </c>
    </row>
    <row r="209" spans="1:11" hidden="1" x14ac:dyDescent="0.35">
      <c r="A209" s="88">
        <v>9.986132415035244E-4</v>
      </c>
      <c r="B209" s="88">
        <v>8.8737817385091476E-4</v>
      </c>
      <c r="C209" s="88">
        <v>8.5925255080552296E-4</v>
      </c>
      <c r="D209" s="88">
        <v>1.964941941752783E-3</v>
      </c>
      <c r="E209" s="88">
        <v>2.2843877927349794E-3</v>
      </c>
      <c r="F209" s="88">
        <v>1.1117507296959951E-3</v>
      </c>
      <c r="G209" s="88">
        <v>1.0776092708705077E-3</v>
      </c>
      <c r="H209" s="88">
        <v>8.0270424880553759E-4</v>
      </c>
      <c r="I209" s="88">
        <v>1.4778546138451455E-3</v>
      </c>
      <c r="J209" s="88">
        <v>-1.9525054126424844E-3</v>
      </c>
      <c r="K209" s="88">
        <v>-9.058513518715396E-3</v>
      </c>
    </row>
    <row r="210" spans="1:11" hidden="1" x14ac:dyDescent="0.35">
      <c r="A210" s="88">
        <v>9.6647621554251805E-4</v>
      </c>
      <c r="B210" s="88">
        <v>1.2918532498039407E-3</v>
      </c>
      <c r="C210" s="88">
        <v>4.971025863220929E-4</v>
      </c>
      <c r="D210" s="88">
        <v>8.057605894964125E-4</v>
      </c>
      <c r="E210" s="88">
        <v>4.7302044259739476E-4</v>
      </c>
      <c r="F210" s="88">
        <v>1.4993941493944205E-3</v>
      </c>
      <c r="G210" s="88">
        <v>1.4271954766463431E-3</v>
      </c>
      <c r="H210" s="88">
        <v>1.2069851130628287E-3</v>
      </c>
      <c r="I210" s="88">
        <v>4.1985705836772969E-4</v>
      </c>
      <c r="J210" s="88">
        <v>1.0713305664874783E-4</v>
      </c>
      <c r="K210" s="88">
        <v>-1.239145432040139E-3</v>
      </c>
    </row>
    <row r="211" spans="1:11" hidden="1" x14ac:dyDescent="0.35">
      <c r="A211" s="88">
        <v>5.7521429184857428E-4</v>
      </c>
      <c r="B211" s="88">
        <v>7.3680568188741122E-4</v>
      </c>
      <c r="C211" s="88">
        <v>5.7675874572928488E-4</v>
      </c>
      <c r="D211" s="88">
        <v>1.1167726219491988E-3</v>
      </c>
      <c r="E211" s="88">
        <v>1.0482831288024521E-3</v>
      </c>
      <c r="F211" s="88">
        <v>3.7992088385240702E-4</v>
      </c>
      <c r="G211" s="88">
        <v>9.3325371877162305E-4</v>
      </c>
      <c r="H211" s="88">
        <v>1.8580619390121529E-4</v>
      </c>
      <c r="I211" s="88">
        <v>7.3740287499694682E-4</v>
      </c>
      <c r="J211" s="88">
        <v>-3.0791681113844555E-5</v>
      </c>
      <c r="K211" s="88">
        <v>-2.7795536597286447E-3</v>
      </c>
    </row>
    <row r="212" spans="1:11" hidden="1" x14ac:dyDescent="0.35">
      <c r="A212" s="88">
        <v>-2.2193982471975133E-4</v>
      </c>
      <c r="B212" s="88">
        <v>2.5171916183766402E-5</v>
      </c>
      <c r="C212" s="88">
        <v>4.2370534157737838E-4</v>
      </c>
      <c r="D212" s="88">
        <v>-1.58651457739154E-3</v>
      </c>
      <c r="E212" s="88">
        <v>-1.6572532926134836E-3</v>
      </c>
      <c r="F212" s="88">
        <v>3.7615986587392458E-4</v>
      </c>
      <c r="G212" s="88">
        <v>2.6321478382890912E-4</v>
      </c>
      <c r="H212" s="88">
        <v>3.7469046763576302E-4</v>
      </c>
      <c r="I212" s="88">
        <v>-8.8096763960531519E-4</v>
      </c>
      <c r="J212" s="88">
        <v>3.2891324779405055E-3</v>
      </c>
      <c r="K212" s="88">
        <v>1.0438172685004861E-2</v>
      </c>
    </row>
    <row r="213" spans="1:11" hidden="1" x14ac:dyDescent="0.35">
      <c r="A213" s="88">
        <v>6.4869920012562492E-4</v>
      </c>
      <c r="B213" s="88">
        <v>8.3558979426123607E-4</v>
      </c>
      <c r="C213" s="88">
        <v>4.5524243883591164E-4</v>
      </c>
      <c r="D213" s="88">
        <v>-1.3246364281771042E-4</v>
      </c>
      <c r="E213" s="88">
        <v>-3.0203295566570541E-4</v>
      </c>
      <c r="F213" s="88">
        <v>6.9809420234084982E-4</v>
      </c>
      <c r="G213" s="88">
        <v>6.3636090669455839E-4</v>
      </c>
      <c r="H213" s="88">
        <v>6.09973055569784E-4</v>
      </c>
      <c r="I213" s="88">
        <v>1.8957578674052664E-4</v>
      </c>
      <c r="J213" s="88">
        <v>2.2532196328532011E-3</v>
      </c>
      <c r="K213" s="88">
        <v>2.8305839353521428E-3</v>
      </c>
    </row>
    <row r="214" spans="1:11" hidden="1" x14ac:dyDescent="0.35">
      <c r="A214" s="88">
        <v>4.3607154350898125E-3</v>
      </c>
      <c r="B214" s="88">
        <v>4.9786342036252191E-3</v>
      </c>
      <c r="C214" s="88">
        <v>7.5393336130921186E-4</v>
      </c>
      <c r="D214" s="88">
        <v>2.5549806992628179E-3</v>
      </c>
      <c r="E214" s="88">
        <v>3.8508911630943709E-3</v>
      </c>
      <c r="F214" s="88">
        <v>1.4927828016708623E-3</v>
      </c>
      <c r="G214" s="88">
        <v>1.6600981905393007E-3</v>
      </c>
      <c r="H214" s="88">
        <v>-7.045297676836847E-4</v>
      </c>
      <c r="I214" s="88">
        <v>3.0517986778720147E-3</v>
      </c>
      <c r="J214" s="88">
        <v>1.6169320583055951E-3</v>
      </c>
      <c r="K214" s="88">
        <v>-2.076072228248569E-2</v>
      </c>
    </row>
    <row r="215" spans="1:11" hidden="1" x14ac:dyDescent="0.35">
      <c r="A215" s="88">
        <v>8.6374943658681837E-4</v>
      </c>
      <c r="B215" s="88">
        <v>8.6119453439330198E-4</v>
      </c>
      <c r="C215" s="88">
        <v>4.4962639731812421E-4</v>
      </c>
      <c r="D215" s="88">
        <v>9.1978081599376033E-4</v>
      </c>
      <c r="E215" s="88">
        <v>1.1344733183921273E-3</v>
      </c>
      <c r="F215" s="88">
        <v>7.1328909327861604E-4</v>
      </c>
      <c r="G215" s="88">
        <v>5.4605499983610359E-4</v>
      </c>
      <c r="H215" s="88">
        <v>2.9407963423846257E-4</v>
      </c>
      <c r="I215" s="88">
        <v>8.5645174826026597E-4</v>
      </c>
      <c r="J215" s="88">
        <v>-1.2873671506913027E-4</v>
      </c>
      <c r="K215" s="88">
        <v>-2.4875930473699953E-3</v>
      </c>
    </row>
    <row r="216" spans="1:11" hidden="1" x14ac:dyDescent="0.35">
      <c r="A216" s="116" t="s">
        <v>280</v>
      </c>
    </row>
    <row r="217" spans="1:11" hidden="1" x14ac:dyDescent="0.35">
      <c r="A217" s="88">
        <f t="array" ref="A217:A227">MMULT(MINVERSE(tao*S),Pi)+MMULT(MMULT(TRANSPOSE(P),MINVERSE(OMEGA)),Q)</f>
        <v>-16.187574250356054</v>
      </c>
    </row>
    <row r="218" spans="1:11" hidden="1" x14ac:dyDescent="0.35">
      <c r="A218" s="88">
        <v>40.632726372324711</v>
      </c>
    </row>
    <row r="219" spans="1:11" hidden="1" x14ac:dyDescent="0.35">
      <c r="A219" s="88">
        <v>59.712667336979131</v>
      </c>
    </row>
    <row r="220" spans="1:11" hidden="1" x14ac:dyDescent="0.35">
      <c r="A220" s="88">
        <v>58.79420195333298</v>
      </c>
    </row>
    <row r="221" spans="1:11" hidden="1" x14ac:dyDescent="0.35">
      <c r="A221" s="88">
        <v>-27.177571775384319</v>
      </c>
    </row>
    <row r="222" spans="1:11" hidden="1" x14ac:dyDescent="0.35">
      <c r="A222" s="88">
        <v>-1.975792796220917</v>
      </c>
    </row>
    <row r="223" spans="1:11" hidden="1" x14ac:dyDescent="0.35">
      <c r="A223" s="88">
        <v>-54.416598903824635</v>
      </c>
    </row>
    <row r="224" spans="1:11" hidden="1" x14ac:dyDescent="0.35">
      <c r="A224" s="88">
        <v>-13.175571256164389</v>
      </c>
    </row>
    <row r="225" spans="1:3" hidden="1" x14ac:dyDescent="0.35">
      <c r="A225" s="88">
        <v>-28.387351557921669</v>
      </c>
    </row>
    <row r="226" spans="1:3" hidden="1" x14ac:dyDescent="0.35">
      <c r="A226" s="88">
        <v>-3.6520852873699772</v>
      </c>
    </row>
    <row r="227" spans="1:3" hidden="1" x14ac:dyDescent="0.35">
      <c r="A227" s="88">
        <v>0.46171899742773109</v>
      </c>
    </row>
    <row r="229" spans="1:3" x14ac:dyDescent="0.35">
      <c r="A229" s="105" t="s">
        <v>279</v>
      </c>
      <c r="B229" s="105" t="s">
        <v>278</v>
      </c>
      <c r="C229" s="105" t="s">
        <v>277</v>
      </c>
    </row>
    <row r="230" spans="1:3" x14ac:dyDescent="0.35">
      <c r="A230" s="103" t="s">
        <v>270</v>
      </c>
      <c r="B230" s="117">
        <f t="array" ref="B230:B240">MMULT(A205:K215,A217:A227)</f>
        <v>3.1428632848048796E-2</v>
      </c>
      <c r="C230" s="96">
        <f>B230+$B$5</f>
        <v>3.6636966181382132E-2</v>
      </c>
    </row>
    <row r="231" spans="1:3" x14ac:dyDescent="0.35">
      <c r="A231" s="103" t="s">
        <v>269</v>
      </c>
      <c r="B231" s="153">
        <v>1.3251625603111702E-2</v>
      </c>
      <c r="C231" s="96">
        <f t="shared" ref="C231:C240" si="11">B231+$B$5</f>
        <v>1.8459958936445035E-2</v>
      </c>
    </row>
    <row r="232" spans="1:3" x14ac:dyDescent="0.35">
      <c r="A232" s="103" t="s">
        <v>271</v>
      </c>
      <c r="B232" s="153">
        <v>-2.2907928200969957E-2</v>
      </c>
      <c r="C232" s="96">
        <f t="shared" si="11"/>
        <v>-1.7699594867636625E-2</v>
      </c>
    </row>
    <row r="233" spans="1:3" x14ac:dyDescent="0.35">
      <c r="A233" s="103" t="s">
        <v>267</v>
      </c>
      <c r="B233" s="153">
        <v>1.6191026593052338E-3</v>
      </c>
      <c r="C233" s="96">
        <f t="shared" si="11"/>
        <v>6.8274359926385666E-3</v>
      </c>
    </row>
    <row r="234" spans="1:3" x14ac:dyDescent="0.35">
      <c r="A234" s="103" t="s">
        <v>268</v>
      </c>
      <c r="B234" s="153">
        <v>1.4226152865015048E-2</v>
      </c>
      <c r="C234" s="96">
        <f t="shared" si="11"/>
        <v>1.943448619834838E-2</v>
      </c>
    </row>
    <row r="235" spans="1:3" x14ac:dyDescent="0.35">
      <c r="A235" s="103" t="s">
        <v>274</v>
      </c>
      <c r="B235" s="153">
        <v>-8.3619210212998851E-3</v>
      </c>
      <c r="C235" s="96">
        <f t="shared" si="11"/>
        <v>-3.153587687966552E-3</v>
      </c>
    </row>
    <row r="236" spans="1:3" x14ac:dyDescent="0.35">
      <c r="A236" s="103" t="s">
        <v>272</v>
      </c>
      <c r="B236" s="153">
        <v>1.6149793298060437E-2</v>
      </c>
      <c r="C236" s="96">
        <f t="shared" si="11"/>
        <v>2.1358126631393769E-2</v>
      </c>
    </row>
    <row r="237" spans="1:3" x14ac:dyDescent="0.35">
      <c r="A237" s="103" t="s">
        <v>273</v>
      </c>
      <c r="B237" s="153">
        <v>-2.0509270903141932E-2</v>
      </c>
      <c r="C237" s="96">
        <f t="shared" si="11"/>
        <v>-1.53009375698086E-2</v>
      </c>
    </row>
    <row r="238" spans="1:3" x14ac:dyDescent="0.35">
      <c r="A238" s="103" t="s">
        <v>275</v>
      </c>
      <c r="B238" s="153">
        <v>-5.2926060971388604E-3</v>
      </c>
      <c r="C238" s="96">
        <f t="shared" si="11"/>
        <v>-8.4272763805527326E-5</v>
      </c>
    </row>
    <row r="239" spans="1:3" x14ac:dyDescent="0.35">
      <c r="A239" s="103" t="s">
        <v>134</v>
      </c>
      <c r="B239" s="153">
        <v>3.6158608309939666E-2</v>
      </c>
      <c r="C239" s="96">
        <f t="shared" si="11"/>
        <v>4.1366941643273002E-2</v>
      </c>
    </row>
    <row r="240" spans="1:3" x14ac:dyDescent="0.35">
      <c r="A240" s="102" t="s">
        <v>276</v>
      </c>
      <c r="B240" s="153">
        <v>1.1115371321771837E-2</v>
      </c>
      <c r="C240" s="96">
        <f t="shared" si="11"/>
        <v>1.6323704655105169E-2</v>
      </c>
    </row>
  </sheetData>
  <mergeCells count="3">
    <mergeCell ref="A1:C2"/>
    <mergeCell ref="D1:E1"/>
    <mergeCell ref="G60:H6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BD90-B6DD-4E47-A34A-71540695B684}">
  <dimension ref="A1:M46"/>
  <sheetViews>
    <sheetView tabSelected="1" zoomScale="85" zoomScaleNormal="85" workbookViewId="0">
      <selection activeCell="F17" sqref="F17"/>
    </sheetView>
  </sheetViews>
  <sheetFormatPr defaultRowHeight="14" x14ac:dyDescent="0.3"/>
  <cols>
    <col min="1" max="1" width="32.453125" style="154" bestFit="1" customWidth="1"/>
    <col min="2" max="2" width="20.08984375" style="154" bestFit="1" customWidth="1"/>
    <col min="3" max="3" width="12.26953125" style="154" bestFit="1" customWidth="1"/>
    <col min="4" max="4" width="15.08984375" style="154" bestFit="1" customWidth="1"/>
    <col min="5" max="5" width="11.7265625" style="154" bestFit="1" customWidth="1"/>
    <col min="6" max="6" width="13.81640625" style="154" bestFit="1" customWidth="1"/>
    <col min="7" max="7" width="23.7265625" style="154" bestFit="1" customWidth="1"/>
    <col min="8" max="8" width="16.26953125" style="154" bestFit="1" customWidth="1"/>
    <col min="9" max="9" width="11.54296875" style="154" bestFit="1" customWidth="1"/>
    <col min="10" max="10" width="14.453125" style="154" bestFit="1" customWidth="1"/>
    <col min="11" max="11" width="12.08984375" style="154" bestFit="1" customWidth="1"/>
    <col min="12" max="12" width="8.453125" style="154" bestFit="1" customWidth="1"/>
    <col min="13" max="13" width="12.453125" style="154" bestFit="1" customWidth="1"/>
    <col min="14" max="16384" width="8.7265625" style="154"/>
  </cols>
  <sheetData>
    <row r="1" spans="1:8" ht="14.5" customHeight="1" x14ac:dyDescent="0.3">
      <c r="A1" s="253" t="s">
        <v>375</v>
      </c>
      <c r="B1" s="253"/>
      <c r="C1" s="253"/>
    </row>
    <row r="2" spans="1:8" ht="14.5" customHeight="1" x14ac:dyDescent="0.3">
      <c r="A2" s="253"/>
      <c r="B2" s="253"/>
      <c r="C2" s="253"/>
    </row>
    <row r="3" spans="1:8" ht="14.5" customHeight="1" x14ac:dyDescent="0.3"/>
    <row r="4" spans="1:8" ht="14.5" customHeight="1" x14ac:dyDescent="0.3">
      <c r="A4" s="155" t="s">
        <v>376</v>
      </c>
      <c r="B4" s="155" t="s">
        <v>377</v>
      </c>
      <c r="C4" s="155" t="s">
        <v>378</v>
      </c>
      <c r="D4" s="156" t="s">
        <v>367</v>
      </c>
      <c r="E4" s="39" t="s">
        <v>379</v>
      </c>
    </row>
    <row r="5" spans="1:8" x14ac:dyDescent="0.3">
      <c r="A5" s="157" t="s">
        <v>270</v>
      </c>
      <c r="B5" s="158">
        <f>'Black Litterman'!B230</f>
        <v>3.1428632848048796E-2</v>
      </c>
      <c r="C5" s="159">
        <f>[2]Returns!Q37</f>
        <v>5.7118215673189563E-3</v>
      </c>
      <c r="D5" s="160">
        <v>0.33046700127169271</v>
      </c>
      <c r="E5" s="36">
        <v>0.20241780135320053</v>
      </c>
      <c r="G5" s="154" t="s">
        <v>446</v>
      </c>
      <c r="H5" s="223">
        <v>0.33050000000000002</v>
      </c>
    </row>
    <row r="6" spans="1:8" x14ac:dyDescent="0.3">
      <c r="A6" s="157" t="s">
        <v>269</v>
      </c>
      <c r="B6" s="158">
        <f>'Black Litterman'!B231</f>
        <v>1.3251625603111702E-2</v>
      </c>
      <c r="C6" s="159">
        <f>[2]Returns!R37</f>
        <v>1.0994510348076953E-2</v>
      </c>
      <c r="D6" s="160">
        <v>0</v>
      </c>
      <c r="E6" s="36">
        <v>0.53316012310586436</v>
      </c>
      <c r="G6" s="154" t="s">
        <v>262</v>
      </c>
      <c r="H6" s="223">
        <v>0.3342</v>
      </c>
    </row>
    <row r="7" spans="1:8" x14ac:dyDescent="0.3">
      <c r="A7" s="157" t="s">
        <v>271</v>
      </c>
      <c r="B7" s="158">
        <f>'Black Litterman'!B232</f>
        <v>-2.2907928200969957E-2</v>
      </c>
      <c r="C7" s="159">
        <f>[2]Returns!S37</f>
        <v>2.5126030792944169E-3</v>
      </c>
      <c r="D7" s="160">
        <v>0</v>
      </c>
      <c r="E7" s="36">
        <v>5.4514287722689826E-2</v>
      </c>
      <c r="G7" s="154" t="s">
        <v>258</v>
      </c>
      <c r="H7" s="223">
        <v>0.14599999999999999</v>
      </c>
    </row>
    <row r="8" spans="1:8" x14ac:dyDescent="0.3">
      <c r="A8" s="157" t="s">
        <v>267</v>
      </c>
      <c r="B8" s="158">
        <f>'Black Litterman'!B233</f>
        <v>1.6191026593052338E-3</v>
      </c>
      <c r="C8" s="159">
        <f>[2]Returns!T37</f>
        <v>2.3937041390940548E-3</v>
      </c>
      <c r="D8" s="160">
        <v>0</v>
      </c>
      <c r="E8" s="36">
        <v>0.79811618850529897</v>
      </c>
      <c r="G8" s="154" t="s">
        <v>261</v>
      </c>
      <c r="H8" s="223">
        <v>0.1893</v>
      </c>
    </row>
    <row r="9" spans="1:8" x14ac:dyDescent="0.3">
      <c r="A9" s="157" t="s">
        <v>268</v>
      </c>
      <c r="B9" s="158">
        <f>'Black Litterman'!B234</f>
        <v>1.4226152865015048E-2</v>
      </c>
      <c r="C9" s="159">
        <f>[2]Returns!U37</f>
        <v>2.1484712535333825E-3</v>
      </c>
      <c r="D9" s="160">
        <v>0.33422334039927992</v>
      </c>
      <c r="E9" s="36">
        <v>0.76536562538425357</v>
      </c>
    </row>
    <row r="10" spans="1:8" x14ac:dyDescent="0.3">
      <c r="A10" s="157" t="s">
        <v>274</v>
      </c>
      <c r="B10" s="158">
        <f>'Black Litterman'!B235</f>
        <v>-8.3619210212998851E-3</v>
      </c>
      <c r="C10" s="159">
        <f>[2]Returns!V37</f>
        <v>1.1057926701442162E-2</v>
      </c>
      <c r="D10" s="160">
        <v>0</v>
      </c>
      <c r="E10" s="36">
        <v>0.29786499504115815</v>
      </c>
    </row>
    <row r="11" spans="1:8" x14ac:dyDescent="0.3">
      <c r="A11" s="157" t="s">
        <v>272</v>
      </c>
      <c r="B11" s="158">
        <f>'Black Litterman'!B236</f>
        <v>1.6149793298060437E-2</v>
      </c>
      <c r="C11" s="159">
        <f>[2]Returns!W37</f>
        <v>4.0183809256273467E-3</v>
      </c>
      <c r="D11" s="160">
        <v>0.14604231042352861</v>
      </c>
      <c r="E11" s="36">
        <v>0.29786499504115815</v>
      </c>
    </row>
    <row r="12" spans="1:8" x14ac:dyDescent="0.3">
      <c r="A12" s="157" t="s">
        <v>273</v>
      </c>
      <c r="B12" s="158">
        <f>'Black Litterman'!B237</f>
        <v>-2.0509270903141932E-2</v>
      </c>
      <c r="C12" s="159">
        <f>[2]Returns!X37</f>
        <v>5.5810437224283046E-3</v>
      </c>
      <c r="D12" s="160">
        <v>0</v>
      </c>
      <c r="E12" s="36">
        <v>0.64113532832675724</v>
      </c>
    </row>
    <row r="13" spans="1:8" x14ac:dyDescent="0.3">
      <c r="A13" s="157" t="s">
        <v>275</v>
      </c>
      <c r="B13" s="158">
        <f>'Black Litterman'!B238</f>
        <v>-5.2926060971388604E-3</v>
      </c>
      <c r="C13" s="159">
        <f>[2]Returns!Y37</f>
        <v>1.8300338470722153E-3</v>
      </c>
      <c r="D13" s="160">
        <v>0</v>
      </c>
      <c r="E13" s="36">
        <v>0.85534819977080367</v>
      </c>
    </row>
    <row r="14" spans="1:8" x14ac:dyDescent="0.3">
      <c r="A14" s="157" t="s">
        <v>134</v>
      </c>
      <c r="B14" s="158">
        <f>'Black Litterman'!B239</f>
        <v>3.6158608309939666E-2</v>
      </c>
      <c r="C14" s="159">
        <f>[2]Returns!Z37</f>
        <v>2.0489943605252622E-2</v>
      </c>
      <c r="D14" s="160">
        <v>0.12796491694149698</v>
      </c>
      <c r="E14" s="36">
        <v>1.2543069142979664</v>
      </c>
    </row>
    <row r="15" spans="1:8" ht="14.5" thickBot="1" x14ac:dyDescent="0.35">
      <c r="A15" s="161" t="s">
        <v>276</v>
      </c>
      <c r="B15" s="158">
        <f>'Black Litterman'!B240</f>
        <v>1.1115371321771837E-2</v>
      </c>
      <c r="C15" s="159">
        <f>[2]Returns!AA37</f>
        <v>1.2290327349807549E-2</v>
      </c>
      <c r="D15" s="162">
        <v>6.1302486018129453E-2</v>
      </c>
      <c r="E15" s="36">
        <v>7.5520867629215713E-2</v>
      </c>
    </row>
    <row r="16" spans="1:8" x14ac:dyDescent="0.3">
      <c r="D16" s="163">
        <f>SUM(D5:D15)</f>
        <v>1.0000000550541277</v>
      </c>
    </row>
    <row r="18" spans="1:13" x14ac:dyDescent="0.3">
      <c r="A18" s="164" t="s">
        <v>380</v>
      </c>
    </row>
    <row r="19" spans="1:13" x14ac:dyDescent="0.3">
      <c r="C19" s="165" t="s">
        <v>270</v>
      </c>
      <c r="D19" s="165" t="s">
        <v>269</v>
      </c>
      <c r="E19" s="165" t="s">
        <v>271</v>
      </c>
      <c r="F19" s="165" t="s">
        <v>267</v>
      </c>
      <c r="G19" s="165" t="s">
        <v>268</v>
      </c>
      <c r="H19" s="165" t="s">
        <v>274</v>
      </c>
      <c r="I19" s="165" t="s">
        <v>272</v>
      </c>
      <c r="J19" s="165" t="s">
        <v>273</v>
      </c>
      <c r="K19" s="165" t="s">
        <v>275</v>
      </c>
      <c r="L19" s="165" t="s">
        <v>134</v>
      </c>
      <c r="M19" s="165" t="s">
        <v>276</v>
      </c>
    </row>
    <row r="20" spans="1:13" x14ac:dyDescent="0.3">
      <c r="B20" s="155" t="s">
        <v>367</v>
      </c>
      <c r="C20" s="166">
        <f>D5</f>
        <v>0.33046700127169271</v>
      </c>
      <c r="D20" s="167">
        <f>D6</f>
        <v>0</v>
      </c>
      <c r="E20" s="167">
        <f>D7</f>
        <v>0</v>
      </c>
      <c r="F20" s="167">
        <f>D8</f>
        <v>0</v>
      </c>
      <c r="G20" s="167">
        <f>D9</f>
        <v>0.33422334039927992</v>
      </c>
      <c r="H20" s="167">
        <f>D10</f>
        <v>0</v>
      </c>
      <c r="I20" s="167">
        <f>D11</f>
        <v>0.14604231042352861</v>
      </c>
      <c r="J20" s="167">
        <f>D12</f>
        <v>0</v>
      </c>
      <c r="K20" s="167">
        <f>D13</f>
        <v>0</v>
      </c>
      <c r="L20" s="167">
        <f>D14</f>
        <v>0.12796491694149698</v>
      </c>
      <c r="M20" s="167">
        <f>D15</f>
        <v>6.1302486018129453E-2</v>
      </c>
    </row>
    <row r="21" spans="1:13" x14ac:dyDescent="0.3">
      <c r="A21" s="168" t="s">
        <v>270</v>
      </c>
      <c r="B21" s="169">
        <f t="shared" ref="B21:B31" si="0">D5</f>
        <v>0.33046700127169271</v>
      </c>
      <c r="C21" s="170">
        <v>6.2118777601629449E-3</v>
      </c>
      <c r="D21" s="170">
        <v>4.5516001526760856E-3</v>
      </c>
      <c r="E21" s="170">
        <v>-1.603742827310164E-3</v>
      </c>
      <c r="F21" s="170">
        <v>-3.0832895905105756E-4</v>
      </c>
      <c r="G21" s="170">
        <v>7.8673850372819136E-4</v>
      </c>
      <c r="H21" s="170">
        <v>2.6868146890558287E-4</v>
      </c>
      <c r="I21" s="170">
        <v>2.5293826883153185E-3</v>
      </c>
      <c r="J21" s="170">
        <v>2.2470020237155564E-4</v>
      </c>
      <c r="K21" s="170">
        <v>1.7394826486204562E-4</v>
      </c>
      <c r="L21" s="170">
        <v>1.0146247822332014E-3</v>
      </c>
      <c r="M21" s="170">
        <v>5.5326309979318101E-4</v>
      </c>
    </row>
    <row r="22" spans="1:13" x14ac:dyDescent="0.3">
      <c r="A22" s="168" t="s">
        <v>269</v>
      </c>
      <c r="B22" s="169">
        <f t="shared" si="0"/>
        <v>0</v>
      </c>
      <c r="C22" s="170">
        <v>4.5516001526760856E-3</v>
      </c>
      <c r="D22" s="170">
        <v>1.1584751095786574E-2</v>
      </c>
      <c r="E22" s="170">
        <v>2.3526664895621814E-4</v>
      </c>
      <c r="F22" s="170">
        <v>7.2583923300572505E-5</v>
      </c>
      <c r="G22" s="170">
        <v>1.5665454780200793E-4</v>
      </c>
      <c r="H22" s="170">
        <v>-1.0411773418124367E-5</v>
      </c>
      <c r="I22" s="170">
        <v>3.109909826070368E-3</v>
      </c>
      <c r="J22" s="170">
        <v>1.2003677112163597E-4</v>
      </c>
      <c r="K22" s="170">
        <v>1.4503598165791127E-4</v>
      </c>
      <c r="L22" s="170">
        <v>1.8310804488823221E-3</v>
      </c>
      <c r="M22" s="170">
        <v>-1.9876308493721744E-3</v>
      </c>
    </row>
    <row r="23" spans="1:13" x14ac:dyDescent="0.3">
      <c r="A23" s="168" t="s">
        <v>271</v>
      </c>
      <c r="B23" s="169">
        <f t="shared" si="0"/>
        <v>0</v>
      </c>
      <c r="C23" s="170">
        <v>-1.603742827310164E-3</v>
      </c>
      <c r="D23" s="170">
        <v>2.3526664895621814E-4</v>
      </c>
      <c r="E23" s="170">
        <v>2.8907363701568107E-3</v>
      </c>
      <c r="F23" s="170">
        <v>-1.3134986203951847E-4</v>
      </c>
      <c r="G23" s="170">
        <v>-6.8480773380176149E-4</v>
      </c>
      <c r="H23" s="170">
        <v>-3.236437867546743E-4</v>
      </c>
      <c r="I23" s="170">
        <v>-4.9509833583967066E-4</v>
      </c>
      <c r="J23" s="170">
        <v>4.7484512435327588E-4</v>
      </c>
      <c r="K23" s="170">
        <v>6.740791992270412E-5</v>
      </c>
      <c r="L23" s="170">
        <v>-5.9826467973463592E-4</v>
      </c>
      <c r="M23" s="170">
        <v>-1.3947021960209953E-3</v>
      </c>
    </row>
    <row r="24" spans="1:13" x14ac:dyDescent="0.3">
      <c r="A24" s="168" t="s">
        <v>267</v>
      </c>
      <c r="B24" s="169">
        <f t="shared" si="0"/>
        <v>0</v>
      </c>
      <c r="C24" s="170">
        <v>-3.0832895905105756E-4</v>
      </c>
      <c r="D24" s="170">
        <v>7.2583923300572505E-5</v>
      </c>
      <c r="E24" s="170">
        <v>-1.3134986203951847E-4</v>
      </c>
      <c r="F24" s="170">
        <v>2.7650872387374203E-3</v>
      </c>
      <c r="G24" s="170">
        <v>1.1350877916110607E-3</v>
      </c>
      <c r="H24" s="170">
        <v>1.0494016046689873E-4</v>
      </c>
      <c r="I24" s="170">
        <v>4.9105129556808178E-4</v>
      </c>
      <c r="J24" s="170">
        <v>1.356960520384931E-3</v>
      </c>
      <c r="K24" s="170">
        <v>1.0930950466258159E-3</v>
      </c>
      <c r="L24" s="170">
        <v>-8.2781514607212865E-4</v>
      </c>
      <c r="M24" s="170">
        <v>-3.2228219699588246E-4</v>
      </c>
    </row>
    <row r="25" spans="1:13" x14ac:dyDescent="0.3">
      <c r="A25" s="168" t="s">
        <v>268</v>
      </c>
      <c r="B25" s="169">
        <f t="shared" si="0"/>
        <v>0.33422334039927992</v>
      </c>
      <c r="C25" s="170">
        <v>7.8673850372819136E-4</v>
      </c>
      <c r="D25" s="170">
        <v>1.5665454780200793E-4</v>
      </c>
      <c r="E25" s="170">
        <v>-6.8480773380176149E-4</v>
      </c>
      <c r="F25" s="170">
        <v>1.1350877916110607E-3</v>
      </c>
      <c r="G25" s="170">
        <v>2.5050767673935742E-3</v>
      </c>
      <c r="H25" s="170">
        <v>-1.5682463045935531E-4</v>
      </c>
      <c r="I25" s="170">
        <v>6.6145756292066685E-4</v>
      </c>
      <c r="J25" s="170">
        <v>8.8419285137317379E-4</v>
      </c>
      <c r="K25" s="170">
        <v>1.0204836396752253E-3</v>
      </c>
      <c r="L25" s="170">
        <v>9.8929310298559101E-4</v>
      </c>
      <c r="M25" s="170">
        <v>-5.0567755058300329E-4</v>
      </c>
    </row>
    <row r="26" spans="1:13" x14ac:dyDescent="0.3">
      <c r="A26" s="168" t="s">
        <v>274</v>
      </c>
      <c r="B26" s="169">
        <f t="shared" si="0"/>
        <v>0</v>
      </c>
      <c r="C26" s="170">
        <v>2.6868146890558287E-4</v>
      </c>
      <c r="D26" s="170">
        <v>-1.0411773418124367E-5</v>
      </c>
      <c r="E26" s="170">
        <v>-3.236437867546743E-4</v>
      </c>
      <c r="F26" s="170">
        <v>1.0494016046689873E-4</v>
      </c>
      <c r="G26" s="170">
        <v>-1.5682463045935531E-4</v>
      </c>
      <c r="H26" s="170">
        <v>1.1648818456442594E-2</v>
      </c>
      <c r="I26" s="170">
        <v>2.2069872021255555E-3</v>
      </c>
      <c r="J26" s="170">
        <v>6.2467409036869384E-4</v>
      </c>
      <c r="K26" s="170">
        <v>-7.9042399831752311E-4</v>
      </c>
      <c r="L26" s="170">
        <v>-3.2275866597190118E-3</v>
      </c>
      <c r="M26" s="170">
        <v>1.3835937523881162E-3</v>
      </c>
    </row>
    <row r="27" spans="1:13" x14ac:dyDescent="0.3">
      <c r="A27" s="168" t="s">
        <v>272</v>
      </c>
      <c r="B27" s="169">
        <f t="shared" si="0"/>
        <v>0.14604231042352861</v>
      </c>
      <c r="C27" s="170">
        <v>2.5293826883153185E-3</v>
      </c>
      <c r="D27" s="170">
        <v>3.109909826070368E-3</v>
      </c>
      <c r="E27" s="170">
        <v>-4.9509833583967066E-4</v>
      </c>
      <c r="F27" s="170">
        <v>4.9105129556808178E-4</v>
      </c>
      <c r="G27" s="170">
        <v>6.6145756292066685E-4</v>
      </c>
      <c r="H27" s="170">
        <v>2.2069872021255555E-3</v>
      </c>
      <c r="I27" s="170">
        <v>4.4651113802687634E-3</v>
      </c>
      <c r="J27" s="170">
        <v>1.2125702341353303E-3</v>
      </c>
      <c r="K27" s="170">
        <v>-9.4855524620856603E-5</v>
      </c>
      <c r="L27" s="170">
        <v>-1.6040037745542952E-3</v>
      </c>
      <c r="M27" s="170">
        <v>-6.4963673484443832E-4</v>
      </c>
    </row>
    <row r="28" spans="1:13" x14ac:dyDescent="0.3">
      <c r="A28" s="168" t="s">
        <v>273</v>
      </c>
      <c r="B28" s="169">
        <f t="shared" si="0"/>
        <v>0</v>
      </c>
      <c r="C28" s="170">
        <v>2.2470020237155564E-4</v>
      </c>
      <c r="D28" s="170">
        <v>1.2003677112163597E-4</v>
      </c>
      <c r="E28" s="170">
        <v>4.7484512435327588E-4</v>
      </c>
      <c r="F28" s="170">
        <v>1.356960520384931E-3</v>
      </c>
      <c r="G28" s="170">
        <v>8.8419285137317379E-4</v>
      </c>
      <c r="H28" s="170">
        <v>6.2467409036869384E-4</v>
      </c>
      <c r="I28" s="170">
        <v>1.2125702341353303E-3</v>
      </c>
      <c r="J28" s="170">
        <v>6.0775995739715677E-3</v>
      </c>
      <c r="K28" s="170">
        <v>5.351060492955449E-4</v>
      </c>
      <c r="L28" s="170">
        <v>-1.5518107730877245E-3</v>
      </c>
      <c r="M28" s="170">
        <v>1.6273532469171612E-3</v>
      </c>
    </row>
    <row r="29" spans="1:13" x14ac:dyDescent="0.3">
      <c r="A29" s="168" t="s">
        <v>275</v>
      </c>
      <c r="B29" s="169">
        <f t="shared" si="0"/>
        <v>0</v>
      </c>
      <c r="C29" s="170">
        <v>1.7394826486204562E-4</v>
      </c>
      <c r="D29" s="170">
        <v>1.4503598165791127E-4</v>
      </c>
      <c r="E29" s="170">
        <v>6.740791992270412E-5</v>
      </c>
      <c r="F29" s="170">
        <v>1.0930950466258159E-3</v>
      </c>
      <c r="G29" s="170">
        <v>1.0204836396752253E-3</v>
      </c>
      <c r="H29" s="170">
        <v>-7.9042399831752311E-4</v>
      </c>
      <c r="I29" s="170">
        <v>-9.4855524620856603E-5</v>
      </c>
      <c r="J29" s="170">
        <v>5.351060492955449E-4</v>
      </c>
      <c r="K29" s="170">
        <v>2.1654409665778644E-3</v>
      </c>
      <c r="L29" s="170">
        <v>2.2977514502932356E-3</v>
      </c>
      <c r="M29" s="170">
        <v>-6.6204681696225187E-4</v>
      </c>
    </row>
    <row r="30" spans="1:13" x14ac:dyDescent="0.3">
      <c r="A30" s="168" t="s">
        <v>134</v>
      </c>
      <c r="B30" s="169">
        <f t="shared" si="0"/>
        <v>0.12796491694149698</v>
      </c>
      <c r="C30" s="170">
        <v>1.0146247822332014E-3</v>
      </c>
      <c r="D30" s="170">
        <v>1.8310804488823221E-3</v>
      </c>
      <c r="E30" s="170">
        <v>-5.9826467973463592E-4</v>
      </c>
      <c r="F30" s="170">
        <v>-8.2781514607212865E-4</v>
      </c>
      <c r="G30" s="170">
        <v>9.8929310298559101E-4</v>
      </c>
      <c r="H30" s="170">
        <v>-3.2275866597190118E-3</v>
      </c>
      <c r="I30" s="170">
        <v>-1.6040037745542952E-3</v>
      </c>
      <c r="J30" s="170">
        <v>-1.5518107730877245E-3</v>
      </c>
      <c r="K30" s="170">
        <v>2.2977514502932356E-3</v>
      </c>
      <c r="L30" s="170">
        <v>2.1117278852463998E-2</v>
      </c>
      <c r="M30" s="170">
        <v>2.3399967286196056E-3</v>
      </c>
    </row>
    <row r="31" spans="1:13" ht="14.5" thickBot="1" x14ac:dyDescent="0.35">
      <c r="A31" s="171" t="s">
        <v>276</v>
      </c>
      <c r="B31" s="169">
        <f t="shared" si="0"/>
        <v>6.1302486018129453E-2</v>
      </c>
      <c r="C31" s="172">
        <v>5.5326309979318101E-4</v>
      </c>
      <c r="D31" s="172">
        <v>-1.9876308493721744E-3</v>
      </c>
      <c r="E31" s="172">
        <v>-1.3947021960209953E-3</v>
      </c>
      <c r="F31" s="172">
        <v>-3.2228219699588246E-4</v>
      </c>
      <c r="G31" s="172">
        <v>-5.0567755058300329E-4</v>
      </c>
      <c r="H31" s="172">
        <v>1.3835937523881162E-3</v>
      </c>
      <c r="I31" s="172">
        <v>-6.4963673484443832E-4</v>
      </c>
      <c r="J31" s="172">
        <v>1.6273532469171612E-3</v>
      </c>
      <c r="K31" s="172">
        <v>-6.6204681696225187E-4</v>
      </c>
      <c r="L31" s="172">
        <v>2.3399967286196056E-3</v>
      </c>
      <c r="M31" s="172">
        <v>1.289244768008669E-2</v>
      </c>
    </row>
    <row r="32" spans="1:13" ht="14.5" thickBot="1" x14ac:dyDescent="0.35">
      <c r="C32" s="173">
        <f t="shared" ref="C32:M32" si="1">SUMPRODUCT($B$21:$B$31,C21:C31)*C20</f>
        <v>9.4147294470200017E-4</v>
      </c>
      <c r="D32" s="174">
        <f t="shared" si="1"/>
        <v>0</v>
      </c>
      <c r="E32" s="174">
        <f t="shared" si="1"/>
        <v>0</v>
      </c>
      <c r="F32" s="174">
        <f t="shared" si="1"/>
        <v>0</v>
      </c>
      <c r="G32" s="174">
        <f t="shared" si="1"/>
        <v>4.309617959072308E-4</v>
      </c>
      <c r="H32" s="174">
        <f t="shared" si="1"/>
        <v>0</v>
      </c>
      <c r="I32" s="174">
        <f t="shared" si="1"/>
        <v>2.1380107836336089E-4</v>
      </c>
      <c r="J32" s="174">
        <f t="shared" si="1"/>
        <v>0</v>
      </c>
      <c r="K32" s="174">
        <f t="shared" si="1"/>
        <v>0</v>
      </c>
      <c r="L32" s="174">
        <f t="shared" si="1"/>
        <v>4.1939361215246078E-4</v>
      </c>
      <c r="M32" s="175">
        <f t="shared" si="1"/>
        <v>6.1837539532699968E-5</v>
      </c>
    </row>
    <row r="33" spans="1:13" x14ac:dyDescent="0.3"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</row>
    <row r="34" spans="1:13" x14ac:dyDescent="0.3">
      <c r="A34" s="161" t="s">
        <v>442</v>
      </c>
      <c r="B34" s="177">
        <f>B35+'Black Litterman'!B5</f>
        <v>2.8016158046525106E-2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</row>
    <row r="35" spans="1:13" ht="27" customHeight="1" x14ac:dyDescent="0.3">
      <c r="A35" s="246" t="s">
        <v>443</v>
      </c>
      <c r="B35" s="179">
        <f>SUMPRODUCT(D5:D15,B5:B15)</f>
        <v>2.2807824713191774E-2</v>
      </c>
    </row>
    <row r="36" spans="1:13" x14ac:dyDescent="0.3">
      <c r="A36" s="161" t="s">
        <v>378</v>
      </c>
      <c r="B36" s="179">
        <f>SUM(C32:M32)</f>
        <v>2.0674669706577525E-3</v>
      </c>
    </row>
    <row r="37" spans="1:13" x14ac:dyDescent="0.3">
      <c r="A37" s="161" t="s">
        <v>381</v>
      </c>
      <c r="B37" s="179">
        <f>SQRT(B36)</f>
        <v>4.5469406974995318E-2</v>
      </c>
    </row>
    <row r="38" spans="1:13" x14ac:dyDescent="0.3">
      <c r="A38" s="180" t="s">
        <v>453</v>
      </c>
      <c r="B38" s="181">
        <f>B35/B37</f>
        <v>0.50160814117796448</v>
      </c>
    </row>
    <row r="39" spans="1:13" x14ac:dyDescent="0.3">
      <c r="A39" s="161" t="s">
        <v>384</v>
      </c>
      <c r="B39" s="182">
        <f>SUMPRODUCT(D5:D15,E5:E15)</f>
        <v>0.53133324886921574</v>
      </c>
    </row>
    <row r="40" spans="1:13" x14ac:dyDescent="0.3">
      <c r="A40" s="180" t="s">
        <v>454</v>
      </c>
      <c r="B40" s="183">
        <f>B35+B39*('Black Litterman'!B11-'Black Litterman'!B5)</f>
        <v>2.5345494448676519E-2</v>
      </c>
    </row>
    <row r="44" spans="1:13" x14ac:dyDescent="0.3">
      <c r="I44" s="184" t="s">
        <v>81</v>
      </c>
      <c r="J44" s="184" t="s">
        <v>444</v>
      </c>
    </row>
    <row r="45" spans="1:13" x14ac:dyDescent="0.3">
      <c r="H45" s="184" t="s">
        <v>445</v>
      </c>
      <c r="I45" s="216">
        <v>1.2954166666666668E-2</v>
      </c>
      <c r="J45" s="216">
        <v>2.1683163403156559E-2</v>
      </c>
    </row>
    <row r="46" spans="1:13" x14ac:dyDescent="0.3">
      <c r="H46" s="184" t="s">
        <v>441</v>
      </c>
      <c r="I46" s="216">
        <v>7.272857807520082E-2</v>
      </c>
      <c r="J46" s="216">
        <v>5.3103109613538778E-2</v>
      </c>
    </row>
  </sheetData>
  <mergeCells count="1">
    <mergeCell ref="A1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6D17-9350-4CB1-9814-57C665163A01}">
  <dimension ref="A2:W59"/>
  <sheetViews>
    <sheetView topLeftCell="A13" zoomScaleNormal="100" workbookViewId="0">
      <selection activeCell="D12" sqref="D12"/>
    </sheetView>
  </sheetViews>
  <sheetFormatPr defaultRowHeight="14" x14ac:dyDescent="0.3"/>
  <cols>
    <col min="1" max="1" width="12.7265625" style="7" bestFit="1" customWidth="1"/>
    <col min="2" max="2" width="12.453125" style="7" customWidth="1"/>
    <col min="3" max="3" width="9.26953125" style="7" customWidth="1"/>
    <col min="4" max="4" width="8.7265625" style="7"/>
    <col min="5" max="5" width="12.7265625" style="7" customWidth="1"/>
    <col min="6" max="16" width="8.7265625" style="7"/>
    <col min="17" max="40" width="0" style="7" hidden="1" customWidth="1"/>
    <col min="41" max="16384" width="8.7265625" style="7"/>
  </cols>
  <sheetData>
    <row r="2" spans="1:17" x14ac:dyDescent="0.3">
      <c r="A2" s="255" t="s">
        <v>390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36" t="s">
        <v>391</v>
      </c>
      <c r="P2" s="35"/>
      <c r="Q2" s="35"/>
    </row>
    <row r="3" spans="1:17" ht="29.5" customHeight="1" x14ac:dyDescent="0.3">
      <c r="A3" s="185" t="s">
        <v>294</v>
      </c>
      <c r="B3" s="256" t="s">
        <v>392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7" t="str">
        <f>Dashboard!K6</f>
        <v>C</v>
      </c>
      <c r="P3" s="35"/>
      <c r="Q3" s="35">
        <f>IF(O3="A",1,IF(O3="B",2,IF(O3="C",3,4)))</f>
        <v>3</v>
      </c>
    </row>
    <row r="4" spans="1:17" ht="30.5" customHeight="1" x14ac:dyDescent="0.3">
      <c r="A4" s="185" t="s">
        <v>394</v>
      </c>
      <c r="B4" s="260" t="s">
        <v>395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58"/>
      <c r="P4" s="35"/>
      <c r="Q4" s="35"/>
    </row>
    <row r="5" spans="1:17" x14ac:dyDescent="0.3">
      <c r="A5" s="185" t="s">
        <v>393</v>
      </c>
      <c r="B5" s="261" t="s">
        <v>396</v>
      </c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58"/>
      <c r="P5" s="35"/>
      <c r="Q5" s="35"/>
    </row>
    <row r="6" spans="1:17" ht="29.5" customHeight="1" x14ac:dyDescent="0.3">
      <c r="A6" s="185" t="s">
        <v>397</v>
      </c>
      <c r="B6" s="256" t="s">
        <v>398</v>
      </c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9"/>
      <c r="P6" s="35"/>
      <c r="Q6" s="35"/>
    </row>
    <row r="7" spans="1:17" x14ac:dyDescent="0.3">
      <c r="P7" s="35"/>
      <c r="Q7" s="35"/>
    </row>
    <row r="8" spans="1:17" x14ac:dyDescent="0.3">
      <c r="A8" s="255" t="s">
        <v>399</v>
      </c>
      <c r="B8" s="255"/>
      <c r="C8" s="255"/>
      <c r="D8" s="255"/>
      <c r="E8" s="255"/>
      <c r="F8" s="255"/>
      <c r="G8" s="255"/>
      <c r="H8" s="255"/>
      <c r="I8" s="255"/>
      <c r="J8" s="255"/>
      <c r="K8" s="255"/>
      <c r="O8" s="36" t="s">
        <v>391</v>
      </c>
      <c r="P8" s="35"/>
      <c r="Q8" s="35"/>
    </row>
    <row r="9" spans="1:17" x14ac:dyDescent="0.3">
      <c r="A9" s="36" t="s">
        <v>294</v>
      </c>
      <c r="B9" s="261" t="s">
        <v>400</v>
      </c>
      <c r="C9" s="261"/>
      <c r="O9" s="257" t="str">
        <f>Dashboard!K9</f>
        <v>D</v>
      </c>
      <c r="P9" s="35"/>
      <c r="Q9" s="35">
        <f>IF(O9="A",1,IF(O9="B",2,IF(O9="C",3,4)))</f>
        <v>4</v>
      </c>
    </row>
    <row r="10" spans="1:17" x14ac:dyDescent="0.3">
      <c r="A10" s="36" t="s">
        <v>394</v>
      </c>
      <c r="B10" s="261" t="s">
        <v>401</v>
      </c>
      <c r="C10" s="261"/>
      <c r="O10" s="257"/>
      <c r="P10" s="35"/>
      <c r="Q10" s="35"/>
    </row>
    <row r="11" spans="1:17" x14ac:dyDescent="0.3">
      <c r="A11" s="36" t="s">
        <v>393</v>
      </c>
      <c r="B11" s="261" t="s">
        <v>402</v>
      </c>
      <c r="C11" s="261"/>
      <c r="O11" s="257"/>
      <c r="P11" s="35"/>
      <c r="Q11" s="35"/>
    </row>
    <row r="12" spans="1:17" x14ac:dyDescent="0.3">
      <c r="A12" s="36" t="s">
        <v>397</v>
      </c>
      <c r="B12" s="261" t="s">
        <v>403</v>
      </c>
      <c r="C12" s="261"/>
      <c r="O12" s="257"/>
      <c r="P12" s="35"/>
      <c r="Q12" s="35"/>
    </row>
    <row r="13" spans="1:17" x14ac:dyDescent="0.3">
      <c r="P13" s="35"/>
      <c r="Q13" s="35"/>
    </row>
    <row r="14" spans="1:17" ht="28.5" customHeight="1" x14ac:dyDescent="0.3">
      <c r="A14" s="262" t="s">
        <v>404</v>
      </c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O14" s="95" t="s">
        <v>391</v>
      </c>
      <c r="P14" s="35"/>
      <c r="Q14" s="35"/>
    </row>
    <row r="15" spans="1:17" x14ac:dyDescent="0.3">
      <c r="B15" s="39" t="s">
        <v>405</v>
      </c>
      <c r="C15" s="39" t="s">
        <v>294</v>
      </c>
      <c r="D15" s="39" t="s">
        <v>394</v>
      </c>
      <c r="E15" s="39" t="s">
        <v>393</v>
      </c>
      <c r="O15" s="257" t="str">
        <f>Dashboard!K12</f>
        <v>C</v>
      </c>
      <c r="P15" s="35"/>
      <c r="Q15" s="35">
        <f>IF(O15="A",1,IF(O15="B",2,IF(O15="C",3,4)))</f>
        <v>3</v>
      </c>
    </row>
    <row r="16" spans="1:17" x14ac:dyDescent="0.3">
      <c r="B16" s="39" t="s">
        <v>406</v>
      </c>
      <c r="C16" s="36" t="s">
        <v>407</v>
      </c>
      <c r="D16" s="36" t="s">
        <v>408</v>
      </c>
      <c r="E16" s="36" t="s">
        <v>409</v>
      </c>
      <c r="O16" s="257"/>
      <c r="P16" s="35"/>
      <c r="Q16" s="35"/>
    </row>
    <row r="17" spans="1:23" x14ac:dyDescent="0.3">
      <c r="B17" s="186" t="s">
        <v>410</v>
      </c>
      <c r="C17" s="187" t="s">
        <v>411</v>
      </c>
      <c r="D17" s="187" t="s">
        <v>412</v>
      </c>
      <c r="E17" s="187" t="s">
        <v>413</v>
      </c>
      <c r="O17" s="257"/>
      <c r="P17" s="35"/>
      <c r="Q17" s="35"/>
    </row>
    <row r="18" spans="1:23" x14ac:dyDescent="0.3">
      <c r="A18" s="36" t="s">
        <v>294</v>
      </c>
      <c r="B18" s="36" t="s">
        <v>414</v>
      </c>
      <c r="O18" s="257"/>
      <c r="P18" s="35"/>
      <c r="Q18" s="35"/>
    </row>
    <row r="19" spans="1:23" x14ac:dyDescent="0.3">
      <c r="A19" s="36" t="s">
        <v>394</v>
      </c>
      <c r="B19" s="36" t="s">
        <v>415</v>
      </c>
      <c r="O19" s="257"/>
      <c r="P19" s="35"/>
      <c r="Q19" s="35"/>
    </row>
    <row r="20" spans="1:23" x14ac:dyDescent="0.3">
      <c r="A20" s="36" t="s">
        <v>393</v>
      </c>
      <c r="B20" s="36" t="s">
        <v>416</v>
      </c>
      <c r="O20" s="257"/>
      <c r="P20" s="35"/>
      <c r="Q20" s="35"/>
    </row>
    <row r="21" spans="1:23" x14ac:dyDescent="0.3">
      <c r="P21" s="35"/>
      <c r="Q21" s="35"/>
    </row>
    <row r="22" spans="1:23" x14ac:dyDescent="0.3">
      <c r="A22" s="255" t="s">
        <v>417</v>
      </c>
      <c r="B22" s="255"/>
      <c r="C22" s="255"/>
      <c r="D22" s="255"/>
      <c r="E22" s="255"/>
      <c r="F22" s="255"/>
      <c r="G22" s="255"/>
      <c r="H22" s="255"/>
      <c r="I22" s="255"/>
      <c r="J22" s="255"/>
      <c r="K22" s="255"/>
      <c r="O22" s="36" t="s">
        <v>391</v>
      </c>
      <c r="P22" s="35"/>
      <c r="Q22" s="35"/>
    </row>
    <row r="23" spans="1:23" x14ac:dyDescent="0.3">
      <c r="A23" s="36" t="s">
        <v>294</v>
      </c>
      <c r="B23" s="261" t="s">
        <v>418</v>
      </c>
      <c r="C23" s="261"/>
      <c r="O23" s="257" t="str">
        <f>Dashboard!K15</f>
        <v>D</v>
      </c>
      <c r="P23" s="35"/>
      <c r="Q23" s="35">
        <f>IF(O23="A",1,IF(O23="B",2,IF(O23="C",3,4)))</f>
        <v>4</v>
      </c>
    </row>
    <row r="24" spans="1:23" x14ac:dyDescent="0.3">
      <c r="A24" s="36" t="s">
        <v>394</v>
      </c>
      <c r="B24" s="261" t="s">
        <v>419</v>
      </c>
      <c r="C24" s="261"/>
      <c r="O24" s="257"/>
      <c r="P24" s="35"/>
      <c r="Q24" s="35"/>
    </row>
    <row r="25" spans="1:23" x14ac:dyDescent="0.3">
      <c r="A25" s="36" t="s">
        <v>393</v>
      </c>
      <c r="B25" s="261" t="s">
        <v>420</v>
      </c>
      <c r="C25" s="261"/>
      <c r="O25" s="257"/>
      <c r="P25" s="35"/>
      <c r="Q25" s="35"/>
    </row>
    <row r="26" spans="1:23" x14ac:dyDescent="0.3">
      <c r="A26" s="36" t="s">
        <v>397</v>
      </c>
      <c r="B26" s="261" t="s">
        <v>421</v>
      </c>
      <c r="C26" s="261"/>
      <c r="O26" s="257"/>
      <c r="P26" s="35"/>
      <c r="Q26" s="35"/>
    </row>
    <row r="27" spans="1:23" x14ac:dyDescent="0.3">
      <c r="P27" s="35"/>
      <c r="Q27" s="35"/>
    </row>
    <row r="28" spans="1:23" x14ac:dyDescent="0.3">
      <c r="A28" s="255" t="s">
        <v>422</v>
      </c>
      <c r="B28" s="255"/>
      <c r="C28" s="255"/>
      <c r="D28" s="255"/>
      <c r="E28" s="255"/>
      <c r="F28" s="255"/>
      <c r="G28" s="255"/>
      <c r="H28" s="255"/>
      <c r="I28" s="255"/>
      <c r="J28" s="255"/>
      <c r="K28" s="255"/>
      <c r="O28" s="36" t="s">
        <v>391</v>
      </c>
      <c r="P28" s="35"/>
      <c r="Q28" s="35"/>
      <c r="U28" s="7" t="s">
        <v>423</v>
      </c>
      <c r="V28" s="7" t="s">
        <v>424</v>
      </c>
    </row>
    <row r="29" spans="1:23" x14ac:dyDescent="0.3">
      <c r="A29" s="36" t="s">
        <v>294</v>
      </c>
      <c r="B29" s="261" t="s">
        <v>425</v>
      </c>
      <c r="C29" s="261"/>
      <c r="D29" s="261"/>
      <c r="O29" s="257" t="str">
        <f>Dashboard!K18</f>
        <v>D</v>
      </c>
      <c r="P29" s="35"/>
      <c r="Q29" s="35">
        <f>IF(O29="A",1,IF(O29="B",2,IF(O29="C",3,4)))</f>
        <v>4</v>
      </c>
      <c r="U29" s="7">
        <v>5</v>
      </c>
      <c r="V29" s="7">
        <v>1</v>
      </c>
      <c r="W29" s="7" t="s">
        <v>426</v>
      </c>
    </row>
    <row r="30" spans="1:23" x14ac:dyDescent="0.3">
      <c r="A30" s="36" t="s">
        <v>394</v>
      </c>
      <c r="B30" s="261" t="s">
        <v>427</v>
      </c>
      <c r="C30" s="261"/>
      <c r="D30" s="261"/>
      <c r="O30" s="257"/>
      <c r="P30" s="35"/>
      <c r="Q30" s="35"/>
      <c r="U30" s="7">
        <v>10.5</v>
      </c>
      <c r="V30" s="7">
        <v>0.8</v>
      </c>
    </row>
    <row r="31" spans="1:23" x14ac:dyDescent="0.3">
      <c r="A31" s="36" t="s">
        <v>393</v>
      </c>
      <c r="B31" s="261" t="s">
        <v>428</v>
      </c>
      <c r="C31" s="261"/>
      <c r="D31" s="261"/>
      <c r="O31" s="257"/>
      <c r="P31" s="35"/>
      <c r="Q31" s="35"/>
      <c r="U31" s="7">
        <v>14.5</v>
      </c>
      <c r="V31" s="7">
        <v>0.2</v>
      </c>
    </row>
    <row r="32" spans="1:23" x14ac:dyDescent="0.3">
      <c r="A32" s="36" t="s">
        <v>397</v>
      </c>
      <c r="B32" s="261" t="s">
        <v>429</v>
      </c>
      <c r="C32" s="261"/>
      <c r="D32" s="261"/>
      <c r="O32" s="257"/>
      <c r="P32" s="35"/>
      <c r="Q32" s="35"/>
      <c r="U32" s="7">
        <v>20</v>
      </c>
      <c r="V32" s="7">
        <v>0</v>
      </c>
    </row>
    <row r="33" spans="1:17" x14ac:dyDescent="0.3">
      <c r="P33" s="35"/>
      <c r="Q33" s="35">
        <f>SUM(Q1:Q32)</f>
        <v>18</v>
      </c>
    </row>
    <row r="34" spans="1:17" x14ac:dyDescent="0.3">
      <c r="B34" s="264" t="s">
        <v>430</v>
      </c>
      <c r="C34" s="264"/>
      <c r="P34" s="35" t="s">
        <v>431</v>
      </c>
      <c r="Q34" s="35">
        <f>(-0.0722*(Q33))+1.4025</f>
        <v>0.10289999999999999</v>
      </c>
    </row>
    <row r="35" spans="1:17" ht="17" x14ac:dyDescent="0.45">
      <c r="B35" s="36" t="s">
        <v>432</v>
      </c>
      <c r="C35" s="36" t="s">
        <v>433</v>
      </c>
      <c r="P35" s="35"/>
      <c r="Q35" s="35"/>
    </row>
    <row r="36" spans="1:17" x14ac:dyDescent="0.3">
      <c r="B36" s="215">
        <f>1-C36</f>
        <v>0.89710000000000001</v>
      </c>
      <c r="C36" s="215">
        <f>Q34</f>
        <v>0.10289999999999999</v>
      </c>
      <c r="P36" s="35"/>
      <c r="Q36" s="35"/>
    </row>
    <row r="37" spans="1:17" x14ac:dyDescent="0.3">
      <c r="A37" s="36" t="s">
        <v>434</v>
      </c>
      <c r="B37" s="43">
        <f>'Sharpe Optimization'!B34</f>
        <v>2.8016158046525106E-2</v>
      </c>
      <c r="C37" s="43">
        <f>'Black Litterman'!B5</f>
        <v>5.208333333333333E-3</v>
      </c>
      <c r="P37" s="35"/>
      <c r="Q37" s="35"/>
    </row>
    <row r="38" spans="1:17" x14ac:dyDescent="0.3">
      <c r="A38" s="36" t="s">
        <v>435</v>
      </c>
      <c r="B38" s="43">
        <f>'Sharpe Optimization'!B37</f>
        <v>4.5469406974995318E-2</v>
      </c>
      <c r="C38" s="36">
        <v>0</v>
      </c>
      <c r="P38" s="35"/>
      <c r="Q38" s="35"/>
    </row>
    <row r="39" spans="1:17" x14ac:dyDescent="0.3">
      <c r="P39" s="35"/>
      <c r="Q39" s="35"/>
    </row>
    <row r="40" spans="1:17" x14ac:dyDescent="0.3">
      <c r="A40" s="265" t="s">
        <v>436</v>
      </c>
      <c r="B40" s="265"/>
      <c r="C40" s="45">
        <f>SUMPRODUCT(B36:C36,B37:C37)</f>
        <v>2.5669232883537674E-2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P40" s="35"/>
      <c r="Q40" s="35"/>
    </row>
    <row r="41" spans="1:17" x14ac:dyDescent="0.3">
      <c r="A41" s="265" t="s">
        <v>437</v>
      </c>
      <c r="B41" s="265"/>
      <c r="C41" s="45">
        <f>B38*B36</f>
        <v>4.0790604997268297E-2</v>
      </c>
      <c r="E41" s="35"/>
      <c r="F41" s="35"/>
      <c r="G41" s="35"/>
      <c r="H41" s="35"/>
      <c r="I41" s="35"/>
      <c r="J41" s="35"/>
      <c r="K41" s="35"/>
      <c r="L41" s="35"/>
      <c r="M41" s="35"/>
      <c r="N41" s="231" t="s">
        <v>438</v>
      </c>
      <c r="O41" s="232">
        <f>C36</f>
        <v>0.10289999999999999</v>
      </c>
    </row>
    <row r="42" spans="1:17" x14ac:dyDescent="0.3">
      <c r="A42" s="247"/>
      <c r="B42" s="247"/>
      <c r="C42" s="188"/>
      <c r="E42" s="35"/>
      <c r="F42" s="35"/>
      <c r="G42" s="35"/>
      <c r="H42" s="35"/>
      <c r="I42" s="35"/>
      <c r="J42" s="35"/>
      <c r="K42" s="35"/>
      <c r="L42" s="270"/>
      <c r="M42" s="35"/>
      <c r="N42" s="233" t="s">
        <v>270</v>
      </c>
      <c r="O42" s="234">
        <f>'Sharpe Optimization'!D5*'Advisory Tool'!B36</f>
        <v>0.29646194684083554</v>
      </c>
    </row>
    <row r="43" spans="1:17" x14ac:dyDescent="0.3">
      <c r="A43" s="266">
        <v>2019</v>
      </c>
      <c r="B43" s="266"/>
      <c r="C43" s="231"/>
      <c r="D43" s="231"/>
      <c r="E43" s="266">
        <v>2020</v>
      </c>
      <c r="F43" s="266"/>
      <c r="G43" s="231"/>
      <c r="H43" s="35"/>
      <c r="I43" s="35"/>
      <c r="J43" s="35"/>
      <c r="K43" s="35"/>
      <c r="L43" s="228"/>
      <c r="M43" s="35"/>
      <c r="N43" s="233" t="s">
        <v>268</v>
      </c>
      <c r="O43" s="234">
        <f>'Sharpe Optimization'!D9*'Advisory Tool'!B36</f>
        <v>0.29983175867219403</v>
      </c>
    </row>
    <row r="44" spans="1:17" x14ac:dyDescent="0.3">
      <c r="A44" s="263" t="s">
        <v>388</v>
      </c>
      <c r="B44" s="263"/>
      <c r="C44" s="232">
        <f>Simulation!O15</f>
        <v>1.8077838625110889E-2</v>
      </c>
      <c r="D44" s="231"/>
      <c r="E44" s="263" t="s">
        <v>388</v>
      </c>
      <c r="F44" s="263"/>
      <c r="G44" s="232">
        <f>Simulation!O30</f>
        <v>2.1604112035315554E-2</v>
      </c>
      <c r="H44" s="35"/>
      <c r="I44" s="35"/>
      <c r="J44" s="35"/>
      <c r="K44" s="35"/>
      <c r="L44" s="228"/>
      <c r="M44" s="35"/>
      <c r="N44" s="233" t="s">
        <v>272</v>
      </c>
      <c r="O44" s="234">
        <f>'Sharpe Optimization'!D11*'Advisory Tool'!B36</f>
        <v>0.13101455668094752</v>
      </c>
    </row>
    <row r="45" spans="1:17" x14ac:dyDescent="0.3">
      <c r="A45" s="263" t="s">
        <v>389</v>
      </c>
      <c r="B45" s="263"/>
      <c r="C45" s="232">
        <f>Simulation!O16</f>
        <v>4.5563781075387458E-2</v>
      </c>
      <c r="D45" s="231"/>
      <c r="E45" s="263" t="s">
        <v>389</v>
      </c>
      <c r="F45" s="263"/>
      <c r="G45" s="232">
        <f>Simulation!O31</f>
        <v>5.1123053612835527E-2</v>
      </c>
      <c r="H45" s="35"/>
      <c r="I45" s="35"/>
      <c r="J45" s="35"/>
      <c r="K45" s="35"/>
      <c r="L45" s="35"/>
      <c r="M45" s="35"/>
      <c r="N45" s="233" t="s">
        <v>134</v>
      </c>
      <c r="O45" s="234">
        <f>'Sharpe Optimization'!D14*'Advisory Tool'!B36</f>
        <v>0.11479732698821694</v>
      </c>
    </row>
    <row r="46" spans="1:17" x14ac:dyDescent="0.3">
      <c r="E46" s="35"/>
      <c r="F46" s="35"/>
      <c r="G46" s="35"/>
      <c r="H46" s="35"/>
      <c r="I46" s="35"/>
      <c r="J46" s="35"/>
      <c r="K46" s="35"/>
      <c r="L46" s="35"/>
      <c r="M46" s="35"/>
      <c r="N46" s="233" t="s">
        <v>276</v>
      </c>
      <c r="O46" s="234">
        <f>'Sharpe Optimization'!D15*'Advisory Tool'!B36</f>
        <v>5.4994460206863931E-2</v>
      </c>
    </row>
    <row r="47" spans="1:17" x14ac:dyDescent="0.3">
      <c r="E47" s="35"/>
      <c r="F47" s="35"/>
      <c r="G47" s="35"/>
      <c r="H47" s="35"/>
      <c r="I47" s="35"/>
      <c r="J47" s="35"/>
      <c r="K47" s="35"/>
      <c r="L47" s="35"/>
      <c r="M47" s="35"/>
      <c r="N47" s="233"/>
      <c r="O47" s="234">
        <f>SUM(O40:O46)</f>
        <v>1.000000049389058</v>
      </c>
    </row>
    <row r="48" spans="1:17" x14ac:dyDescent="0.3">
      <c r="B48" s="35"/>
      <c r="C48" s="35"/>
      <c r="D48" s="35"/>
      <c r="E48" s="35" t="s">
        <v>448</v>
      </c>
      <c r="F48" s="35"/>
      <c r="G48" s="35"/>
      <c r="H48" s="35"/>
      <c r="I48" s="35"/>
      <c r="J48" s="35"/>
      <c r="K48" s="35"/>
      <c r="L48" s="35"/>
      <c r="M48" s="35"/>
      <c r="N48" s="35"/>
      <c r="O48" s="229"/>
    </row>
    <row r="49" spans="1:15" x14ac:dyDescent="0.3">
      <c r="A49" s="227"/>
      <c r="B49" s="35" t="s">
        <v>447</v>
      </c>
      <c r="C49" s="35"/>
      <c r="D49" s="35"/>
      <c r="E49" s="189">
        <v>0.3</v>
      </c>
      <c r="F49" s="35"/>
      <c r="G49" s="35"/>
      <c r="H49" s="35"/>
      <c r="I49" s="35"/>
      <c r="J49" s="35"/>
      <c r="K49" s="35"/>
      <c r="L49" s="35"/>
      <c r="M49" s="35"/>
      <c r="N49" s="233"/>
      <c r="O49" s="229"/>
    </row>
    <row r="50" spans="1:15" x14ac:dyDescent="0.3">
      <c r="A50" s="227"/>
      <c r="B50" s="35" t="s">
        <v>449</v>
      </c>
      <c r="C50" s="228">
        <f>B36</f>
        <v>0.89710000000000001</v>
      </c>
      <c r="D50" s="35"/>
      <c r="E50" s="189">
        <v>0.4</v>
      </c>
      <c r="N50" s="230"/>
      <c r="O50" s="229"/>
    </row>
    <row r="51" spans="1:15" x14ac:dyDescent="0.3">
      <c r="A51" s="227"/>
      <c r="B51" s="35" t="str">
        <f>B50&amp;"-"&amp;TEXT(B36,"0.00%")</f>
        <v>Equity Allocation-89.71%</v>
      </c>
      <c r="C51" s="189">
        <v>1.4999999999999999E-2</v>
      </c>
      <c r="D51" s="35"/>
      <c r="E51" s="189">
        <v>0.3</v>
      </c>
      <c r="O51" s="229"/>
    </row>
    <row r="52" spans="1:15" x14ac:dyDescent="0.3">
      <c r="A52" s="227"/>
      <c r="B52" s="35"/>
      <c r="C52" s="228">
        <f>200%-(SUM(C50:C51))</f>
        <v>1.0878999999999999</v>
      </c>
      <c r="D52" s="35"/>
      <c r="E52" s="189">
        <v>1</v>
      </c>
      <c r="O52" s="229"/>
    </row>
    <row r="53" spans="1:15" x14ac:dyDescent="0.3">
      <c r="A53" s="227"/>
      <c r="B53" s="35"/>
      <c r="C53" s="35"/>
      <c r="D53" s="35"/>
    </row>
    <row r="54" spans="1:15" x14ac:dyDescent="0.3">
      <c r="A54" s="227"/>
      <c r="B54" s="35" t="s">
        <v>450</v>
      </c>
      <c r="C54" s="35" t="str">
        <f>B54&amp;": "&amp;TEXT(C44,"0.00%")</f>
        <v>Pre-Pandemic: 1.81%</v>
      </c>
      <c r="D54" s="35"/>
    </row>
    <row r="55" spans="1:15" x14ac:dyDescent="0.3">
      <c r="A55" s="227"/>
      <c r="B55" s="35" t="s">
        <v>451</v>
      </c>
      <c r="C55" s="35" t="str">
        <f>B55&amp;": "&amp;TEXT(G44,"0.00%")</f>
        <v>Post-Pandemic: 2.16%</v>
      </c>
      <c r="D55" s="35"/>
    </row>
    <row r="56" spans="1:15" x14ac:dyDescent="0.3">
      <c r="A56" s="227"/>
      <c r="B56" s="35" t="s">
        <v>452</v>
      </c>
      <c r="C56" s="35" t="str">
        <f>B56&amp;": "&amp;TEXT(C40,"0.00%")</f>
        <v>Expected: 2.57%</v>
      </c>
      <c r="D56" s="35"/>
    </row>
    <row r="57" spans="1:15" x14ac:dyDescent="0.3">
      <c r="A57" s="227"/>
    </row>
    <row r="58" spans="1:15" x14ac:dyDescent="0.3">
      <c r="A58" s="227"/>
    </row>
    <row r="59" spans="1:15" x14ac:dyDescent="0.3">
      <c r="A59" s="227"/>
    </row>
  </sheetData>
  <mergeCells count="35">
    <mergeCell ref="A45:B45"/>
    <mergeCell ref="E45:F45"/>
    <mergeCell ref="B34:C34"/>
    <mergeCell ref="A40:B40"/>
    <mergeCell ref="A41:B41"/>
    <mergeCell ref="A43:B43"/>
    <mergeCell ref="E43:F43"/>
    <mergeCell ref="A44:B44"/>
    <mergeCell ref="E44:F44"/>
    <mergeCell ref="A28:K28"/>
    <mergeCell ref="B29:D29"/>
    <mergeCell ref="O29:O32"/>
    <mergeCell ref="B30:D30"/>
    <mergeCell ref="B31:D31"/>
    <mergeCell ref="B32:D32"/>
    <mergeCell ref="A14:K14"/>
    <mergeCell ref="O15:O20"/>
    <mergeCell ref="A22:K22"/>
    <mergeCell ref="B23:C23"/>
    <mergeCell ref="O23:O26"/>
    <mergeCell ref="B24:C24"/>
    <mergeCell ref="B25:C25"/>
    <mergeCell ref="B26:C26"/>
    <mergeCell ref="A8:K8"/>
    <mergeCell ref="B9:C9"/>
    <mergeCell ref="O9:O12"/>
    <mergeCell ref="B10:C10"/>
    <mergeCell ref="B11:C11"/>
    <mergeCell ref="B12:C12"/>
    <mergeCell ref="A2:N2"/>
    <mergeCell ref="B3:N3"/>
    <mergeCell ref="O3:O6"/>
    <mergeCell ref="B4:N4"/>
    <mergeCell ref="B5:N5"/>
    <mergeCell ref="B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AA79-71BF-453B-8E65-E7DDAD8C08A0}">
  <dimension ref="A1:AK31"/>
  <sheetViews>
    <sheetView zoomScale="82" zoomScaleNormal="82" workbookViewId="0">
      <selection activeCell="O35" sqref="O35"/>
    </sheetView>
  </sheetViews>
  <sheetFormatPr defaultRowHeight="14" x14ac:dyDescent="0.3"/>
  <cols>
    <col min="1" max="1" width="7.1796875" style="7" bestFit="1" customWidth="1"/>
    <col min="2" max="2" width="13" style="7" bestFit="1" customWidth="1"/>
    <col min="3" max="3" width="15" style="7" bestFit="1" customWidth="1"/>
    <col min="4" max="4" width="12.08984375" style="7" bestFit="1" customWidth="1"/>
    <col min="5" max="5" width="14.453125" style="7" bestFit="1" customWidth="1"/>
    <col min="6" max="6" width="25.54296875" style="7" bestFit="1" customWidth="1"/>
    <col min="7" max="7" width="17.1796875" style="7" bestFit="1" customWidth="1"/>
    <col min="8" max="8" width="11.81640625" style="7" bestFit="1" customWidth="1"/>
    <col min="9" max="9" width="15.453125" style="7" bestFit="1" customWidth="1"/>
    <col min="10" max="10" width="11.7265625" style="7" bestFit="1" customWidth="1"/>
    <col min="11" max="11" width="7.7265625" style="7" bestFit="1" customWidth="1"/>
    <col min="12" max="12" width="13.1796875" style="7" bestFit="1" customWidth="1"/>
    <col min="13" max="13" width="17.1796875" style="7" bestFit="1" customWidth="1"/>
    <col min="14" max="14" width="7.453125" style="7" bestFit="1" customWidth="1"/>
    <col min="15" max="15" width="15" style="7" bestFit="1" customWidth="1"/>
    <col min="16" max="16" width="8.7265625" style="7"/>
    <col min="17" max="17" width="7.7265625" style="35" bestFit="1" customWidth="1"/>
    <col min="18" max="20" width="6.7265625" style="35" bestFit="1" customWidth="1"/>
    <col min="21" max="21" width="6.08984375" style="35" bestFit="1" customWidth="1"/>
    <col min="22" max="25" width="8.7265625" style="7"/>
    <col min="26" max="26" width="8.7265625" style="219" customWidth="1"/>
    <col min="27" max="27" width="9.6328125" style="219" customWidth="1"/>
    <col min="28" max="28" width="8.7265625" style="7" customWidth="1"/>
    <col min="29" max="36" width="8.7265625" style="7" hidden="1" customWidth="1"/>
    <col min="37" max="16384" width="8.7265625" style="7"/>
  </cols>
  <sheetData>
    <row r="1" spans="1:37" ht="14.5" thickBot="1" x14ac:dyDescent="0.35">
      <c r="B1" s="250" t="s">
        <v>367</v>
      </c>
      <c r="C1" s="251"/>
      <c r="D1" s="251"/>
      <c r="E1" s="251"/>
      <c r="F1" s="251"/>
      <c r="G1" s="251"/>
      <c r="H1" s="251"/>
      <c r="I1" s="251"/>
      <c r="J1" s="251"/>
      <c r="K1" s="251"/>
      <c r="L1" s="252"/>
    </row>
    <row r="2" spans="1:37" ht="14.5" thickBot="1" x14ac:dyDescent="0.35">
      <c r="B2" s="212">
        <f>'Sharpe Optimization'!D5</f>
        <v>0.33046700127169271</v>
      </c>
      <c r="C2" s="212">
        <f>'Sharpe Optimization'!D6</f>
        <v>0</v>
      </c>
      <c r="D2" s="212">
        <f>'Sharpe Optimization'!D7</f>
        <v>0</v>
      </c>
      <c r="E2" s="212">
        <f>'Sharpe Optimization'!D8</f>
        <v>0</v>
      </c>
      <c r="F2" s="212">
        <f>'Sharpe Optimization'!D9</f>
        <v>0.33422334039927992</v>
      </c>
      <c r="G2" s="212">
        <f>'Sharpe Optimization'!D10</f>
        <v>0</v>
      </c>
      <c r="H2" s="212">
        <f>'Sharpe Optimization'!D11</f>
        <v>0.14604231042352861</v>
      </c>
      <c r="I2" s="213">
        <f>'Sharpe Optimization'!D12</f>
        <v>0</v>
      </c>
      <c r="J2" s="213">
        <f>'Sharpe Optimization'!D13</f>
        <v>0</v>
      </c>
      <c r="K2" s="212">
        <f>'Sharpe Optimization'!D14</f>
        <v>0.12796491694149698</v>
      </c>
      <c r="L2" s="214">
        <f>'Sharpe Optimization'!D15</f>
        <v>6.1302486018129453E-2</v>
      </c>
      <c r="M2" s="43">
        <f>'Advisory Tool'!B36</f>
        <v>0.89710000000000001</v>
      </c>
      <c r="N2" s="43">
        <f>'Advisory Tool'!C36</f>
        <v>0.10289999999999999</v>
      </c>
      <c r="Q2" s="189">
        <v>1</v>
      </c>
      <c r="R2" s="189">
        <v>0.8</v>
      </c>
      <c r="S2" s="189">
        <v>0.5</v>
      </c>
      <c r="T2" s="189">
        <v>0.2</v>
      </c>
      <c r="U2" s="189">
        <v>0</v>
      </c>
      <c r="Z2" s="220" t="s">
        <v>81</v>
      </c>
      <c r="AA2" s="220" t="s">
        <v>439</v>
      </c>
    </row>
    <row r="3" spans="1:37" ht="14.5" thickBot="1" x14ac:dyDescent="0.35">
      <c r="A3" s="203" t="s">
        <v>266</v>
      </c>
      <c r="B3" s="64" t="s">
        <v>270</v>
      </c>
      <c r="C3" s="76" t="s">
        <v>269</v>
      </c>
      <c r="D3" s="76" t="s">
        <v>271</v>
      </c>
      <c r="E3" s="64" t="s">
        <v>267</v>
      </c>
      <c r="F3" s="64" t="s">
        <v>268</v>
      </c>
      <c r="G3" s="64" t="s">
        <v>274</v>
      </c>
      <c r="H3" s="64" t="s">
        <v>272</v>
      </c>
      <c r="I3" s="77" t="s">
        <v>273</v>
      </c>
      <c r="J3" s="64" t="s">
        <v>275</v>
      </c>
      <c r="K3" s="64" t="s">
        <v>134</v>
      </c>
      <c r="L3" s="64" t="s">
        <v>276</v>
      </c>
      <c r="M3" s="217" t="s">
        <v>386</v>
      </c>
      <c r="N3" s="218" t="s">
        <v>438</v>
      </c>
      <c r="O3" s="204" t="s">
        <v>387</v>
      </c>
      <c r="Q3" s="35">
        <v>1</v>
      </c>
      <c r="R3" s="35">
        <v>2</v>
      </c>
      <c r="S3" s="35">
        <v>3</v>
      </c>
      <c r="T3" s="35">
        <v>4</v>
      </c>
      <c r="U3" s="35">
        <v>5</v>
      </c>
      <c r="Z3" s="221">
        <v>1.0699999999999999E-2</v>
      </c>
      <c r="AA3" s="221">
        <v>1.1366912792702761E-2</v>
      </c>
      <c r="AK3" s="65"/>
    </row>
    <row r="4" spans="1:37" x14ac:dyDescent="0.3">
      <c r="A4" s="200">
        <v>43556</v>
      </c>
      <c r="B4" s="66">
        <v>1.7278232988956126E-2</v>
      </c>
      <c r="C4" s="67">
        <v>-1.9810762862211676E-2</v>
      </c>
      <c r="D4" s="67">
        <v>-4.2555513121284201E-3</v>
      </c>
      <c r="E4" s="66">
        <v>3.7943519188993552E-2</v>
      </c>
      <c r="F4" s="66">
        <v>2.702307061716834E-2</v>
      </c>
      <c r="G4" s="66">
        <v>2.333842179426961E-2</v>
      </c>
      <c r="H4" s="66">
        <v>1.9200065781809883E-2</v>
      </c>
      <c r="I4" s="68">
        <v>-1.8854064642507318E-2</v>
      </c>
      <c r="J4" s="66">
        <v>-4.3168573278653139E-4</v>
      </c>
      <c r="K4" s="66">
        <v>-3.0116779348494025E-2</v>
      </c>
      <c r="L4" s="66">
        <v>-3.7924151696606789E-2</v>
      </c>
      <c r="M4" s="201">
        <f>SUMPRODUCT($B$2:$L$2,B4:L4)</f>
        <v>1.1366912792702761E-2</v>
      </c>
      <c r="N4" s="202">
        <f>'Black Litterman'!B5</f>
        <v>5.208333333333333E-3</v>
      </c>
      <c r="O4" s="205">
        <f>SUMPRODUCT($M$2:$N$2,M4:N4)</f>
        <v>1.0733194966333647E-2</v>
      </c>
      <c r="Q4" s="193">
        <v>1.1434543186729266E-2</v>
      </c>
      <c r="R4" s="193">
        <v>1.0047634549383413E-2</v>
      </c>
      <c r="S4" s="193">
        <v>7.9672715933646332E-3</v>
      </c>
      <c r="T4" s="193">
        <v>5.8869086373458546E-3</v>
      </c>
      <c r="U4" s="193">
        <v>4.5000000000000005E-3</v>
      </c>
      <c r="Z4" s="221">
        <v>1.49E-2</v>
      </c>
      <c r="AA4" s="221">
        <v>3.5431799078813622E-2</v>
      </c>
    </row>
    <row r="5" spans="1:37" x14ac:dyDescent="0.3">
      <c r="A5" s="190">
        <v>43586</v>
      </c>
      <c r="B5" s="50">
        <v>4.4037821747504841E-2</v>
      </c>
      <c r="C5" s="67">
        <v>7.6470588235294193E-2</v>
      </c>
      <c r="D5" s="67">
        <v>-1.4300586269245472E-2</v>
      </c>
      <c r="E5" s="50">
        <v>3.7812194781637935E-2</v>
      </c>
      <c r="F5" s="50">
        <v>1.7788420422475009E-2</v>
      </c>
      <c r="G5" s="50">
        <v>-8.7495338363119998E-2</v>
      </c>
      <c r="H5" s="50">
        <v>4.8857394496399781E-2</v>
      </c>
      <c r="I5" s="68">
        <v>5.6650860993261762E-2</v>
      </c>
      <c r="J5" s="50">
        <v>4.724681494277698E-2</v>
      </c>
      <c r="K5" s="50">
        <v>4.9112801013941693E-2</v>
      </c>
      <c r="L5" s="50">
        <v>2.4688796680497879E-2</v>
      </c>
      <c r="M5" s="191">
        <f>SUMPRODUCT($B$2:$L$2,B5:L5)</f>
        <v>3.5431799078813622E-2</v>
      </c>
      <c r="N5" s="202">
        <v>5.208333333333333E-3</v>
      </c>
      <c r="O5" s="206">
        <f>SUMPRODUCT($M$2:$N$2,M5:N5)</f>
        <v>3.2321804453603699E-2</v>
      </c>
      <c r="Q5" s="193">
        <v>3.5210444840424397E-2</v>
      </c>
      <c r="R5" s="193">
        <v>2.9068355872339521E-2</v>
      </c>
      <c r="S5" s="193">
        <v>1.9855222420212197E-2</v>
      </c>
      <c r="T5" s="193">
        <v>1.0642088968084881E-2</v>
      </c>
      <c r="U5" s="193">
        <v>4.5000000000000005E-3</v>
      </c>
      <c r="Z5" s="221">
        <v>-1.12E-2</v>
      </c>
      <c r="AA5" s="221">
        <v>2.0328096003425038E-2</v>
      </c>
    </row>
    <row r="6" spans="1:37" x14ac:dyDescent="0.3">
      <c r="A6" s="190">
        <v>43617</v>
      </c>
      <c r="B6" s="50">
        <v>2.2613556953179619E-2</v>
      </c>
      <c r="C6" s="67">
        <v>-2.1017234131988229E-2</v>
      </c>
      <c r="D6" s="67">
        <v>-3.879933296275706E-2</v>
      </c>
      <c r="E6" s="50">
        <v>-4.4366765259477746E-3</v>
      </c>
      <c r="F6" s="50">
        <v>1.2043805842645511E-3</v>
      </c>
      <c r="G6" s="50">
        <v>4.0240183595836795E-3</v>
      </c>
      <c r="H6" s="50">
        <v>0.13975103521659415</v>
      </c>
      <c r="I6" s="68">
        <v>3.0703826169107228E-2</v>
      </c>
      <c r="J6" s="50">
        <v>8.8663450039176868E-3</v>
      </c>
      <c r="K6" s="50">
        <v>-5.8592570220477293E-2</v>
      </c>
      <c r="L6" s="50">
        <v>-7.4913950192346404E-3</v>
      </c>
      <c r="M6" s="191">
        <f t="shared" ref="M6:M29" si="0">SUMPRODUCT($B$2:$L$2,B6:L6)</f>
        <v>2.0328096003425038E-2</v>
      </c>
      <c r="N6" s="202">
        <v>5.208333333333333E-3</v>
      </c>
      <c r="O6" s="206">
        <f t="shared" ref="O6:O29" si="1">SUMPRODUCT($M$2:$N$2,M6:N6)</f>
        <v>1.8772272424672602E-2</v>
      </c>
      <c r="Q6" s="193">
        <v>1.9625490899315288E-2</v>
      </c>
      <c r="R6" s="193">
        <v>1.6600392719452232E-2</v>
      </c>
      <c r="S6" s="193">
        <v>1.2062745449657644E-2</v>
      </c>
      <c r="T6" s="193">
        <v>7.5250981798630585E-3</v>
      </c>
      <c r="U6" s="193">
        <v>4.5000000000000005E-3</v>
      </c>
      <c r="Z6" s="221">
        <v>-5.6899999999999999E-2</v>
      </c>
      <c r="AA6" s="221">
        <v>-9.2964913427449739E-2</v>
      </c>
    </row>
    <row r="7" spans="1:37" x14ac:dyDescent="0.3">
      <c r="A7" s="190">
        <v>43647</v>
      </c>
      <c r="B7" s="50">
        <v>-0.17368248414607482</v>
      </c>
      <c r="C7" s="67">
        <v>-8.0721339630742933E-2</v>
      </c>
      <c r="D7" s="67">
        <v>-9.7848716169326874E-2</v>
      </c>
      <c r="E7" s="50">
        <v>-8.5077650236326189E-3</v>
      </c>
      <c r="F7" s="50">
        <v>-3.4325518939181954E-2</v>
      </c>
      <c r="G7" s="50">
        <v>2.3295863731721857E-2</v>
      </c>
      <c r="H7" s="50">
        <v>-5.721902276612964E-2</v>
      </c>
      <c r="I7" s="68">
        <v>-0.11182401466544445</v>
      </c>
      <c r="J7" s="50">
        <v>-7.9545454545454503E-2</v>
      </c>
      <c r="K7" s="50">
        <v>-0.10619185113891552</v>
      </c>
      <c r="L7" s="50">
        <v>-3.5087719298245591E-2</v>
      </c>
      <c r="M7" s="191">
        <f t="shared" si="0"/>
        <v>-9.2964913427449739E-2</v>
      </c>
      <c r="N7" s="202">
        <v>5.208333333333333E-3</v>
      </c>
      <c r="O7" s="206">
        <f t="shared" si="1"/>
        <v>-8.2862886335765162E-2</v>
      </c>
      <c r="Q7" s="193">
        <v>-9.2550614024654254E-2</v>
      </c>
      <c r="R7" s="193">
        <v>-7.3140491219723408E-2</v>
      </c>
      <c r="S7" s="193">
        <v>-4.4025307012327125E-2</v>
      </c>
      <c r="T7" s="193">
        <v>-1.4910122804930851E-2</v>
      </c>
      <c r="U7" s="193">
        <v>4.5000000000000005E-3</v>
      </c>
      <c r="Z7" s="221">
        <v>-8.5000000000000006E-3</v>
      </c>
      <c r="AA7" s="221">
        <v>6.0442221605270394E-2</v>
      </c>
    </row>
    <row r="8" spans="1:37" x14ac:dyDescent="0.3">
      <c r="A8" s="190">
        <v>43678</v>
      </c>
      <c r="B8" s="50">
        <v>7.5686404234204488E-2</v>
      </c>
      <c r="C8" s="67">
        <v>-4.1569360112097047E-2</v>
      </c>
      <c r="D8" s="67">
        <v>1.9230769230769232E-2</v>
      </c>
      <c r="E8" s="50">
        <v>6.5104876055570624E-2</v>
      </c>
      <c r="F8" s="50">
        <v>8.9313131898374726E-2</v>
      </c>
      <c r="G8" s="50">
        <v>-3.1516783452157911E-3</v>
      </c>
      <c r="H8" s="50">
        <v>9.0417218464034554E-2</v>
      </c>
      <c r="I8" s="68">
        <v>4.6181630546955565E-2</v>
      </c>
      <c r="J8" s="50">
        <v>-1.0169642064126516E-2</v>
      </c>
      <c r="K8" s="50">
        <v>-0.12096195262024413</v>
      </c>
      <c r="L8" s="50">
        <v>0.12811839323467236</v>
      </c>
      <c r="M8" s="191">
        <f t="shared" si="0"/>
        <v>6.0442221605270394E-2</v>
      </c>
      <c r="N8" s="202">
        <v>5.208333333333333E-3</v>
      </c>
      <c r="O8" s="206">
        <f t="shared" si="1"/>
        <v>5.4758654502088069E-2</v>
      </c>
      <c r="Q8" s="193">
        <v>6.0609205721030936E-2</v>
      </c>
      <c r="R8" s="193">
        <v>4.9387364576824751E-2</v>
      </c>
      <c r="S8" s="193">
        <v>3.2554602860515466E-2</v>
      </c>
      <c r="T8" s="193">
        <v>1.5721841144206189E-2</v>
      </c>
      <c r="U8" s="193">
        <v>4.5000000000000005E-3</v>
      </c>
      <c r="Z8" s="221">
        <v>4.0899999999999999E-2</v>
      </c>
      <c r="AA8" s="221">
        <v>4.2596263939293007E-2</v>
      </c>
    </row>
    <row r="9" spans="1:37" x14ac:dyDescent="0.3">
      <c r="A9" s="190">
        <v>43709</v>
      </c>
      <c r="B9" s="50">
        <v>-7.0422535211267595E-2</v>
      </c>
      <c r="C9" s="67">
        <v>7.1474983755685506E-2</v>
      </c>
      <c r="D9" s="67">
        <v>2.6729559748427674E-2</v>
      </c>
      <c r="E9" s="50">
        <v>7.9283887468031278E-3</v>
      </c>
      <c r="F9" s="50">
        <v>5.443859369182498E-2</v>
      </c>
      <c r="G9" s="50">
        <v>2.200871753944374E-2</v>
      </c>
      <c r="H9" s="50">
        <v>0.15899579300950284</v>
      </c>
      <c r="I9" s="68">
        <v>7.7435265104808818E-2</v>
      </c>
      <c r="J9" s="50">
        <v>-0.44934721162905478</v>
      </c>
      <c r="K9" s="50">
        <v>0.20375663536137201</v>
      </c>
      <c r="L9" s="50">
        <v>-2.6424287856072006E-2</v>
      </c>
      <c r="M9" s="191">
        <f t="shared" si="0"/>
        <v>4.2596263939293007E-2</v>
      </c>
      <c r="N9" s="202">
        <v>5.208333333333333E-3</v>
      </c>
      <c r="O9" s="206">
        <f t="shared" si="1"/>
        <v>3.8749045879939756E-2</v>
      </c>
      <c r="Q9" s="193">
        <v>4.2171389657292994E-2</v>
      </c>
      <c r="R9" s="193">
        <v>3.4637111725834398E-2</v>
      </c>
      <c r="S9" s="193">
        <v>2.3335694828646496E-2</v>
      </c>
      <c r="T9" s="193">
        <v>1.2034277931458601E-2</v>
      </c>
      <c r="U9" s="193">
        <v>4.5000000000000005E-3</v>
      </c>
      <c r="Z9" s="221">
        <v>3.5099999999999999E-2</v>
      </c>
      <c r="AA9" s="221">
        <v>9.8928387232080903E-2</v>
      </c>
    </row>
    <row r="10" spans="1:37" x14ac:dyDescent="0.3">
      <c r="A10" s="190">
        <v>43739</v>
      </c>
      <c r="B10" s="50">
        <v>0.13629747254201402</v>
      </c>
      <c r="C10" s="67">
        <v>-5.1394784718010879E-2</v>
      </c>
      <c r="D10" s="67">
        <v>0.1541194486983154</v>
      </c>
      <c r="E10" s="50">
        <v>-7.1174828723674213E-2</v>
      </c>
      <c r="F10" s="50">
        <v>9.8010038084188733E-2</v>
      </c>
      <c r="G10" s="50">
        <v>5.4933173149121516E-2</v>
      </c>
      <c r="H10" s="50">
        <v>0.10469474260575679</v>
      </c>
      <c r="I10" s="68">
        <v>-3.0670634012359758E-2</v>
      </c>
      <c r="J10" s="50">
        <v>2.1183851387135996E-3</v>
      </c>
      <c r="K10" s="50">
        <v>-4.070556309362241E-3</v>
      </c>
      <c r="L10" s="50">
        <v>0.10375360923965347</v>
      </c>
      <c r="M10" s="191">
        <f t="shared" si="0"/>
        <v>9.8928387232080903E-2</v>
      </c>
      <c r="N10" s="202">
        <v>5.208333333333333E-3</v>
      </c>
      <c r="O10" s="206">
        <f t="shared" si="1"/>
        <v>8.9284593685899777E-2</v>
      </c>
      <c r="Q10" s="193">
        <v>9.8891486133132131E-2</v>
      </c>
      <c r="R10" s="193">
        <v>8.0013188906505703E-2</v>
      </c>
      <c r="S10" s="193">
        <v>5.1695743066566067E-2</v>
      </c>
      <c r="T10" s="193">
        <v>2.3378297226626425E-2</v>
      </c>
      <c r="U10" s="193">
        <v>4.5000000000000005E-3</v>
      </c>
      <c r="Z10" s="221">
        <v>1.4999999999999999E-2</v>
      </c>
      <c r="AA10" s="221">
        <v>-3.288749996699171E-2</v>
      </c>
    </row>
    <row r="11" spans="1:37" x14ac:dyDescent="0.3">
      <c r="A11" s="190">
        <v>43770</v>
      </c>
      <c r="B11" s="50">
        <v>-1.6565738907651124E-2</v>
      </c>
      <c r="C11" s="67">
        <v>-7.0321240210965167E-3</v>
      </c>
      <c r="D11" s="67">
        <v>9.8190117297383365E-3</v>
      </c>
      <c r="E11" s="50">
        <v>-1.6937576833765847E-2</v>
      </c>
      <c r="F11" s="50">
        <v>-6.4614677845411778E-2</v>
      </c>
      <c r="G11" s="50">
        <v>1.7310101355198646E-2</v>
      </c>
      <c r="H11" s="50">
        <v>7.5382209422562407E-2</v>
      </c>
      <c r="I11" s="68">
        <v>6.0920897284533676E-2</v>
      </c>
      <c r="J11" s="50">
        <v>3.6017724297735643E-2</v>
      </c>
      <c r="K11" s="50">
        <v>-0.10592643051771124</v>
      </c>
      <c r="L11" s="50">
        <v>-5.3365887687478242E-2</v>
      </c>
      <c r="M11" s="191">
        <f t="shared" si="0"/>
        <v>-3.288749996699171E-2</v>
      </c>
      <c r="N11" s="202">
        <v>5.208333333333333E-3</v>
      </c>
      <c r="O11" s="206">
        <f t="shared" si="1"/>
        <v>-2.8967438720388265E-2</v>
      </c>
      <c r="Q11" s="193">
        <v>-3.3649773222809438E-2</v>
      </c>
      <c r="R11" s="193">
        <v>-2.6019818578247551E-2</v>
      </c>
      <c r="S11" s="193">
        <v>-1.4574886611404719E-2</v>
      </c>
      <c r="T11" s="193">
        <v>-3.1299546445618873E-3</v>
      </c>
      <c r="U11" s="193">
        <v>4.5000000000000005E-3</v>
      </c>
      <c r="Z11" s="221">
        <v>9.2999999999999992E-3</v>
      </c>
      <c r="AA11" s="221">
        <v>-7.4056247258596315E-3</v>
      </c>
    </row>
    <row r="12" spans="1:37" x14ac:dyDescent="0.3">
      <c r="A12" s="190">
        <v>43800</v>
      </c>
      <c r="B12" s="50">
        <v>3.5377009384528847E-2</v>
      </c>
      <c r="C12" s="67">
        <v>-4.5066795428938596E-3</v>
      </c>
      <c r="D12" s="67">
        <v>0.1268264480185011</v>
      </c>
      <c r="E12" s="50">
        <v>-5.0298735584271281E-2</v>
      </c>
      <c r="F12" s="50">
        <v>-5.5424586218751494E-2</v>
      </c>
      <c r="G12" s="50">
        <v>3.3303481473189303E-2</v>
      </c>
      <c r="H12" s="50">
        <v>3.8879352818703417E-2</v>
      </c>
      <c r="I12" s="68">
        <v>4.3845982639661669E-2</v>
      </c>
      <c r="J12" s="50">
        <v>-1.9226996272317407E-3</v>
      </c>
      <c r="K12" s="50">
        <v>-4.2666666666666624E-2</v>
      </c>
      <c r="L12" s="50">
        <v>-1.2896094325718498E-2</v>
      </c>
      <c r="M12" s="191">
        <f t="shared" si="0"/>
        <v>-7.4056247258596315E-3</v>
      </c>
      <c r="N12" s="202">
        <v>5.208333333333333E-3</v>
      </c>
      <c r="O12" s="206">
        <f t="shared" si="1"/>
        <v>-6.1076484415686751E-3</v>
      </c>
      <c r="Q12" s="193">
        <v>-8.0374464864343218E-3</v>
      </c>
      <c r="R12" s="193">
        <v>-5.5299571891474584E-3</v>
      </c>
      <c r="S12" s="193">
        <v>-1.7687232432171606E-3</v>
      </c>
      <c r="T12" s="193">
        <v>1.9925107027131362E-3</v>
      </c>
      <c r="U12" s="193">
        <v>4.5000000000000005E-3</v>
      </c>
      <c r="Z12" s="221">
        <v>-1.7000000000000001E-2</v>
      </c>
      <c r="AA12" s="221">
        <v>3.5753856670567657E-2</v>
      </c>
    </row>
    <row r="13" spans="1:37" x14ac:dyDescent="0.3">
      <c r="A13" s="190">
        <v>43831</v>
      </c>
      <c r="B13" s="50">
        <v>0.10828043689597981</v>
      </c>
      <c r="C13" s="67">
        <v>8.488278092158448E-2</v>
      </c>
      <c r="D13" s="67">
        <v>-2.0430057372079004E-2</v>
      </c>
      <c r="E13" s="50">
        <v>-7.7688368690563309E-2</v>
      </c>
      <c r="F13" s="50">
        <v>5.7662810347068813E-2</v>
      </c>
      <c r="G13" s="50">
        <v>5.814961269703707E-2</v>
      </c>
      <c r="H13" s="50">
        <v>-4.4737073597974353E-2</v>
      </c>
      <c r="I13" s="68">
        <v>-1.3646055437100164E-2</v>
      </c>
      <c r="J13" s="50">
        <v>-3.6247837710331743E-2</v>
      </c>
      <c r="K13" s="50">
        <v>-9.7095105451651426E-2</v>
      </c>
      <c r="L13" s="50">
        <v>-5.5991041433370668E-3</v>
      </c>
      <c r="M13" s="191">
        <f t="shared" si="0"/>
        <v>3.5753856670567657E-2</v>
      </c>
      <c r="N13" s="202">
        <v>5.208333333333333E-3</v>
      </c>
      <c r="O13" s="206">
        <f t="shared" si="1"/>
        <v>3.2610722319166244E-2</v>
      </c>
      <c r="Q13" s="193">
        <v>3.6249973613266297E-2</v>
      </c>
      <c r="R13" s="193">
        <v>2.9899978890613039E-2</v>
      </c>
      <c r="S13" s="193">
        <v>2.0374986806633147E-2</v>
      </c>
      <c r="T13" s="193">
        <v>1.084999472265326E-2</v>
      </c>
      <c r="U13" s="193">
        <v>4.5000000000000005E-3</v>
      </c>
      <c r="Z13" s="221">
        <v>-6.3600000000000004E-2</v>
      </c>
      <c r="AA13" s="221">
        <v>4.3504595521389015E-2</v>
      </c>
    </row>
    <row r="14" spans="1:37" ht="14.5" thickBot="1" x14ac:dyDescent="0.35">
      <c r="A14" s="194">
        <v>43862</v>
      </c>
      <c r="B14" s="50">
        <v>-1.1171022419442152E-2</v>
      </c>
      <c r="C14" s="67">
        <v>-1.6393442622951158E-3</v>
      </c>
      <c r="D14" s="67">
        <v>-8.4281700871386214E-3</v>
      </c>
      <c r="E14" s="50">
        <v>-5.2823604060913638E-2</v>
      </c>
      <c r="F14" s="50">
        <v>6.9193520635154729E-2</v>
      </c>
      <c r="G14" s="50">
        <v>7.8092605390463005E-2</v>
      </c>
      <c r="H14" s="50">
        <v>0.25791146842619417</v>
      </c>
      <c r="I14" s="68">
        <v>-7.068741893644627E-2</v>
      </c>
      <c r="J14" s="50">
        <v>-3.9242881618666993E-2</v>
      </c>
      <c r="K14" s="50">
        <v>-6.8752754517408518E-2</v>
      </c>
      <c r="L14" s="50">
        <v>-7.8265765765765646E-2</v>
      </c>
      <c r="M14" s="195">
        <f t="shared" si="0"/>
        <v>4.3504595521389015E-2</v>
      </c>
      <c r="N14" s="202">
        <v>5.208333333333333E-3</v>
      </c>
      <c r="O14" s="207">
        <f t="shared" si="1"/>
        <v>3.9563910142238083E-2</v>
      </c>
      <c r="Q14" s="193">
        <v>4.2729486881445455E-2</v>
      </c>
      <c r="R14" s="193">
        <v>3.5083589505156366E-2</v>
      </c>
      <c r="S14" s="193">
        <v>2.361474344072273E-2</v>
      </c>
      <c r="T14" s="193">
        <v>1.2145897376289093E-2</v>
      </c>
      <c r="U14" s="193">
        <v>4.5000000000000005E-3</v>
      </c>
      <c r="Z14" s="221">
        <v>-0.23250000000000001</v>
      </c>
      <c r="AA14" s="221">
        <v>-0.10765882095359987</v>
      </c>
    </row>
    <row r="15" spans="1:37" x14ac:dyDescent="0.3">
      <c r="A15" s="197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267" t="s">
        <v>388</v>
      </c>
      <c r="N15" s="267"/>
      <c r="O15" s="209">
        <f>AVERAGE(O4:O14)</f>
        <v>1.8077838625110889E-2</v>
      </c>
      <c r="Z15" s="221">
        <v>0.14680000000000001</v>
      </c>
      <c r="AA15" s="221">
        <v>5.9345254501964873E-2</v>
      </c>
    </row>
    <row r="16" spans="1:37" ht="14.5" thickBot="1" x14ac:dyDescent="0.35">
      <c r="A16" s="197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268" t="s">
        <v>389</v>
      </c>
      <c r="N16" s="268"/>
      <c r="O16" s="211">
        <f>STDEV(O4:O14)</f>
        <v>4.5563781075387458E-2</v>
      </c>
      <c r="Z16" s="221">
        <v>-2.8400000000000002E-2</v>
      </c>
      <c r="AA16" s="221">
        <v>1.6455166156417508E-2</v>
      </c>
    </row>
    <row r="17" spans="1:27" x14ac:dyDescent="0.3">
      <c r="A17" s="194">
        <v>43891</v>
      </c>
      <c r="B17" s="50">
        <v>-0.25347004800667916</v>
      </c>
      <c r="C17" s="51">
        <v>-0.50783699059561127</v>
      </c>
      <c r="D17" s="51">
        <v>-0.184882827506723</v>
      </c>
      <c r="E17" s="50">
        <v>-7.9383687824484975E-2</v>
      </c>
      <c r="F17" s="50">
        <v>5.6669272150443699E-2</v>
      </c>
      <c r="G17" s="50">
        <v>-5.6244064577397931E-2</v>
      </c>
      <c r="H17" s="50">
        <v>-1.6140377680381644E-2</v>
      </c>
      <c r="I17" s="52">
        <v>-0.39683647359851121</v>
      </c>
      <c r="J17" s="50">
        <v>-0.26800271739130427</v>
      </c>
      <c r="K17" s="50">
        <v>-0.22716516800757217</v>
      </c>
      <c r="L17" s="50">
        <v>-0.1861128079820811</v>
      </c>
      <c r="M17" s="198">
        <f t="shared" si="0"/>
        <v>-0.10765882095359987</v>
      </c>
      <c r="N17" s="199">
        <v>5.208333333333333E-3</v>
      </c>
      <c r="O17" s="208">
        <f t="shared" si="1"/>
        <v>-9.6044790777474437E-2</v>
      </c>
      <c r="Q17" s="193">
        <v>-0.10664341002266563</v>
      </c>
      <c r="R17" s="193">
        <v>-8.4414728018132504E-2</v>
      </c>
      <c r="S17" s="193">
        <v>-5.1071705011332812E-2</v>
      </c>
      <c r="T17" s="193">
        <v>-1.7728682004533126E-2</v>
      </c>
      <c r="U17" s="193">
        <v>4.5000000000000005E-3</v>
      </c>
      <c r="Z17" s="221">
        <v>7.5300000000000006E-2</v>
      </c>
      <c r="AA17" s="221">
        <v>4.5467767625217127E-2</v>
      </c>
    </row>
    <row r="18" spans="1:27" x14ac:dyDescent="0.3">
      <c r="A18" s="190">
        <v>43922</v>
      </c>
      <c r="B18" s="50">
        <v>0.10879670080033541</v>
      </c>
      <c r="C18" s="67">
        <v>0.28723081589323624</v>
      </c>
      <c r="D18" s="67">
        <v>7.3170731707316958E-2</v>
      </c>
      <c r="E18" s="50">
        <v>4.3842095688557223E-2</v>
      </c>
      <c r="F18" s="50">
        <v>-4.4579335552509744E-2</v>
      </c>
      <c r="G18" s="50">
        <v>0.17373147845337222</v>
      </c>
      <c r="H18" s="50">
        <v>0.14313351234188482</v>
      </c>
      <c r="I18" s="68">
        <v>0.11222522175086759</v>
      </c>
      <c r="J18" s="50">
        <v>0.16212296983758701</v>
      </c>
      <c r="K18" s="50">
        <v>3.1843233312920931E-2</v>
      </c>
      <c r="L18" s="50">
        <v>0.21716287215411562</v>
      </c>
      <c r="M18" s="191">
        <f t="shared" si="0"/>
        <v>5.9345254501964873E-2</v>
      </c>
      <c r="N18" s="192">
        <v>5.208333333333333E-3</v>
      </c>
      <c r="O18" s="206">
        <f t="shared" si="1"/>
        <v>5.3774565313712684E-2</v>
      </c>
      <c r="Q18" s="193">
        <v>5.8174952730843145E-2</v>
      </c>
      <c r="R18" s="193">
        <v>4.7439962184674514E-2</v>
      </c>
      <c r="S18" s="193">
        <v>3.1337476365421571E-2</v>
      </c>
      <c r="T18" s="193">
        <v>1.523499054616863E-2</v>
      </c>
      <c r="U18" s="193">
        <v>4.5000000000000005E-3</v>
      </c>
      <c r="Z18" s="221">
        <v>7.4899999999999994E-2</v>
      </c>
      <c r="AA18" s="221">
        <v>8.1566617989759491E-2</v>
      </c>
    </row>
    <row r="19" spans="1:27" x14ac:dyDescent="0.3">
      <c r="A19" s="190">
        <v>43952</v>
      </c>
      <c r="B19" s="50">
        <v>0.13336065057050997</v>
      </c>
      <c r="C19" s="67">
        <v>-4.005655042412818E-2</v>
      </c>
      <c r="D19" s="67">
        <v>1.3120333772507736E-2</v>
      </c>
      <c r="E19" s="50">
        <v>0.19937260369466731</v>
      </c>
      <c r="F19" s="50">
        <v>-6.321446463542367E-2</v>
      </c>
      <c r="G19" s="50">
        <v>2.6962727993655868E-2</v>
      </c>
      <c r="H19" s="50">
        <v>-5.3184625050232991E-2</v>
      </c>
      <c r="I19" s="68">
        <v>-6.1719833564493606E-2</v>
      </c>
      <c r="J19" s="50">
        <v>-5.0411779386074371E-2</v>
      </c>
      <c r="K19" s="50">
        <v>-1.1275964391691429E-2</v>
      </c>
      <c r="L19" s="50">
        <v>4.4398766700925019E-2</v>
      </c>
      <c r="M19" s="191">
        <f t="shared" si="0"/>
        <v>1.6455166156417508E-2</v>
      </c>
      <c r="N19" s="192">
        <v>5.208333333333333E-3</v>
      </c>
      <c r="O19" s="206">
        <f t="shared" si="1"/>
        <v>1.5297867058922146E-2</v>
      </c>
      <c r="Q19" s="193">
        <v>1.6055912010533444E-2</v>
      </c>
      <c r="R19" s="193">
        <v>1.3744729608426756E-2</v>
      </c>
      <c r="S19" s="193">
        <v>1.0277956005266722E-2</v>
      </c>
      <c r="T19" s="193">
        <v>6.8111824021066898E-3</v>
      </c>
      <c r="U19" s="193">
        <v>4.5000000000000005E-3</v>
      </c>
      <c r="Z19" s="221">
        <v>2.8400000000000002E-2</v>
      </c>
      <c r="AA19" s="221">
        <v>-6.9099689404584037E-3</v>
      </c>
    </row>
    <row r="20" spans="1:27" x14ac:dyDescent="0.3">
      <c r="A20" s="190">
        <v>43983</v>
      </c>
      <c r="B20" s="50">
        <v>9.0663848485691242E-2</v>
      </c>
      <c r="C20" s="67">
        <v>0.17133038782523322</v>
      </c>
      <c r="D20" s="67">
        <v>-4.0639393118396096E-3</v>
      </c>
      <c r="E20" s="50">
        <v>2.2377215925602989E-2</v>
      </c>
      <c r="F20" s="50">
        <v>6.0211969468617774E-2</v>
      </c>
      <c r="G20" s="50">
        <v>-4.8794740686632615E-2</v>
      </c>
      <c r="H20" s="50">
        <v>-5.9875478612270924E-2</v>
      </c>
      <c r="I20" s="68">
        <v>-0.1027346637102735</v>
      </c>
      <c r="J20" s="50">
        <v>0.12031537450722737</v>
      </c>
      <c r="K20" s="50">
        <v>2.4609843937574996E-2</v>
      </c>
      <c r="L20" s="50">
        <v>1.5941743751230118E-2</v>
      </c>
      <c r="M20" s="191">
        <f t="shared" si="0"/>
        <v>4.5467767625217127E-2</v>
      </c>
      <c r="N20" s="192">
        <v>5.208333333333333E-3</v>
      </c>
      <c r="O20" s="206">
        <f t="shared" si="1"/>
        <v>4.1325071836582287E-2</v>
      </c>
      <c r="Q20" s="193">
        <v>4.6022139004899362E-2</v>
      </c>
      <c r="R20" s="193">
        <v>3.7717711203919486E-2</v>
      </c>
      <c r="S20" s="193">
        <v>2.5261069502449683E-2</v>
      </c>
      <c r="T20" s="193">
        <v>1.2804427800979873E-2</v>
      </c>
      <c r="U20" s="193">
        <v>4.5000000000000005E-3</v>
      </c>
      <c r="Z20" s="221">
        <v>-1.23E-2</v>
      </c>
      <c r="AA20" s="221">
        <v>-1.7061950983024137E-2</v>
      </c>
    </row>
    <row r="21" spans="1:27" x14ac:dyDescent="0.3">
      <c r="A21" s="190">
        <v>44013</v>
      </c>
      <c r="B21" s="50">
        <v>0.23012979065201317</v>
      </c>
      <c r="C21" s="67">
        <v>0.10456831517183578</v>
      </c>
      <c r="D21" s="67">
        <v>7.3830250272034839E-2</v>
      </c>
      <c r="E21" s="50">
        <v>3.2831154064809583E-2</v>
      </c>
      <c r="F21" s="50">
        <v>1.4742634414765605E-2</v>
      </c>
      <c r="G21" s="50">
        <v>0.14858371547052238</v>
      </c>
      <c r="H21" s="50">
        <v>-1.1986176155457842E-2</v>
      </c>
      <c r="I21" s="68">
        <v>-1.2355848434926332E-3</v>
      </c>
      <c r="J21" s="50">
        <v>-3.101248006005438E-2</v>
      </c>
      <c r="K21" s="50">
        <v>3.7492677211482167E-2</v>
      </c>
      <c r="L21" s="50">
        <v>-4.0100736148779625E-2</v>
      </c>
      <c r="M21" s="191">
        <f t="shared" si="0"/>
        <v>8.1566617989759491E-2</v>
      </c>
      <c r="N21" s="192">
        <v>5.208333333333333E-3</v>
      </c>
      <c r="O21" s="206">
        <f t="shared" si="1"/>
        <v>7.3709350498613241E-2</v>
      </c>
      <c r="Q21" s="193">
        <v>8.1272749509829947E-2</v>
      </c>
      <c r="R21" s="193">
        <v>6.5918199607863964E-2</v>
      </c>
      <c r="S21" s="193">
        <v>4.2886374754914976E-2</v>
      </c>
      <c r="T21" s="193">
        <v>1.9854549901965994E-2</v>
      </c>
      <c r="U21" s="193">
        <v>4.5000000000000005E-3</v>
      </c>
      <c r="Z21" s="221">
        <v>3.5099999999999999E-2</v>
      </c>
      <c r="AA21" s="221">
        <v>5.1331624513312676E-2</v>
      </c>
    </row>
    <row r="22" spans="1:27" x14ac:dyDescent="0.3">
      <c r="A22" s="190">
        <v>44044</v>
      </c>
      <c r="B22" s="50">
        <v>1.6417229799759507E-2</v>
      </c>
      <c r="C22" s="67">
        <v>0.15613735534054249</v>
      </c>
      <c r="D22" s="67">
        <v>2.6194457111009799E-2</v>
      </c>
      <c r="E22" s="50">
        <v>1.5962570524287751E-2</v>
      </c>
      <c r="F22" s="50">
        <v>-4.354015093316458E-2</v>
      </c>
      <c r="G22" s="50">
        <v>0.18800741179392172</v>
      </c>
      <c r="H22" s="50">
        <v>5.3996827123269156E-2</v>
      </c>
      <c r="I22" s="68">
        <v>0.11381443298969081</v>
      </c>
      <c r="J22" s="50">
        <v>7.9939960296324941E-2</v>
      </c>
      <c r="K22" s="50">
        <v>-3.1055900621118012E-2</v>
      </c>
      <c r="L22" s="50">
        <v>-2.7648839556004015E-2</v>
      </c>
      <c r="M22" s="191">
        <f t="shared" si="0"/>
        <v>-6.9099689404584037E-3</v>
      </c>
      <c r="N22" s="192">
        <v>5.208333333333333E-3</v>
      </c>
      <c r="O22" s="206">
        <f t="shared" si="1"/>
        <v>-5.662995636485234E-3</v>
      </c>
      <c r="Q22" s="193">
        <v>-7.5121494144684726E-3</v>
      </c>
      <c r="R22" s="193">
        <v>-5.1097195315747785E-3</v>
      </c>
      <c r="S22" s="193">
        <v>-1.5060747072342361E-3</v>
      </c>
      <c r="T22" s="193">
        <v>2.0975701171063064E-3</v>
      </c>
      <c r="U22" s="193">
        <v>4.5000000000000005E-3</v>
      </c>
      <c r="Z22" s="221">
        <v>0.1139</v>
      </c>
      <c r="AA22" s="221">
        <v>5.6538690255071501E-2</v>
      </c>
    </row>
    <row r="23" spans="1:27" x14ac:dyDescent="0.3">
      <c r="A23" s="190">
        <v>44075</v>
      </c>
      <c r="B23" s="50">
        <v>3.7239466492637839E-2</v>
      </c>
      <c r="C23" s="67">
        <v>3.1014112241549027E-2</v>
      </c>
      <c r="D23" s="67">
        <v>2.1526612027253828E-2</v>
      </c>
      <c r="E23" s="50">
        <v>-1.7066233238520804E-2</v>
      </c>
      <c r="F23" s="50">
        <v>-2.277290874300171E-2</v>
      </c>
      <c r="G23" s="50">
        <v>-1.9986814812432696E-2</v>
      </c>
      <c r="H23" s="50">
        <v>7.4098046339518978E-3</v>
      </c>
      <c r="I23" s="68">
        <v>3.4431691965938371E-2</v>
      </c>
      <c r="J23" s="50">
        <v>-3.2281205164992825E-2</v>
      </c>
      <c r="K23" s="50">
        <v>-0.13811188811188804</v>
      </c>
      <c r="L23" s="50">
        <v>-8.4267330842673349E-2</v>
      </c>
      <c r="M23" s="191">
        <f t="shared" si="0"/>
        <v>-1.7061950983024137E-2</v>
      </c>
      <c r="N23" s="192">
        <v>5.208333333333333E-3</v>
      </c>
      <c r="O23" s="206">
        <f t="shared" si="1"/>
        <v>-1.4770338726870953E-2</v>
      </c>
      <c r="Q23" s="193">
        <v>-1.7274883599616243E-2</v>
      </c>
      <c r="R23" s="193">
        <v>-1.2919906879692996E-2</v>
      </c>
      <c r="S23" s="193">
        <v>-6.3874417998081214E-3</v>
      </c>
      <c r="T23" s="193">
        <v>1.4502328007675192E-4</v>
      </c>
      <c r="U23" s="193">
        <v>4.5000000000000005E-3</v>
      </c>
      <c r="Z23" s="221">
        <v>7.8100000000000003E-2</v>
      </c>
      <c r="AA23" s="221">
        <v>9.9817992002866493E-2</v>
      </c>
    </row>
    <row r="24" spans="1:27" x14ac:dyDescent="0.3">
      <c r="A24" s="190">
        <v>44105</v>
      </c>
      <c r="B24" s="50">
        <v>0.14724734565473843</v>
      </c>
      <c r="C24" s="67">
        <v>8.2763011300334959E-3</v>
      </c>
      <c r="D24" s="67">
        <v>-0.16283228612856457</v>
      </c>
      <c r="E24" s="50">
        <v>-1.7362546506821029E-2</v>
      </c>
      <c r="F24" s="50">
        <v>1.9097348127735988E-3</v>
      </c>
      <c r="G24" s="50">
        <v>3.0501411038918361E-2</v>
      </c>
      <c r="H24" s="50">
        <v>-7.2507470466654136E-2</v>
      </c>
      <c r="I24" s="68">
        <v>5.9770937723693796E-2</v>
      </c>
      <c r="J24" s="50">
        <v>9.6599332839140101E-2</v>
      </c>
      <c r="K24" s="50">
        <v>7.5726842461122296E-2</v>
      </c>
      <c r="L24" s="50">
        <v>4.7824116047144205E-2</v>
      </c>
      <c r="M24" s="191">
        <f t="shared" si="0"/>
        <v>5.1331624513312676E-2</v>
      </c>
      <c r="N24" s="192">
        <v>5.208333333333333E-3</v>
      </c>
      <c r="O24" s="206">
        <f t="shared" si="1"/>
        <v>4.6585537850892804E-2</v>
      </c>
      <c r="Q24" s="193">
        <v>5.1413074723618522E-2</v>
      </c>
      <c r="R24" s="193">
        <v>4.2030459778894816E-2</v>
      </c>
      <c r="S24" s="193">
        <v>2.795653736180926E-2</v>
      </c>
      <c r="T24" s="193">
        <v>1.3882614944723705E-2</v>
      </c>
      <c r="U24" s="193">
        <v>4.5000000000000005E-3</v>
      </c>
      <c r="Z24" s="221">
        <v>-2.4799999999999999E-2</v>
      </c>
      <c r="AA24" s="221">
        <v>-4.2917321048364654E-3</v>
      </c>
    </row>
    <row r="25" spans="1:27" x14ac:dyDescent="0.3">
      <c r="A25" s="190">
        <v>44136</v>
      </c>
      <c r="B25" s="50">
        <v>9.7670911240981095E-2</v>
      </c>
      <c r="C25" s="67">
        <v>7.2454617205998384E-2</v>
      </c>
      <c r="D25" s="67">
        <v>-8.0826742104951426E-4</v>
      </c>
      <c r="E25" s="50">
        <v>2.355910811947827E-2</v>
      </c>
      <c r="F25" s="50">
        <v>3.1317859383293747E-2</v>
      </c>
      <c r="G25" s="50">
        <v>0.14878914770646584</v>
      </c>
      <c r="H25" s="50">
        <v>6.240993853764692E-3</v>
      </c>
      <c r="I25" s="68">
        <v>0.25565687267814924</v>
      </c>
      <c r="J25" s="50">
        <v>0.21737293506274027</v>
      </c>
      <c r="K25" s="50">
        <v>6.2853551225644247E-2</v>
      </c>
      <c r="L25" s="50">
        <v>7.8953060783041318E-2</v>
      </c>
      <c r="M25" s="191">
        <f t="shared" si="0"/>
        <v>5.6538690255071501E-2</v>
      </c>
      <c r="N25" s="192">
        <v>5.208333333333333E-3</v>
      </c>
      <c r="O25" s="206">
        <f t="shared" si="1"/>
        <v>5.1256796527824645E-2</v>
      </c>
      <c r="Q25" s="193">
        <v>5.6542907159099029E-2</v>
      </c>
      <c r="R25" s="193">
        <v>4.6134325727279227E-2</v>
      </c>
      <c r="S25" s="193">
        <v>3.0521453579549516E-2</v>
      </c>
      <c r="T25" s="193">
        <v>1.4908581431819808E-2</v>
      </c>
      <c r="U25" s="193">
        <v>4.5000000000000005E-3</v>
      </c>
      <c r="Z25" s="221">
        <v>6.5600000000000006E-2</v>
      </c>
      <c r="AA25" s="221">
        <v>-3.66731882098826E-2</v>
      </c>
    </row>
    <row r="26" spans="1:27" x14ac:dyDescent="0.3">
      <c r="A26" s="190">
        <v>44166</v>
      </c>
      <c r="B26" s="50">
        <v>0.14234636522608041</v>
      </c>
      <c r="C26" s="67">
        <v>0.16073005593170453</v>
      </c>
      <c r="D26" s="67">
        <v>8.9848038365979085E-2</v>
      </c>
      <c r="E26" s="50">
        <v>0.10261679682148236</v>
      </c>
      <c r="F26" s="50">
        <v>0.119946659180236</v>
      </c>
      <c r="G26" s="50">
        <v>6.5098680563255323E-2</v>
      </c>
      <c r="H26" s="50">
        <v>2.3584920977688103E-2</v>
      </c>
      <c r="I26" s="68">
        <v>-3.0123722431414708E-2</v>
      </c>
      <c r="J26" s="50">
        <v>-2.7417227736517284E-3</v>
      </c>
      <c r="K26" s="50">
        <v>7.5694855115316456E-2</v>
      </c>
      <c r="L26" s="50">
        <v>-7.2173215717722984E-3</v>
      </c>
      <c r="M26" s="191">
        <f t="shared" si="0"/>
        <v>9.9817992002866493E-2</v>
      </c>
      <c r="N26" s="192">
        <v>5.208333333333333E-3</v>
      </c>
      <c r="O26" s="206">
        <f t="shared" si="1"/>
        <v>9.0082658125771528E-2</v>
      </c>
      <c r="Q26" s="193">
        <v>0.10024040619894424</v>
      </c>
      <c r="R26" s="193">
        <v>8.1092324959155401E-2</v>
      </c>
      <c r="S26" s="193">
        <v>5.2370203099472122E-2</v>
      </c>
      <c r="T26" s="193">
        <v>2.364808123978885E-2</v>
      </c>
      <c r="U26" s="193">
        <v>4.5000000000000005E-3</v>
      </c>
      <c r="Z26" s="221">
        <v>2.2100000000000002E-2</v>
      </c>
      <c r="AA26" s="221">
        <v>6.7374375099707839E-2</v>
      </c>
    </row>
    <row r="27" spans="1:27" x14ac:dyDescent="0.3">
      <c r="A27" s="190">
        <v>44197</v>
      </c>
      <c r="B27" s="50">
        <v>8.2430123693022675E-2</v>
      </c>
      <c r="C27" s="67">
        <v>-1.8133400963733285E-2</v>
      </c>
      <c r="D27" s="67">
        <v>-2.3751457957798722E-2</v>
      </c>
      <c r="E27" s="50">
        <v>3.230616302186879E-2</v>
      </c>
      <c r="F27" s="50">
        <v>-5.4375300286185826E-2</v>
      </c>
      <c r="G27" s="50">
        <v>-0.12282528074535774</v>
      </c>
      <c r="H27" s="50">
        <v>-9.6141034344921217E-2</v>
      </c>
      <c r="I27" s="68">
        <v>-6.2118691070438249E-2</v>
      </c>
      <c r="J27" s="50">
        <v>-3.1981903601879275E-2</v>
      </c>
      <c r="K27" s="50">
        <v>2.5838372732270416E-2</v>
      </c>
      <c r="L27" s="50">
        <v>-4.281098546042001E-2</v>
      </c>
      <c r="M27" s="191">
        <f t="shared" si="0"/>
        <v>-4.2917321048364654E-3</v>
      </c>
      <c r="N27" s="192">
        <v>5.208333333333333E-3</v>
      </c>
      <c r="O27" s="206">
        <f t="shared" si="1"/>
        <v>-3.3141753712487934E-3</v>
      </c>
      <c r="Q27" s="193">
        <v>-4.3767184572458514E-3</v>
      </c>
      <c r="R27" s="193">
        <v>-2.6013747657966813E-3</v>
      </c>
      <c r="S27" s="193">
        <v>6.1640771377074587E-5</v>
      </c>
      <c r="T27" s="193">
        <v>2.7246563085508305E-3</v>
      </c>
      <c r="U27" s="193">
        <v>4.5000000000000005E-3</v>
      </c>
      <c r="Y27" s="219" t="s">
        <v>440</v>
      </c>
      <c r="Z27" s="222">
        <f>AVERAGE(Z3:Z26)</f>
        <v>1.2954166666666668E-2</v>
      </c>
      <c r="AA27" s="222">
        <f>AVERAGE(AA3:AA26)</f>
        <v>2.1683163403156559E-2</v>
      </c>
    </row>
    <row r="28" spans="1:27" x14ac:dyDescent="0.3">
      <c r="A28" s="190">
        <v>44228</v>
      </c>
      <c r="B28" s="50">
        <v>-9.1507146825597338E-2</v>
      </c>
      <c r="C28" s="67">
        <v>0.23698824744930908</v>
      </c>
      <c r="D28" s="67">
        <v>-2.7207559465624056E-2</v>
      </c>
      <c r="E28" s="50">
        <v>-4.3813192103996125E-2</v>
      </c>
      <c r="F28" s="50">
        <v>-5.8032164001060309E-2</v>
      </c>
      <c r="G28" s="50">
        <v>-6.6755674232309744E-4</v>
      </c>
      <c r="H28" s="50">
        <v>1.0613915320330274E-2</v>
      </c>
      <c r="I28" s="68">
        <v>-2.2767593140153721E-2</v>
      </c>
      <c r="J28" s="50">
        <v>0.10321397756686795</v>
      </c>
      <c r="K28" s="50">
        <v>5.0375133976420183E-2</v>
      </c>
      <c r="L28" s="50">
        <v>8.1012658227848047E-2</v>
      </c>
      <c r="M28" s="191">
        <f t="shared" si="0"/>
        <v>-3.66731882098826E-2</v>
      </c>
      <c r="N28" s="192">
        <v>5.208333333333333E-3</v>
      </c>
      <c r="O28" s="206">
        <f t="shared" si="1"/>
        <v>-3.2363579643085678E-2</v>
      </c>
      <c r="Q28" s="193">
        <v>-3.6971558756568115E-2</v>
      </c>
      <c r="R28" s="193">
        <v>-2.8677247005254491E-2</v>
      </c>
      <c r="S28" s="193">
        <v>-1.6235779378284056E-2</v>
      </c>
      <c r="T28" s="193">
        <v>-3.7943117513136223E-3</v>
      </c>
      <c r="U28" s="193">
        <v>4.5000000000000005E-3</v>
      </c>
      <c r="Y28" s="219" t="s">
        <v>441</v>
      </c>
      <c r="Z28" s="219">
        <f>STDEV(Z3:Z26)</f>
        <v>7.272857807520082E-2</v>
      </c>
      <c r="AA28" s="219">
        <f>STDEV(AA3:AA26)</f>
        <v>5.3103109613538778E-2</v>
      </c>
    </row>
    <row r="29" spans="1:27" ht="14.5" thickBot="1" x14ac:dyDescent="0.35">
      <c r="A29" s="190">
        <v>44256</v>
      </c>
      <c r="B29" s="50">
        <v>0.14369900902027821</v>
      </c>
      <c r="C29" s="67">
        <v>9.396533723115473E-2</v>
      </c>
      <c r="D29" s="67">
        <v>-4.5776810137888937E-3</v>
      </c>
      <c r="E29" s="50">
        <v>-5.5387713997985619E-3</v>
      </c>
      <c r="F29" s="50">
        <v>5.2414343003212863E-2</v>
      </c>
      <c r="G29" s="50">
        <v>2.9540562606694331E-3</v>
      </c>
      <c r="H29" s="50">
        <v>2.5568448215383465E-2</v>
      </c>
      <c r="I29" s="68">
        <v>2.9349470499243534E-2</v>
      </c>
      <c r="J29" s="50">
        <v>-1.4045035356991531E-2</v>
      </c>
      <c r="K29" s="50">
        <v>2.5510204081632654E-2</v>
      </c>
      <c r="L29" s="50">
        <v>-7.552693208430912E-2</v>
      </c>
      <c r="M29" s="195">
        <f t="shared" si="0"/>
        <v>6.7374375099707839E-2</v>
      </c>
      <c r="N29" s="196">
        <v>5.208333333333333E-3</v>
      </c>
      <c r="O29" s="207">
        <f t="shared" si="1"/>
        <v>6.0977489401947901E-2</v>
      </c>
      <c r="Q29" s="193">
        <v>6.7309856628197232E-2</v>
      </c>
      <c r="R29" s="193">
        <v>5.4747885302557787E-2</v>
      </c>
      <c r="S29" s="193">
        <v>3.5904928314098618E-2</v>
      </c>
      <c r="T29" s="193">
        <v>1.7061971325639448E-2</v>
      </c>
      <c r="U29" s="193">
        <v>4.5000000000000005E-3</v>
      </c>
    </row>
    <row r="30" spans="1:27" x14ac:dyDescent="0.3">
      <c r="M30" s="267" t="s">
        <v>388</v>
      </c>
      <c r="N30" s="267"/>
      <c r="O30" s="209">
        <f>AVERAGE(O17:O29)</f>
        <v>2.1604112035315554E-2</v>
      </c>
    </row>
    <row r="31" spans="1:27" x14ac:dyDescent="0.3">
      <c r="M31" s="269" t="s">
        <v>389</v>
      </c>
      <c r="N31" s="269"/>
      <c r="O31" s="210">
        <f>STDEV(O17:O29)</f>
        <v>5.1123053612835527E-2</v>
      </c>
    </row>
  </sheetData>
  <mergeCells count="5">
    <mergeCell ref="M15:N15"/>
    <mergeCell ref="M16:N16"/>
    <mergeCell ref="M30:N30"/>
    <mergeCell ref="M31:N31"/>
    <mergeCell ref="B1:L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3ED7-9D60-4EE9-8B66-6A302A1CF1F5}">
  <dimension ref="I1:AD21"/>
  <sheetViews>
    <sheetView topLeftCell="H1" zoomScale="85" zoomScaleNormal="85" workbookViewId="0">
      <selection activeCell="K19" sqref="K19"/>
    </sheetView>
  </sheetViews>
  <sheetFormatPr defaultRowHeight="20.5" x14ac:dyDescent="0.55000000000000004"/>
  <cols>
    <col min="1" max="8" width="8.7265625" style="224"/>
    <col min="9" max="10" width="8.7265625" style="238"/>
    <col min="11" max="11" width="4.08984375" style="239" customWidth="1"/>
    <col min="12" max="12" width="8.7265625" style="244"/>
    <col min="13" max="13" width="0.54296875" style="239" customWidth="1"/>
    <col min="14" max="28" width="8.7265625" style="224"/>
    <col min="29" max="30" width="8.7265625" style="238"/>
    <col min="31" max="16384" width="8.7265625" style="224"/>
  </cols>
  <sheetData>
    <row r="1" spans="9:30" x14ac:dyDescent="0.55000000000000004">
      <c r="I1" s="237"/>
      <c r="J1" s="237"/>
      <c r="K1" s="226"/>
      <c r="L1" s="243"/>
      <c r="M1" s="240"/>
      <c r="N1" s="225"/>
      <c r="O1" s="225"/>
      <c r="P1" s="225"/>
      <c r="Q1" s="225"/>
      <c r="R1" s="225" t="s">
        <v>222</v>
      </c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37"/>
      <c r="AD1" s="237"/>
    </row>
    <row r="2" spans="9:30" x14ac:dyDescent="0.55000000000000004">
      <c r="I2" s="237"/>
      <c r="J2" s="237"/>
      <c r="K2" s="226"/>
      <c r="L2" s="243"/>
      <c r="M2" s="240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37"/>
      <c r="AD2" s="237"/>
    </row>
    <row r="3" spans="9:30" x14ac:dyDescent="0.55000000000000004">
      <c r="I3" s="237"/>
      <c r="J3" s="237"/>
      <c r="K3" s="226"/>
      <c r="L3" s="243"/>
      <c r="M3" s="240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37"/>
      <c r="AD3" s="237"/>
    </row>
    <row r="4" spans="9:30" x14ac:dyDescent="0.55000000000000004">
      <c r="I4" s="237"/>
      <c r="J4" s="237"/>
      <c r="K4" s="226"/>
      <c r="L4" s="243"/>
      <c r="M4" s="240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37"/>
      <c r="AD4" s="237"/>
    </row>
    <row r="5" spans="9:30" x14ac:dyDescent="0.55000000000000004">
      <c r="I5" s="237"/>
      <c r="J5" s="237"/>
      <c r="K5" s="235"/>
      <c r="L5" s="243"/>
      <c r="M5" s="241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37"/>
      <c r="AD5" s="237"/>
    </row>
    <row r="6" spans="9:30" ht="20" customHeight="1" x14ac:dyDescent="0.45">
      <c r="I6" s="237"/>
      <c r="J6" s="245">
        <v>1</v>
      </c>
      <c r="K6" s="236" t="s">
        <v>393</v>
      </c>
      <c r="L6" s="243"/>
      <c r="M6" s="242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37"/>
      <c r="AD6" s="237"/>
    </row>
    <row r="7" spans="9:30" x14ac:dyDescent="0.55000000000000004">
      <c r="I7" s="237"/>
      <c r="J7" s="237"/>
      <c r="K7" s="226"/>
      <c r="L7" s="243"/>
      <c r="M7" s="240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37"/>
      <c r="AD7" s="237"/>
    </row>
    <row r="8" spans="9:30" x14ac:dyDescent="0.55000000000000004">
      <c r="I8" s="237"/>
      <c r="J8" s="237"/>
      <c r="K8" s="235"/>
      <c r="L8" s="243"/>
      <c r="M8" s="241"/>
      <c r="N8" s="225"/>
      <c r="O8" s="225"/>
      <c r="P8" s="225"/>
      <c r="Q8" s="225"/>
      <c r="R8" s="225"/>
      <c r="S8" s="225"/>
      <c r="T8" s="225"/>
      <c r="U8" s="225"/>
      <c r="V8" s="225"/>
      <c r="W8" s="225"/>
      <c r="X8" s="225"/>
      <c r="Y8" s="225"/>
      <c r="Z8" s="225"/>
      <c r="AA8" s="225"/>
      <c r="AB8" s="225"/>
      <c r="AC8" s="237"/>
      <c r="AD8" s="237"/>
    </row>
    <row r="9" spans="9:30" ht="20" customHeight="1" x14ac:dyDescent="0.45">
      <c r="I9" s="237"/>
      <c r="J9" s="245">
        <v>2</v>
      </c>
      <c r="K9" s="236" t="s">
        <v>397</v>
      </c>
      <c r="L9" s="243"/>
      <c r="M9" s="242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5"/>
      <c r="AC9" s="237"/>
      <c r="AD9" s="237"/>
    </row>
    <row r="10" spans="9:30" x14ac:dyDescent="0.55000000000000004">
      <c r="I10" s="237"/>
      <c r="J10" s="237"/>
      <c r="K10" s="226"/>
      <c r="L10" s="243"/>
      <c r="M10" s="240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37"/>
      <c r="AD10" s="237"/>
    </row>
    <row r="11" spans="9:30" x14ac:dyDescent="0.55000000000000004">
      <c r="I11" s="237"/>
      <c r="J11" s="237"/>
      <c r="K11" s="235"/>
      <c r="L11" s="243"/>
      <c r="M11" s="241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37"/>
      <c r="AD11" s="237"/>
    </row>
    <row r="12" spans="9:30" ht="20" customHeight="1" x14ac:dyDescent="0.45">
      <c r="I12" s="237"/>
      <c r="J12" s="245">
        <v>3</v>
      </c>
      <c r="K12" s="236" t="s">
        <v>393</v>
      </c>
      <c r="L12" s="243"/>
      <c r="M12" s="242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37"/>
      <c r="AD12" s="237"/>
    </row>
    <row r="13" spans="9:30" x14ac:dyDescent="0.55000000000000004">
      <c r="I13" s="237"/>
      <c r="J13" s="237"/>
      <c r="K13" s="226"/>
      <c r="L13" s="243"/>
      <c r="M13" s="240"/>
      <c r="N13" s="225"/>
      <c r="O13" s="225"/>
      <c r="P13" s="225"/>
      <c r="Q13" s="225"/>
      <c r="R13" s="225"/>
      <c r="S13" s="225"/>
      <c r="T13" s="225"/>
      <c r="U13" s="225"/>
      <c r="V13" s="225"/>
      <c r="W13" s="225"/>
      <c r="X13" s="225"/>
      <c r="Y13" s="225"/>
      <c r="Z13" s="225"/>
      <c r="AA13" s="225"/>
      <c r="AB13" s="225"/>
      <c r="AC13" s="237"/>
      <c r="AD13" s="237"/>
    </row>
    <row r="14" spans="9:30" x14ac:dyDescent="0.55000000000000004">
      <c r="I14" s="237"/>
      <c r="J14" s="237"/>
      <c r="K14" s="235"/>
      <c r="L14" s="243"/>
      <c r="M14" s="241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37"/>
      <c r="AD14" s="237"/>
    </row>
    <row r="15" spans="9:30" ht="20" customHeight="1" x14ac:dyDescent="0.45">
      <c r="I15" s="237"/>
      <c r="J15" s="245">
        <v>4</v>
      </c>
      <c r="K15" s="236" t="s">
        <v>397</v>
      </c>
      <c r="L15" s="243"/>
      <c r="M15" s="242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37"/>
      <c r="AD15" s="237"/>
    </row>
    <row r="16" spans="9:30" x14ac:dyDescent="0.55000000000000004">
      <c r="I16" s="237"/>
      <c r="J16" s="237"/>
      <c r="K16" s="226"/>
      <c r="L16" s="243"/>
      <c r="M16" s="240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37"/>
      <c r="AD16" s="237"/>
    </row>
    <row r="17" spans="9:30" x14ac:dyDescent="0.55000000000000004">
      <c r="I17" s="237"/>
      <c r="J17" s="237"/>
      <c r="K17" s="235"/>
      <c r="L17" s="243"/>
      <c r="M17" s="241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37"/>
      <c r="AD17" s="237"/>
    </row>
    <row r="18" spans="9:30" ht="20" customHeight="1" x14ac:dyDescent="0.45">
      <c r="I18" s="237"/>
      <c r="J18" s="245">
        <v>5</v>
      </c>
      <c r="K18" s="236" t="s">
        <v>397</v>
      </c>
      <c r="L18" s="243"/>
      <c r="M18" s="242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37"/>
      <c r="AD18" s="237"/>
    </row>
    <row r="19" spans="9:30" x14ac:dyDescent="0.55000000000000004">
      <c r="I19" s="237"/>
      <c r="J19" s="237"/>
      <c r="K19" s="226"/>
      <c r="L19" s="243"/>
      <c r="M19" s="240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37"/>
      <c r="AD19" s="237"/>
    </row>
    <row r="20" spans="9:30" x14ac:dyDescent="0.55000000000000004">
      <c r="I20" s="237"/>
      <c r="J20" s="237"/>
      <c r="K20" s="226"/>
      <c r="L20" s="243"/>
      <c r="M20" s="240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37"/>
      <c r="AD20" s="237"/>
    </row>
    <row r="21" spans="9:30" x14ac:dyDescent="0.55000000000000004">
      <c r="I21" s="237"/>
      <c r="J21" s="237"/>
      <c r="K21" s="226"/>
      <c r="L21" s="243"/>
      <c r="M21" s="240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  <c r="AA21" s="225"/>
      <c r="AB21" s="225"/>
      <c r="AC21" s="237"/>
      <c r="AD21" s="237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8D081A4D8474EA7FAA07B2BAB844B" ma:contentTypeVersion="10" ma:contentTypeDescription="Create a new document." ma:contentTypeScope="" ma:versionID="26bd5649cf6b95151f3b15322c0e5d4f">
  <xsd:schema xmlns:xsd="http://www.w3.org/2001/XMLSchema" xmlns:xs="http://www.w3.org/2001/XMLSchema" xmlns:p="http://schemas.microsoft.com/office/2006/metadata/properties" xmlns:ns2="bc83ce08-fa11-4cfe-9742-ac65a67bd520" targetNamespace="http://schemas.microsoft.com/office/2006/metadata/properties" ma:root="true" ma:fieldsID="0a18acd7592b1a96f96bea74a401a755" ns2:_="">
    <xsd:import namespace="bc83ce08-fa11-4cfe-9742-ac65a67bd5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3ce08-fa11-4cfe-9742-ac65a67bd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B7173-2292-46CA-A399-3572C14359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8370EF-782D-49B2-AFD5-F174B511A3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50F1D-A851-4EDB-8178-D415088B8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3ce08-fa11-4cfe-9742-ac65a67bd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All Stocks</vt:lpstr>
      <vt:lpstr>Fundamental Analysis</vt:lpstr>
      <vt:lpstr>Equity Returns</vt:lpstr>
      <vt:lpstr>Black Litterman</vt:lpstr>
      <vt:lpstr>Sharpe Optimization</vt:lpstr>
      <vt:lpstr>Advisory Tool</vt:lpstr>
      <vt:lpstr>Simulation</vt:lpstr>
      <vt:lpstr>Dashboard</vt:lpstr>
      <vt:lpstr>A</vt:lpstr>
      <vt:lpstr>OMEGA</vt:lpstr>
      <vt:lpstr>P</vt:lpstr>
      <vt:lpstr>Pi</vt:lpstr>
      <vt:lpstr>Q</vt:lpstr>
      <vt:lpstr>S</vt:lpstr>
      <vt:lpstr>tao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Shah</dc:creator>
  <cp:lastModifiedBy>Mahi Shah</cp:lastModifiedBy>
  <dcterms:created xsi:type="dcterms:W3CDTF">2021-04-06T03:49:30Z</dcterms:created>
  <dcterms:modified xsi:type="dcterms:W3CDTF">2021-04-08T10:08:34Z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0x0101009578D081A4D8474EA7FAA07B2BAB844B</vt:lpwstr>
  </property>
  <property fmtid="{D5CDD505-2E9C-101B-9397-08002B2CF9AE}" pid="3" name="WorkbookGuid">
    <vt:lpwstr>0d103d46-f8e6-4d30-8459-b49a943c26bd</vt:lpwstr>
  </property>
</Properties>
</file>