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Github\Excel\Excel_Learning\"/>
    </mc:Choice>
  </mc:AlternateContent>
  <xr:revisionPtr revIDLastSave="0" documentId="8_{D3E83A58-B41F-4672-B79F-28D5D3028BA1}" xr6:coauthVersionLast="47" xr6:coauthVersionMax="47" xr10:uidLastSave="{00000000-0000-0000-0000-000000000000}"/>
  <bookViews>
    <workbookView xWindow="-110" yWindow="-110" windowWidth="19420" windowHeight="11020" xr2:uid="{8CC555B5-3E06-43B6-9E5B-C0A1D3498DA4}"/>
  </bookViews>
  <sheets>
    <sheet name="Final_1" sheetId="9" r:id="rId1"/>
    <sheet name="Final_2" sheetId="11" r:id="rId2"/>
  </sheets>
  <definedNames>
    <definedName name="_xlnm._FilterDatabase" localSheetId="0" hidden="1">Final_1!$B$2:$Q$12</definedName>
    <definedName name="_xlnm._FilterDatabase" localSheetId="1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1" l="1"/>
  <c r="XFD1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J8" i="9" l="1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5" i="9" l="1"/>
  <c r="O10" i="9"/>
  <c r="N10" i="9"/>
  <c r="N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<sst xmlns="http://schemas.openxmlformats.org/spreadsheetml/2006/main" count="186" uniqueCount="123">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</sst>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2" xfId="0" applyFont="1" applyBorder="1"/>
    <xf numFmtId="0" fontId="2" fillId="0" borderId="4" xfId="0" applyFont="1" applyBorder="1"/>
    <xf numFmtId="0" fontId="3" fillId="0" borderId="7" xfId="0" applyFont="1" applyBorder="1"/>
    <xf numFmtId="0" fontId="2" fillId="0" borderId="9" xfId="0" applyFont="1" applyBorder="1"/>
    <xf numFmtId="0" fontId="4" fillId="0" borderId="0" xfId="0" applyFont="1"/>
    <xf numFmtId="0" fontId="3" fillId="0" borderId="10" xfId="0" applyFont="1" applyBorder="1" applyAlignment="1">
      <alignment horizontal="center" wrapText="1"/>
    </xf>
    <xf numFmtId="0" fontId="2" fillId="0" borderId="10" xfId="0" applyFont="1" applyBorder="1"/>
    <xf numFmtId="164" fontId="2" fillId="0" borderId="10" xfId="1" applyNumberFormat="1" applyFont="1" applyBorder="1" applyAlignment="1"/>
    <xf numFmtId="0" fontId="2" fillId="0" borderId="10" xfId="1" applyNumberFormat="1" applyFont="1" applyBorder="1" applyAlignment="1"/>
    <xf numFmtId="0" fontId="3" fillId="0" borderId="11" xfId="0" applyFont="1" applyBorder="1" applyAlignment="1">
      <alignment horizontal="center" wrapText="1"/>
    </xf>
    <xf numFmtId="0" fontId="2" fillId="0" borderId="11" xfId="0" applyFont="1" applyBorder="1"/>
    <xf numFmtId="0" fontId="3" fillId="0" borderId="12" xfId="0" applyFont="1" applyBorder="1" applyAlignment="1">
      <alignment horizontal="center" wrapText="1"/>
    </xf>
    <xf numFmtId="0" fontId="2" fillId="0" borderId="13" xfId="0" applyFont="1" applyBorder="1"/>
    <xf numFmtId="0" fontId="0" fillId="0" borderId="1" xfId="0" applyBorder="1"/>
    <xf numFmtId="0" fontId="3" fillId="0" borderId="14" xfId="0" applyFont="1" applyBorder="1" applyAlignment="1">
      <alignment horizontal="center" wrapText="1"/>
    </xf>
    <xf numFmtId="0" fontId="2" fillId="0" borderId="14" xfId="0" applyFont="1" applyBorder="1"/>
    <xf numFmtId="0" fontId="3" fillId="2" borderId="15" xfId="0" applyFont="1" applyFill="1" applyBorder="1" applyAlignment="1">
      <alignment horizontal="center" wrapText="1"/>
    </xf>
    <xf numFmtId="0" fontId="2" fillId="0" borderId="16" xfId="0" applyFont="1" applyBorder="1"/>
    <xf numFmtId="0" fontId="2" fillId="0" borderId="17" xfId="0" applyFont="1" applyBorder="1"/>
    <xf numFmtId="0" fontId="5" fillId="0" borderId="1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tabSelected="1"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4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1" t="s">
        <v>15</v>
      </c>
      <c r="G2" s="23" t="s">
        <v>14</v>
      </c>
      <c r="H2" s="17" t="s">
        <v>16</v>
      </c>
      <c r="I2" s="17" t="s">
        <v>17</v>
      </c>
      <c r="J2" s="17" t="s">
        <v>19</v>
      </c>
      <c r="K2" s="17" t="s">
        <v>18</v>
      </c>
      <c r="L2" s="17" t="s">
        <v>21</v>
      </c>
      <c r="M2" s="17" t="s">
        <v>20</v>
      </c>
      <c r="N2" s="17" t="s">
        <v>26</v>
      </c>
      <c r="O2" s="17" t="s">
        <v>27</v>
      </c>
      <c r="P2" s="26" t="s">
        <v>24</v>
      </c>
      <c r="Q2" s="28" t="s">
        <v>28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2">
        <f>C3</f>
        <v>5</v>
      </c>
      <c r="G3" s="18">
        <f>D3+E3</f>
        <v>130000</v>
      </c>
      <c r="H3" s="19">
        <f>E3/D3</f>
        <v>8.3333333333333329E-2</v>
      </c>
      <c r="I3" s="20">
        <f>D3+D3*H3</f>
        <v>130000</v>
      </c>
      <c r="J3" s="18" t="b">
        <f>G3=I3</f>
        <v>1</v>
      </c>
      <c r="K3" s="18" t="b">
        <f>E3&gt;D3</f>
        <v>0</v>
      </c>
      <c r="L3" s="18" t="b">
        <f t="shared" ref="L3:L12" si="0">$C$15&lt;=C3</f>
        <v>1</v>
      </c>
      <c r="M3" s="18" t="b">
        <f t="shared" ref="M3:M12" si="1">$G3&gt;=$C$16</f>
        <v>1</v>
      </c>
      <c r="N3" s="18">
        <f>L3*M3</f>
        <v>1</v>
      </c>
      <c r="O3" s="18" t="b">
        <f>L3*M3=1</f>
        <v>1</v>
      </c>
      <c r="P3" s="27" t="b">
        <f>AND(L3,M3)</f>
        <v>1</v>
      </c>
      <c r="Q3" s="29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2">
        <f t="shared" ref="F4:F12" si="2">C4</f>
        <v>4</v>
      </c>
      <c r="G4" s="18">
        <f t="shared" ref="G4:G12" si="3">D4+E4</f>
        <v>147000</v>
      </c>
      <c r="H4" s="19">
        <f t="shared" ref="H4:H12" si="4">E4/D4</f>
        <v>8.8888888888888892E-2</v>
      </c>
      <c r="I4" s="20">
        <f t="shared" ref="I4:I12" si="5">D4+D4*H4</f>
        <v>147000</v>
      </c>
      <c r="J4" s="18" t="b">
        <f t="shared" ref="J4:J12" si="6">G4=I4</f>
        <v>1</v>
      </c>
      <c r="K4" s="18" t="b">
        <f t="shared" ref="K4:K12" si="7">E4&gt;D4</f>
        <v>0</v>
      </c>
      <c r="L4" s="18" t="b">
        <f t="shared" si="0"/>
        <v>0</v>
      </c>
      <c r="M4" s="18" t="b">
        <f t="shared" si="1"/>
        <v>1</v>
      </c>
      <c r="N4" s="18">
        <f t="shared" ref="N4:N12" si="8">L4*M4</f>
        <v>0</v>
      </c>
      <c r="O4" s="18" t="b">
        <f t="shared" ref="O4:O12" si="9">L4*M4=1</f>
        <v>0</v>
      </c>
      <c r="P4" s="27" t="b">
        <f t="shared" ref="P4:P12" si="10">AND(L4,M4)</f>
        <v>0</v>
      </c>
      <c r="Q4" s="29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2">
        <f t="shared" si="2"/>
        <v>2</v>
      </c>
      <c r="G5" s="18">
        <f t="shared" si="3"/>
        <v>80000</v>
      </c>
      <c r="H5" s="19">
        <f t="shared" si="4"/>
        <v>6.6666666666666666E-2</v>
      </c>
      <c r="I5" s="20">
        <f t="shared" si="5"/>
        <v>80000</v>
      </c>
      <c r="J5" s="18" t="b">
        <f t="shared" si="6"/>
        <v>1</v>
      </c>
      <c r="K5" s="18" t="b">
        <f t="shared" si="7"/>
        <v>0</v>
      </c>
      <c r="L5" s="18" t="b">
        <f t="shared" si="0"/>
        <v>0</v>
      </c>
      <c r="M5" s="18" t="b">
        <f t="shared" si="1"/>
        <v>0</v>
      </c>
      <c r="N5" s="18">
        <f t="shared" si="8"/>
        <v>0</v>
      </c>
      <c r="O5" s="18" t="b">
        <f t="shared" si="9"/>
        <v>0</v>
      </c>
      <c r="P5" s="27" t="b">
        <f t="shared" si="10"/>
        <v>0</v>
      </c>
      <c r="Q5" s="29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2">
        <f t="shared" si="2"/>
        <v>6</v>
      </c>
      <c r="G6" s="18">
        <f t="shared" si="3"/>
        <v>118000</v>
      </c>
      <c r="H6" s="19">
        <f t="shared" si="4"/>
        <v>7.2727272727272724E-2</v>
      </c>
      <c r="I6" s="20">
        <f t="shared" si="5"/>
        <v>118000</v>
      </c>
      <c r="J6" s="18" t="b">
        <f t="shared" si="6"/>
        <v>1</v>
      </c>
      <c r="K6" s="18" t="b">
        <f t="shared" si="7"/>
        <v>0</v>
      </c>
      <c r="L6" s="18" t="b">
        <f t="shared" si="0"/>
        <v>1</v>
      </c>
      <c r="M6" s="18" t="b">
        <f t="shared" si="1"/>
        <v>1</v>
      </c>
      <c r="N6" s="18">
        <f t="shared" si="8"/>
        <v>1</v>
      </c>
      <c r="O6" s="18" t="b">
        <f t="shared" si="9"/>
        <v>1</v>
      </c>
      <c r="P6" s="27" t="b">
        <f t="shared" si="10"/>
        <v>1</v>
      </c>
      <c r="Q6" s="29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2">
        <f t="shared" si="2"/>
        <v>3</v>
      </c>
      <c r="G7" s="18">
        <f t="shared" si="3"/>
        <v>136000</v>
      </c>
      <c r="H7" s="19">
        <f t="shared" si="4"/>
        <v>8.7999999999999995E-2</v>
      </c>
      <c r="I7" s="20">
        <f t="shared" si="5"/>
        <v>136000</v>
      </c>
      <c r="J7" s="18" t="b">
        <f t="shared" si="6"/>
        <v>1</v>
      </c>
      <c r="K7" s="18" t="b">
        <f t="shared" si="7"/>
        <v>0</v>
      </c>
      <c r="L7" s="18" t="b">
        <f t="shared" si="0"/>
        <v>0</v>
      </c>
      <c r="M7" s="18" t="b">
        <f t="shared" si="1"/>
        <v>1</v>
      </c>
      <c r="N7" s="18">
        <f t="shared" si="8"/>
        <v>0</v>
      </c>
      <c r="O7" s="18" t="b">
        <f t="shared" si="9"/>
        <v>0</v>
      </c>
      <c r="P7" s="27" t="b">
        <f t="shared" si="10"/>
        <v>0</v>
      </c>
      <c r="Q7" s="29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2">
        <f t="shared" si="2"/>
        <v>7</v>
      </c>
      <c r="G8" s="18">
        <f t="shared" si="3"/>
        <v>97000</v>
      </c>
      <c r="H8" s="19">
        <f t="shared" si="4"/>
        <v>7.7777777777777779E-2</v>
      </c>
      <c r="I8" s="20">
        <f t="shared" si="5"/>
        <v>97000</v>
      </c>
      <c r="J8" s="18" t="b">
        <f t="shared" si="6"/>
        <v>1</v>
      </c>
      <c r="K8" s="18" t="b">
        <f t="shared" si="7"/>
        <v>0</v>
      </c>
      <c r="L8" s="18" t="b">
        <f t="shared" si="0"/>
        <v>1</v>
      </c>
      <c r="M8" s="18" t="b">
        <f t="shared" si="1"/>
        <v>1</v>
      </c>
      <c r="N8" s="18">
        <f t="shared" si="8"/>
        <v>1</v>
      </c>
      <c r="O8" s="18" t="b">
        <f t="shared" si="9"/>
        <v>1</v>
      </c>
      <c r="P8" s="27" t="b">
        <f t="shared" si="10"/>
        <v>1</v>
      </c>
      <c r="Q8" s="29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2">
        <f t="shared" si="2"/>
        <v>10</v>
      </c>
      <c r="G9" s="18">
        <f t="shared" si="3"/>
        <v>165000</v>
      </c>
      <c r="H9" s="19">
        <f t="shared" si="4"/>
        <v>0.1</v>
      </c>
      <c r="I9" s="20">
        <f t="shared" si="5"/>
        <v>165000</v>
      </c>
      <c r="J9" s="18" t="b">
        <f t="shared" si="6"/>
        <v>1</v>
      </c>
      <c r="K9" s="18" t="b">
        <f t="shared" si="7"/>
        <v>0</v>
      </c>
      <c r="L9" s="18" t="b">
        <f t="shared" si="0"/>
        <v>1</v>
      </c>
      <c r="M9" s="18" t="b">
        <f t="shared" si="1"/>
        <v>1</v>
      </c>
      <c r="N9" s="18">
        <f t="shared" si="8"/>
        <v>1</v>
      </c>
      <c r="O9" s="18" t="b">
        <f t="shared" si="9"/>
        <v>1</v>
      </c>
      <c r="P9" s="27" t="b">
        <f t="shared" si="10"/>
        <v>1</v>
      </c>
      <c r="Q9" s="29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2">
        <f t="shared" si="2"/>
        <v>8</v>
      </c>
      <c r="G10" s="18">
        <f t="shared" si="3"/>
        <v>143000</v>
      </c>
      <c r="H10" s="19">
        <f t="shared" si="4"/>
        <v>0.1</v>
      </c>
      <c r="I10" s="20">
        <f t="shared" si="5"/>
        <v>143000</v>
      </c>
      <c r="J10" s="18" t="b">
        <f t="shared" si="6"/>
        <v>1</v>
      </c>
      <c r="K10" s="18" t="b">
        <f t="shared" si="7"/>
        <v>0</v>
      </c>
      <c r="L10" s="18" t="b">
        <f t="shared" si="0"/>
        <v>1</v>
      </c>
      <c r="M10" s="18" t="b">
        <f t="shared" si="1"/>
        <v>1</v>
      </c>
      <c r="N10" s="18">
        <f t="shared" si="8"/>
        <v>1</v>
      </c>
      <c r="O10" s="18" t="b">
        <f t="shared" si="9"/>
        <v>1</v>
      </c>
      <c r="P10" s="27" t="b">
        <f t="shared" si="10"/>
        <v>1</v>
      </c>
      <c r="Q10" s="29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2">
        <f t="shared" si="2"/>
        <v>3</v>
      </c>
      <c r="G11" s="18">
        <f t="shared" si="3"/>
        <v>154000</v>
      </c>
      <c r="H11" s="19">
        <f t="shared" si="4"/>
        <v>0.1</v>
      </c>
      <c r="I11" s="20">
        <f t="shared" si="5"/>
        <v>154000</v>
      </c>
      <c r="J11" s="18" t="b">
        <f t="shared" si="6"/>
        <v>1</v>
      </c>
      <c r="K11" s="18" t="b">
        <f t="shared" si="7"/>
        <v>0</v>
      </c>
      <c r="L11" s="18" t="b">
        <f t="shared" si="0"/>
        <v>0</v>
      </c>
      <c r="M11" s="18" t="b">
        <f t="shared" si="1"/>
        <v>1</v>
      </c>
      <c r="N11" s="18">
        <f t="shared" si="8"/>
        <v>0</v>
      </c>
      <c r="O11" s="18" t="b">
        <f t="shared" si="9"/>
        <v>0</v>
      </c>
      <c r="P11" s="27" t="b">
        <f t="shared" si="10"/>
        <v>0</v>
      </c>
      <c r="Q11" s="29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2">
        <f t="shared" si="2"/>
        <v>5</v>
      </c>
      <c r="G12" s="18">
        <f t="shared" si="3"/>
        <v>124000</v>
      </c>
      <c r="H12" s="19">
        <f t="shared" si="4"/>
        <v>7.8260869565217397E-2</v>
      </c>
      <c r="I12" s="20">
        <f t="shared" si="5"/>
        <v>124000</v>
      </c>
      <c r="J12" s="18" t="b">
        <f t="shared" si="6"/>
        <v>1</v>
      </c>
      <c r="K12" s="18" t="b">
        <f t="shared" si="7"/>
        <v>0</v>
      </c>
      <c r="L12" s="18" t="b">
        <f t="shared" si="0"/>
        <v>1</v>
      </c>
      <c r="M12" s="18" t="b">
        <f t="shared" si="1"/>
        <v>1</v>
      </c>
      <c r="N12" s="18">
        <f t="shared" si="8"/>
        <v>1</v>
      </c>
      <c r="O12" s="18" t="b">
        <f t="shared" si="9"/>
        <v>1</v>
      </c>
      <c r="P12" s="27" t="b">
        <f t="shared" si="10"/>
        <v>1</v>
      </c>
      <c r="Q12" s="30" t="str">
        <f t="shared" si="11"/>
        <v>Goal Met</v>
      </c>
    </row>
    <row r="14" spans="2:17" ht="15" thickBot="1" x14ac:dyDescent="0.4">
      <c r="B14" s="16" t="s">
        <v>25</v>
      </c>
    </row>
    <row r="15" spans="2:17" x14ac:dyDescent="0.35">
      <c r="B15" s="12" t="s">
        <v>22</v>
      </c>
      <c r="C15" s="13">
        <v>5</v>
      </c>
    </row>
    <row r="16" spans="2:17" ht="15" thickBot="1" x14ac:dyDescent="0.4">
      <c r="B16" s="14" t="s">
        <v>23</v>
      </c>
      <c r="C16" s="15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topLeftCell="A4"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1" t="s">
        <v>29</v>
      </c>
      <c r="B1" s="31" t="s">
        <v>30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3" t="s">
        <v>37</v>
      </c>
      <c r="J1" s="31" t="s">
        <v>38</v>
      </c>
      <c r="K1" s="32" t="s">
        <v>2</v>
      </c>
      <c r="L1" s="32" t="s">
        <v>106</v>
      </c>
      <c r="M1" s="32" t="s">
        <v>119</v>
      </c>
      <c r="N1" s="32" t="s">
        <v>120</v>
      </c>
      <c r="O1" s="32" t="s">
        <v>121</v>
      </c>
      <c r="P1" s="32" t="s">
        <v>119</v>
      </c>
      <c r="Q1" s="32">
        <v>85000</v>
      </c>
      <c r="R1" s="32" t="s">
        <v>122</v>
      </c>
      <c r="XFD1">
        <f>SUM(Q1:XFC1)</f>
        <v>85000</v>
      </c>
    </row>
    <row r="2" spans="1:18 16384:16384" x14ac:dyDescent="0.35">
      <c r="A2" s="25" t="s">
        <v>39</v>
      </c>
      <c r="B2" s="34">
        <v>44996.547291666669</v>
      </c>
      <c r="C2" s="25" t="s">
        <v>40</v>
      </c>
      <c r="D2" s="25" t="s">
        <v>41</v>
      </c>
      <c r="E2" s="25" t="s">
        <v>42</v>
      </c>
      <c r="F2" s="25" t="s">
        <v>43</v>
      </c>
      <c r="G2" s="25" t="s">
        <v>44</v>
      </c>
      <c r="H2" s="25">
        <v>135000</v>
      </c>
      <c r="I2" t="b">
        <v>0</v>
      </c>
      <c r="J2" t="s">
        <v>45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5" t="s">
        <v>2</v>
      </c>
      <c r="B3" s="34">
        <v>45097.915243055562</v>
      </c>
      <c r="C3" s="25" t="s">
        <v>46</v>
      </c>
      <c r="D3" s="25" t="s">
        <v>47</v>
      </c>
      <c r="E3" s="25" t="s">
        <v>48</v>
      </c>
      <c r="F3" s="25" t="s">
        <v>49</v>
      </c>
      <c r="G3" s="25" t="s">
        <v>50</v>
      </c>
      <c r="H3" s="25">
        <v>35000</v>
      </c>
      <c r="I3" t="b">
        <v>1</v>
      </c>
      <c r="J3" t="s">
        <v>51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5" t="s">
        <v>2</v>
      </c>
      <c r="B4" s="34">
        <v>45173.250416666669</v>
      </c>
      <c r="C4" s="25" t="s">
        <v>52</v>
      </c>
      <c r="D4" s="25" t="s">
        <v>41</v>
      </c>
      <c r="E4" s="25" t="s">
        <v>53</v>
      </c>
      <c r="F4" s="25" t="s">
        <v>54</v>
      </c>
      <c r="G4" s="25" t="s">
        <v>44</v>
      </c>
      <c r="H4" s="25"/>
      <c r="I4" t="b">
        <v>0</v>
      </c>
      <c r="J4" t="s">
        <v>55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5" t="s">
        <v>0</v>
      </c>
      <c r="B5" s="34">
        <v>45156.253321759257</v>
      </c>
      <c r="C5" s="25" t="s">
        <v>56</v>
      </c>
      <c r="D5" s="25" t="s">
        <v>41</v>
      </c>
      <c r="E5" s="25" t="s">
        <v>57</v>
      </c>
      <c r="F5" s="25" t="s">
        <v>54</v>
      </c>
      <c r="G5" s="25" t="s">
        <v>44</v>
      </c>
      <c r="H5" s="25"/>
      <c r="I5" t="b">
        <v>0</v>
      </c>
      <c r="J5" t="s">
        <v>58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5" t="s">
        <v>59</v>
      </c>
      <c r="B6" s="34">
        <v>45147.802951388891</v>
      </c>
      <c r="C6" s="25" t="s">
        <v>60</v>
      </c>
      <c r="D6" s="25" t="s">
        <v>61</v>
      </c>
      <c r="E6" s="25" t="s">
        <v>62</v>
      </c>
      <c r="F6" s="25" t="s">
        <v>54</v>
      </c>
      <c r="G6" s="25" t="s">
        <v>44</v>
      </c>
      <c r="H6" s="25"/>
      <c r="I6" t="b">
        <v>0</v>
      </c>
      <c r="J6" t="s">
        <v>63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5" t="s">
        <v>0</v>
      </c>
      <c r="B7" s="34">
        <v>45202.753101851849</v>
      </c>
      <c r="C7" s="25" t="s">
        <v>64</v>
      </c>
      <c r="D7" s="25" t="s">
        <v>41</v>
      </c>
      <c r="E7" s="25" t="s">
        <v>65</v>
      </c>
      <c r="F7" s="25" t="s">
        <v>54</v>
      </c>
      <c r="G7" s="25" t="s">
        <v>66</v>
      </c>
      <c r="H7" s="25"/>
      <c r="I7" t="b">
        <v>0</v>
      </c>
      <c r="J7" t="s">
        <v>67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5" t="s">
        <v>2</v>
      </c>
      <c r="B8" s="34">
        <v>44949.850462962961</v>
      </c>
      <c r="C8" s="25" t="s">
        <v>68</v>
      </c>
      <c r="D8" s="25" t="s">
        <v>41</v>
      </c>
      <c r="E8" s="25" t="s">
        <v>69</v>
      </c>
      <c r="F8" s="25" t="s">
        <v>43</v>
      </c>
      <c r="G8" s="25" t="s">
        <v>44</v>
      </c>
      <c r="H8" s="25"/>
      <c r="I8" t="b">
        <v>0</v>
      </c>
      <c r="J8" t="s">
        <v>70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5" t="s">
        <v>2</v>
      </c>
      <c r="B9" s="34">
        <v>45001.627175925933</v>
      </c>
      <c r="C9" s="25" t="s">
        <v>71</v>
      </c>
      <c r="D9" s="25" t="s">
        <v>41</v>
      </c>
      <c r="E9" s="25" t="s">
        <v>72</v>
      </c>
      <c r="F9" s="25" t="s">
        <v>73</v>
      </c>
      <c r="G9" s="25" t="s">
        <v>44</v>
      </c>
      <c r="H9" s="25">
        <v>115000</v>
      </c>
      <c r="I9" t="b">
        <v>0</v>
      </c>
      <c r="J9" t="s">
        <v>74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5" t="s">
        <v>2</v>
      </c>
      <c r="B10" s="34">
        <v>45041.375868055547</v>
      </c>
      <c r="C10" s="25" t="s">
        <v>75</v>
      </c>
      <c r="D10" s="25" t="s">
        <v>41</v>
      </c>
      <c r="E10" s="25" t="s">
        <v>76</v>
      </c>
      <c r="F10" s="25" t="s">
        <v>43</v>
      </c>
      <c r="G10" s="25" t="s">
        <v>50</v>
      </c>
      <c r="H10" s="25"/>
      <c r="I10" t="b">
        <v>0</v>
      </c>
      <c r="J10" t="s">
        <v>77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5" t="s">
        <v>2</v>
      </c>
      <c r="B11" s="34">
        <v>45106.587094907409</v>
      </c>
      <c r="C11" s="25" t="s">
        <v>78</v>
      </c>
      <c r="D11" s="25" t="s">
        <v>41</v>
      </c>
      <c r="E11" s="25" t="s">
        <v>79</v>
      </c>
      <c r="F11" s="25" t="s">
        <v>80</v>
      </c>
      <c r="G11" s="25" t="s">
        <v>44</v>
      </c>
      <c r="H11" s="25">
        <v>105000</v>
      </c>
      <c r="I11" t="b">
        <v>0</v>
      </c>
      <c r="J11" t="s">
        <v>81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5" t="s">
        <v>0</v>
      </c>
      <c r="B12" s="34">
        <v>45029.919687499998</v>
      </c>
      <c r="C12" s="25" t="s">
        <v>82</v>
      </c>
      <c r="D12" s="25" t="s">
        <v>41</v>
      </c>
      <c r="E12" s="25" t="s">
        <v>83</v>
      </c>
      <c r="F12" s="25" t="s">
        <v>73</v>
      </c>
      <c r="G12" s="25" t="s">
        <v>44</v>
      </c>
      <c r="H12" s="25">
        <v>195000</v>
      </c>
      <c r="I12" t="b">
        <v>0</v>
      </c>
      <c r="J12" t="s">
        <v>84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5" t="s">
        <v>85</v>
      </c>
      <c r="B13" s="34">
        <v>45091.502789351849</v>
      </c>
      <c r="C13" s="25" t="s">
        <v>86</v>
      </c>
      <c r="D13" s="25" t="s">
        <v>41</v>
      </c>
      <c r="E13" s="25" t="s">
        <v>87</v>
      </c>
      <c r="F13" s="25" t="s">
        <v>73</v>
      </c>
      <c r="G13" s="25" t="s">
        <v>44</v>
      </c>
      <c r="H13" s="25">
        <v>165000</v>
      </c>
      <c r="I13" t="b">
        <v>0</v>
      </c>
      <c r="J13" t="s">
        <v>88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5" t="s">
        <v>0</v>
      </c>
      <c r="B14" s="34">
        <v>45175.543124999997</v>
      </c>
      <c r="C14" s="25" t="s">
        <v>89</v>
      </c>
      <c r="D14" s="25" t="s">
        <v>41</v>
      </c>
      <c r="E14" s="25" t="s">
        <v>90</v>
      </c>
      <c r="F14" s="25" t="s">
        <v>91</v>
      </c>
      <c r="G14" s="25" t="s">
        <v>44</v>
      </c>
      <c r="H14" s="25">
        <v>281450.5</v>
      </c>
      <c r="I14" t="b">
        <v>0</v>
      </c>
      <c r="J14" t="s">
        <v>92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5" t="s">
        <v>0</v>
      </c>
      <c r="B15" s="34">
        <v>45117.778391203698</v>
      </c>
      <c r="C15" s="25" t="s">
        <v>93</v>
      </c>
      <c r="D15" s="25" t="s">
        <v>94</v>
      </c>
      <c r="E15" s="25" t="s">
        <v>95</v>
      </c>
      <c r="F15" s="25" t="s">
        <v>96</v>
      </c>
      <c r="G15" s="25" t="s">
        <v>44</v>
      </c>
      <c r="H15" s="25">
        <v>70000</v>
      </c>
      <c r="I15" t="b">
        <v>0</v>
      </c>
      <c r="J15" t="s">
        <v>97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5" t="s">
        <v>4</v>
      </c>
      <c r="B16" s="34">
        <v>44938.614351851851</v>
      </c>
      <c r="C16" s="25" t="s">
        <v>98</v>
      </c>
      <c r="D16" s="25" t="s">
        <v>99</v>
      </c>
      <c r="E16" s="25" t="s">
        <v>100</v>
      </c>
      <c r="F16" s="25" t="s">
        <v>96</v>
      </c>
      <c r="G16" s="25" t="s">
        <v>44</v>
      </c>
      <c r="H16" s="25">
        <v>98301.5</v>
      </c>
      <c r="I16" t="b">
        <v>0</v>
      </c>
      <c r="J16" t="s">
        <v>101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5" t="s">
        <v>4</v>
      </c>
      <c r="B17" s="34">
        <v>44985.354097222233</v>
      </c>
      <c r="C17" s="25" t="s">
        <v>102</v>
      </c>
      <c r="D17" s="25" t="s">
        <v>103</v>
      </c>
      <c r="E17" s="25" t="s">
        <v>104</v>
      </c>
      <c r="F17" s="25" t="s">
        <v>96</v>
      </c>
      <c r="G17" s="25" t="s">
        <v>44</v>
      </c>
      <c r="H17" s="25">
        <v>89100</v>
      </c>
      <c r="I17" t="b">
        <v>0</v>
      </c>
      <c r="J17" t="s">
        <v>105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5" t="s">
        <v>106</v>
      </c>
      <c r="B18" s="34">
        <v>45063.792291666658</v>
      </c>
      <c r="C18" s="25" t="s">
        <v>107</v>
      </c>
      <c r="D18" s="25" t="s">
        <v>41</v>
      </c>
      <c r="E18" s="25" t="s">
        <v>108</v>
      </c>
      <c r="F18" s="25" t="s">
        <v>73</v>
      </c>
      <c r="G18" s="25" t="s">
        <v>50</v>
      </c>
      <c r="H18" s="25"/>
      <c r="I18" t="b">
        <v>0</v>
      </c>
      <c r="J18" t="s">
        <v>109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5" t="s">
        <v>0</v>
      </c>
      <c r="B19" s="34">
        <v>45017.004837962973</v>
      </c>
      <c r="C19" s="25" t="s">
        <v>110</v>
      </c>
      <c r="D19" s="25" t="s">
        <v>61</v>
      </c>
      <c r="E19" s="25" t="s">
        <v>111</v>
      </c>
      <c r="F19" s="25" t="s">
        <v>73</v>
      </c>
      <c r="G19" s="25" t="s">
        <v>44</v>
      </c>
      <c r="H19" s="25">
        <v>87500</v>
      </c>
      <c r="I19" t="b">
        <v>0</v>
      </c>
      <c r="J19" t="s">
        <v>112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5" t="s">
        <v>0</v>
      </c>
      <c r="B20" s="34">
        <v>45169.64203703704</v>
      </c>
      <c r="C20" s="25" t="s">
        <v>46</v>
      </c>
      <c r="D20" s="25" t="s">
        <v>61</v>
      </c>
      <c r="E20" s="25" t="s">
        <v>113</v>
      </c>
      <c r="F20" s="25" t="s">
        <v>80</v>
      </c>
      <c r="G20" s="25" t="s">
        <v>50</v>
      </c>
      <c r="H20" s="25"/>
      <c r="I20" t="b">
        <v>1</v>
      </c>
      <c r="J20" t="s">
        <v>114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5" t="s">
        <v>106</v>
      </c>
      <c r="B21" s="34">
        <v>45000.542685185188</v>
      </c>
      <c r="C21" s="25" t="s">
        <v>115</v>
      </c>
      <c r="D21" s="25" t="s">
        <v>41</v>
      </c>
      <c r="E21" s="25" t="s">
        <v>116</v>
      </c>
      <c r="F21" s="25" t="s">
        <v>117</v>
      </c>
      <c r="G21" s="25" t="s">
        <v>44</v>
      </c>
      <c r="H21" s="25">
        <v>90000</v>
      </c>
      <c r="I21" t="b">
        <v>0</v>
      </c>
      <c r="J21" t="s">
        <v>118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Final_1</vt:lpstr>
      <vt:lpstr>Final_2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Mahmoud Koutait</cp:lastModifiedBy>
  <dcterms:created xsi:type="dcterms:W3CDTF">2024-07-16T20:11:02Z</dcterms:created>
  <dcterms:modified xsi:type="dcterms:W3CDTF">2024-11-18T16:17:18Z</dcterms:modified>
</cp:coreProperties>
</file>