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+xml" PartName="/xl/drawings/drawing2.xml"/>
  <Override ContentType="application/vnd.openxmlformats-officedocument.drawingml.chart+xml" PartName="/xl/charts/chart2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18"/>
  <workbookPr filterPrivacy="1" defaultThemeVersion="124226"/>
  <xr:revisionPtr revIDLastSave="15" documentId="13_ncr:1_{7107E171-DCAC-478E-B8C8-7CCC7F5205DD}" xr6:coauthVersionLast="47" xr6:coauthVersionMax="47" xr10:uidLastSave="{06FD3D85-2B63-40BF-8E60-590722E0899D}"/>
  <bookViews>
    <workbookView xWindow="0" yWindow="0" windowWidth="28800" windowHeight="12225" activeTab="1" xr2:uid="{00000000-000D-0000-FFFF-FFFF00000000}"/>
  </bookViews>
  <sheets>
    <sheet name="EK5-Ders-PÇ Matrisi" sheetId="2" r:id="rId1"/>
    <sheet name="EK5-PÇ Karşılama Yüzdeleri" sheetId="1" r:id="rId2"/>
    <sheet name="PÇ Destekleme Oranları" sheetId="6" r:id="rId3"/>
    <sheet name="EK5-PÇ Karşılama Yüzdeleri (2)" sheetId="7" r:id="rId4"/>
  </sheets>
  <calcPr calcId="191028" fullCalcOn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<sst xmlns="http://schemas.openxmlformats.org/spreadsheetml/2006/main" count="62" uniqueCount="62">
  <si>
    <t>YARIYIL</t>
  </si>
  <si>
    <t>DERSİN KODU</t>
  </si>
  <si>
    <t>DERSİN ADI</t>
  </si>
  <si>
    <t>Lab/LabSınavı/Quiz</t>
  </si>
  <si>
    <t>Ödev</t>
  </si>
  <si>
    <t>Proje</t>
  </si>
  <si>
    <t>Ara Sınav</t>
  </si>
  <si>
    <t>Final</t>
  </si>
  <si>
    <t>2. Yarıyıl</t>
  </si>
  <si>
    <t>PÇ1, PÇ2, PÇ3, PÇ4, PÇ5, PÇ6, PÇ10, PÇ11</t>
  </si>
  <si>
    <t>PÇ3, PÇ4, PÇ5</t>
  </si>
  <si>
    <t>PÇ1, PÇ2, PÇ3, PÇ4,PÇ5, PÇ8,PÇ11</t>
  </si>
  <si>
    <t>PÇ1,PÇ4,PÇ5,PÇ6</t>
  </si>
  <si>
    <t>PÇ1</t>
  </si>
  <si>
    <t>PÇ7</t>
  </si>
  <si>
    <t>4. Yarıyıl</t>
  </si>
  <si>
    <t>PÇ1, PÇ2, PÇ3, PÇ10</t>
  </si>
  <si>
    <t>PÇ1, PÇ2, PÇ3, PÇ4</t>
  </si>
  <si>
    <t>PÇ2, PÇ3, PÇ6</t>
  </si>
  <si>
    <t>PÇ5,PÇ6,PÇ8</t>
  </si>
  <si>
    <t>PÇ1, PÇ2, PÇ3,PÇ4</t>
  </si>
  <si>
    <t>PÇ1, PÇ2, PÇ3, PÇ4,PÇ5</t>
  </si>
  <si>
    <t>PÇ1, PÇ2, PÇ3, PÇ4, PÇ5</t>
  </si>
  <si>
    <t>PÇ1, PÇ2, PÇ4, PÇ5</t>
  </si>
  <si>
    <t>PÇ1,PÇ2, PÇ3, PÇ4, PÇ5, PÇ8</t>
  </si>
  <si>
    <t>PÇ1,PÇ2,PÇ5,PÇ8</t>
  </si>
  <si>
    <t>6. Yarıyıl</t>
  </si>
  <si>
    <t>PÇ2, PÇ3, PÇ4, PÇ5</t>
  </si>
  <si>
    <t>PÇ2, PÇ3, PÇ4</t>
  </si>
  <si>
    <t>PÇ2, PÇ3, PÇ4, PÇ5, PÇ6, PÇ7,PÇ8,PÇ9,PÇ10</t>
  </si>
  <si>
    <t>PÇ1, PÇ2, PÇ3, PÇ4, PÇ5, PÇ6, PÇ7, PÇ8, PÇ9, PÇ10, PÇ11</t>
  </si>
  <si>
    <t xml:space="preserve"> </t>
  </si>
  <si>
    <t>Dersin Kodu</t>
  </si>
  <si>
    <t>Dersin Adı</t>
  </si>
  <si>
    <t>Midterm</t>
  </si>
  <si>
    <t>Quiz</t>
  </si>
  <si>
    <t>Sonuç</t>
  </si>
  <si>
    <t>PÇ2</t>
  </si>
  <si>
    <t>PÇ3</t>
  </si>
  <si>
    <t>PÇ4</t>
  </si>
  <si>
    <t>PÇ5</t>
  </si>
  <si>
    <t>PÇ6</t>
  </si>
  <si>
    <t>PÇ8</t>
  </si>
  <si>
    <t>PÇ9</t>
  </si>
  <si>
    <t>PÇ10</t>
  </si>
  <si>
    <t>PÇ11</t>
  </si>
  <si>
    <t>0.684</t>
  </si>
  <si>
    <t xml:space="preserve">Bahar Dönemi </t>
  </si>
  <si>
    <t>PÇ Destekleme Yüzdeleri</t>
  </si>
  <si>
    <t>Değerlendirme Ölçütleri (%)</t>
  </si>
  <si>
    <t>Ödevler / Dönem Ödevi / Sunum</t>
  </si>
  <si>
    <t>Katılım</t>
  </si>
  <si>
    <t>AKTS</t>
  </si>
  <si>
    <t>Oran (0 -1)</t>
  </si>
  <si>
    <t>Açıklama</t>
  </si>
  <si>
    <t>Desteklenmiyor</t>
  </si>
  <si>
    <t>Alt Seviyede Destekleniyor</t>
  </si>
  <si>
    <t>Orta Seviyede Destekleniyor</t>
  </si>
  <si>
    <t>Üst Seviyede Destekleniyor</t>
  </si>
  <si>
    <t>MÜDEK Dosyalarındaki Desteklenen PÇ'ler</t>
  </si>
  <si>
    <t>Katsayı</t>
  </si>
  <si>
    <t xml:space="preserve">Güz Dönemi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</si>
</sst>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u/>
      <sz val="11"/>
      <color theme="1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04998931852168340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applyNumberFormat="0" fontId="3" applyFont="1" fillId="0" applyFill="0" borderId="0" applyBorder="0" applyProtection="0" applyAlignment="0"/>
  </cellStyleXfs>
  <cellXfs count="192">
    <xf numFmtId="0" fontId="0" fillId="0" borderId="0" xfId="0"/>
    <xf numFmtId="0" fontId="2" applyFont="1" fillId="0" borderId="2" applyBorder="1" xfId="0" applyAlignment="1">
      <alignment horizontal="left" vertical="center"/>
    </xf>
    <xf numFmtId="0" fontId="2" applyFont="1" fillId="0" borderId="23" applyBorder="1" xfId="0" applyAlignment="1">
      <alignment horizontal="left" vertical="center"/>
    </xf>
    <xf numFmtId="0" fontId="2" applyFont="1" fillId="0" borderId="14" applyBorder="1" xfId="0" applyAlignment="1">
      <alignment horizontal="left" vertical="center"/>
    </xf>
    <xf numFmtId="0" fontId="2" applyFont="1" fillId="4" applyFill="1" borderId="35" applyBorder="1" xfId="0" applyAlignment="1">
      <alignment horizontal="center"/>
    </xf>
    <xf numFmtId="0" fontId="2" applyFont="1" fillId="3" applyFill="1" borderId="10" applyBorder="1" xfId="0" applyAlignment="1">
      <alignment horizontal="center"/>
    </xf>
    <xf numFmtId="0" fontId="2" applyFont="1" fillId="3" applyFill="1" borderId="11" applyBorder="1" xfId="0" applyAlignment="1">
      <alignment horizontal="center"/>
    </xf>
    <xf numFmtId="0" fontId="2" applyFont="1" fillId="6" applyFill="1" borderId="28" applyBorder="1" xfId="0" applyAlignment="1">
      <alignment horizontal="center"/>
    </xf>
    <xf numFmtId="0" fontId="2" applyFont="1" fillId="6" applyFill="1" borderId="10" applyBorder="1" xfId="0" applyAlignment="1">
      <alignment horizontal="center"/>
    </xf>
    <xf numFmtId="0" fontId="2" applyFont="1" fillId="6" applyFill="1" borderId="11" applyBorder="1" xfId="0" applyAlignment="1">
      <alignment horizontal="center"/>
    </xf>
    <xf numFmtId="0" fontId="2" applyFont="1" fillId="2" applyFill="1" borderId="9" applyBorder="1" xfId="0" applyAlignment="1">
      <alignment horizontal="center"/>
    </xf>
    <xf numFmtId="0" fontId="2" applyFont="1" fillId="2" applyFill="1" borderId="10" applyBorder="1" xfId="0" applyAlignment="1">
      <alignment horizontal="center"/>
    </xf>
    <xf numFmtId="0" fontId="2" applyFont="1" fillId="2" applyFill="1" borderId="14" applyBorder="1" xfId="0" applyAlignment="1">
      <alignment horizontal="center"/>
    </xf>
    <xf numFmtId="0" fontId="2" applyFont="1" fillId="0" borderId="0" xfId="0" applyAlignment="1">
      <alignment horizontal="left" vertical="center"/>
    </xf>
    <xf numFmtId="0" fontId="2" applyFont="1" fillId="0" borderId="15" applyBorder="1" xfId="0" applyAlignment="1">
      <alignment horizontal="left" vertical="center"/>
    </xf>
    <xf numFmtId="0" fontId="2" applyFont="1" fillId="0" borderId="7" applyBorder="1" xfId="0" applyAlignment="1">
      <alignment horizontal="left" vertical="center"/>
    </xf>
    <xf numFmtId="0" fontId="2" applyFont="1" fillId="0" borderId="9" applyBorder="1" xfId="0" applyAlignment="1">
      <alignment horizontal="left" vertical="center"/>
    </xf>
    <xf numFmtId="0" fontId="2" applyFont="1" fillId="0" borderId="1" applyBorder="1" xfId="0" applyAlignment="1">
      <alignment horizontal="left" vertical="center"/>
    </xf>
    <xf numFmtId="0" fontId="2" applyFont="1" fillId="0" borderId="16" applyBorder="1" xfId="0" applyAlignment="1">
      <alignment horizontal="left" vertical="center"/>
    </xf>
    <xf numFmtId="0" fontId="2" applyFont="1" fillId="0" borderId="10" applyBorder="1" xfId="0" applyAlignment="1">
      <alignment horizontal="left" vertical="center"/>
    </xf>
    <xf numFmtId="0" fontId="2" applyFont="1" fillId="0" borderId="30" applyBorder="1" xfId="0" applyAlignment="1">
      <alignment horizontal="center" vertical="center"/>
    </xf>
    <xf numFmtId="0" fontId="2" applyFont="1" fillId="0" borderId="31" applyBorder="1" xfId="0" applyAlignment="1">
      <alignment horizontal="left" vertical="center"/>
    </xf>
    <xf numFmtId="0" fontId="2" applyFont="1" fillId="0" borderId="32" applyBorder="1" xfId="0" applyAlignment="1">
      <alignment horizontal="left" vertical="center"/>
    </xf>
    <xf numFmtId="0" fontId="2" applyFont="1" fillId="0" borderId="17" applyBorder="1" xfId="0" applyAlignment="1">
      <alignment horizontal="left" vertical="center"/>
    </xf>
    <xf numFmtId="0" fontId="2" applyFont="1" fillId="0" borderId="8" applyBorder="1" xfId="0" applyAlignment="1">
      <alignment horizontal="left" vertical="center"/>
    </xf>
    <xf numFmtId="0" fontId="2" applyFont="1" fillId="0" borderId="11" applyBorder="1" xfId="0" applyAlignment="1">
      <alignment horizontal="left" vertical="center"/>
    </xf>
    <xf numFmtId="2" applyNumberFormat="1" fontId="0" fillId="0" borderId="15" applyBorder="1" xfId="0" applyAlignment="1">
      <alignment horizontal="center"/>
    </xf>
    <xf numFmtId="2" applyNumberFormat="1" fontId="0" fillId="0" borderId="7" applyBorder="1" xfId="0" applyAlignment="1">
      <alignment horizontal="center"/>
    </xf>
    <xf numFmtId="0" fontId="0" fillId="0" borderId="33" applyBorder="1" xfId="0" applyAlignment="1">
      <alignment horizontal="center"/>
    </xf>
    <xf numFmtId="0" fontId="0" fillId="0" borderId="21" applyBorder="1" xfId="0" applyAlignment="1">
      <alignment horizontal="center"/>
    </xf>
    <xf numFmtId="0" fontId="0" fillId="0" borderId="22" applyBorder="1" xfId="0" applyAlignment="1">
      <alignment horizontal="center"/>
    </xf>
    <xf numFmtId="0" fontId="0" fillId="0" borderId="38" applyBorder="1" xfId="0" applyAlignment="1">
      <alignment horizontal="center"/>
    </xf>
    <xf numFmtId="0" fontId="0" fillId="0" borderId="39" applyBorder="1" xfId="0" applyAlignment="1">
      <alignment horizontal="center"/>
    </xf>
    <xf numFmtId="0" fontId="0" fillId="0" borderId="40" applyBorder="1" xfId="0" applyAlignment="1">
      <alignment horizontal="center"/>
    </xf>
    <xf numFmtId="0" fontId="0" fillId="0" borderId="41" applyBorder="1" xfId="0" applyAlignment="1">
      <alignment horizontal="center"/>
    </xf>
    <xf numFmtId="0" fontId="0" fillId="0" borderId="34" applyBorder="1" xfId="0" applyAlignment="1">
      <alignment horizontal="center"/>
    </xf>
    <xf numFmtId="0" fontId="0" fillId="0" borderId="7" applyBorder="1" xfId="0" applyAlignment="1">
      <alignment horizontal="center"/>
    </xf>
    <xf numFmtId="0" fontId="0" fillId="0" borderId="1" applyBorder="1" xfId="0" applyAlignment="1">
      <alignment horizontal="center"/>
    </xf>
    <xf numFmtId="0" fontId="0" fillId="0" borderId="8" applyBorder="1" xfId="0" applyAlignment="1">
      <alignment horizontal="center"/>
    </xf>
    <xf numFmtId="0" fontId="0" fillId="0" borderId="3" applyBorder="1" xfId="0" applyAlignment="1">
      <alignment horizontal="center"/>
    </xf>
    <xf numFmtId="0" fontId="0" fillId="0" borderId="2" applyBorder="1" xfId="0" applyAlignment="1">
      <alignment horizontal="center"/>
    </xf>
    <xf numFmtId="0" fontId="0" fillId="0" borderId="12" applyBorder="1" xfId="0" applyAlignment="1">
      <alignment horizontal="center"/>
    </xf>
    <xf numFmtId="0" fontId="0" fillId="0" borderId="13" applyBorder="1" xfId="0" applyAlignment="1">
      <alignment horizontal="center"/>
    </xf>
    <xf numFmtId="0" fontId="0" fillId="0" borderId="35" applyBorder="1" xfId="0" applyAlignment="1">
      <alignment horizontal="center"/>
    </xf>
    <xf numFmtId="0" fontId="0" fillId="0" borderId="9" applyBorder="1" xfId="0" applyAlignment="1">
      <alignment horizontal="center"/>
    </xf>
    <xf numFmtId="0" fontId="0" fillId="0" borderId="10" applyBorder="1" xfId="0" applyAlignment="1">
      <alignment horizontal="center"/>
    </xf>
    <xf numFmtId="0" fontId="0" fillId="0" borderId="11" applyBorder="1" xfId="0" applyAlignment="1">
      <alignment horizontal="center"/>
    </xf>
    <xf numFmtId="0" fontId="0" fillId="0" borderId="28" applyBorder="1" xfId="0" applyAlignment="1">
      <alignment horizontal="center"/>
    </xf>
    <xf numFmtId="0" fontId="0" fillId="0" borderId="14" applyBorder="1" xfId="0" applyAlignment="1">
      <alignment horizontal="center"/>
    </xf>
    <xf numFmtId="0" fontId="0" fillId="0" borderId="16" applyBorder="1" xfId="0" applyAlignment="1">
      <alignment horizontal="center"/>
    </xf>
    <xf numFmtId="0" fontId="0" fillId="0" borderId="17" applyBorder="1" xfId="0" applyAlignment="1">
      <alignment horizontal="center"/>
    </xf>
    <xf numFmtId="0" fontId="0" fillId="0" borderId="15" applyBorder="1" xfId="0" applyAlignment="1">
      <alignment horizontal="center"/>
    </xf>
    <xf numFmtId="0" fontId="0" fillId="0" borderId="23" applyBorder="1" xfId="0" applyAlignment="1">
      <alignment horizontal="center"/>
    </xf>
    <xf numFmtId="0" fontId="2" applyFont="1" fillId="4" applyFill="1" borderId="10" applyBorder="1" xfId="0" applyAlignment="1">
      <alignment horizontal="center"/>
    </xf>
    <xf numFmtId="0" fontId="0" fillId="0" borderId="43" applyBorder="1" xfId="0" applyAlignment="1">
      <alignment horizontal="center"/>
    </xf>
    <xf numFmtId="0" fontId="2" applyFont="1" fillId="7" applyFill="1" borderId="10" applyBorder="1" xfId="0" applyAlignment="1">
      <alignment horizontal="center"/>
    </xf>
    <xf numFmtId="0" fontId="2" applyFont="1" fillId="7" applyFill="1" borderId="11" applyBorder="1" xfId="0" applyAlignment="1">
      <alignment horizontal="center"/>
    </xf>
    <xf numFmtId="0" fontId="0" fillId="0" borderId="5" applyBorder="1" xfId="0" applyAlignment="1">
      <alignment horizontal="center"/>
    </xf>
    <xf numFmtId="0" fontId="2" applyFont="1" fillId="4" applyFill="1" borderId="27" applyBorder="1" xfId="0" applyAlignment="1">
      <alignment horizontal="center"/>
    </xf>
    <xf numFmtId="0" fontId="2" applyFont="1" fillId="4" applyFill="1" borderId="28" applyBorder="1" xfId="0" applyAlignment="1">
      <alignment horizontal="center"/>
    </xf>
    <xf numFmtId="0" fontId="2" applyFont="1" fillId="4" applyFill="1" borderId="11" applyBorder="1" xfId="0" applyAlignment="1">
      <alignment horizontal="center"/>
    </xf>
    <xf numFmtId="0" fontId="2" applyFont="1" fillId="3" applyFill="1" borderId="28" applyBorder="1" xfId="0" applyAlignment="1">
      <alignment horizontal="center"/>
    </xf>
    <xf numFmtId="0" fontId="0" fillId="0" borderId="45" applyBorder="1" xfId="0" applyAlignment="1">
      <alignment horizontal="center"/>
    </xf>
    <xf numFmtId="0" fontId="0" fillId="0" borderId="29" applyBorder="1" xfId="0" applyAlignment="1">
      <alignment horizontal="center"/>
    </xf>
    <xf numFmtId="0" fontId="2" applyFont="1" fillId="8" applyFill="1" borderId="20" applyBorder="1" xfId="0" applyAlignment="1">
      <alignment horizontal="center"/>
    </xf>
    <xf numFmtId="0" fontId="2" applyFont="1" fillId="8" applyFill="1" borderId="12" applyBorder="1" xfId="0" applyAlignment="1">
      <alignment horizontal="center"/>
    </xf>
    <xf numFmtId="0" fontId="2" applyFont="1" fillId="8" applyFill="1" borderId="13" applyBorder="1" xfId="0" applyAlignment="1">
      <alignment horizontal="center"/>
    </xf>
    <xf numFmtId="2" applyNumberFormat="1" fontId="0" fillId="0" borderId="41" applyBorder="1" xfId="0" applyAlignment="1">
      <alignment horizontal="center"/>
    </xf>
    <xf numFmtId="0" fontId="2" applyFont="1" fillId="7" applyFill="1" borderId="28" applyBorder="1" xfId="0" applyAlignment="1">
      <alignment horizontal="center"/>
    </xf>
    <xf numFmtId="0" fontId="2" applyFont="1" fillId="7" applyFill="1" borderId="9" applyBorder="1" xfId="0" applyAlignment="1">
      <alignment horizontal="center"/>
    </xf>
    <xf numFmtId="0" fontId="2" applyFont="1" fillId="5" applyFill="1" borderId="36" applyBorder="1" xfId="0" applyAlignment="1">
      <alignment horizontal="center" vertical="center"/>
    </xf>
    <xf numFmtId="0" fontId="2" applyFont="1" fillId="0" borderId="36" applyBorder="1" xfId="0" applyAlignment="1">
      <alignment horizontal="center" vertical="center"/>
    </xf>
    <xf numFmtId="2" applyNumberFormat="1" fontId="0" fillId="0" borderId="46" applyBorder="1" xfId="0" applyAlignment="1">
      <alignment horizontal="center"/>
    </xf>
    <xf numFmtId="2" applyNumberFormat="1" fontId="0" fillId="0" borderId="25" applyBorder="1" xfId="0" applyAlignment="1">
      <alignment horizontal="center"/>
    </xf>
    <xf numFmtId="2" applyNumberFormat="1" fontId="0" fillId="0" borderId="26" applyBorder="1" xfId="0" applyAlignment="1">
      <alignment horizontal="center"/>
    </xf>
    <xf numFmtId="2" applyNumberFormat="1" fontId="0" fillId="0" borderId="9" applyBorder="1" xfId="0" applyAlignment="1">
      <alignment horizontal="center"/>
    </xf>
    <xf numFmtId="2" applyNumberFormat="1" fontId="0" fillId="0" borderId="27" applyBorder="1" xfId="0" applyAlignment="1">
      <alignment horizontal="center"/>
    </xf>
    <xf numFmtId="2" applyNumberFormat="1" fontId="0" fillId="0" borderId="47" applyBorder="1" xfId="0" applyAlignment="1">
      <alignment horizontal="center"/>
    </xf>
    <xf numFmtId="2" applyNumberFormat="1" fontId="0" fillId="0" borderId="44" applyBorder="1" xfId="0" applyAlignment="1">
      <alignment horizontal="center"/>
    </xf>
    <xf numFmtId="0" fontId="2" applyFont="1" fillId="9" applyFill="1" borderId="7" applyBorder="1" xfId="0" applyAlignment="1">
      <alignment horizontal="left" vertical="center"/>
    </xf>
    <xf numFmtId="0" fontId="0" fillId="0" borderId="1" applyBorder="1" xfId="0" applyAlignment="1">
      <alignment horizontal="left" vertical="center"/>
    </xf>
    <xf numFmtId="0" fontId="2" applyFont="1" fillId="7" applyFill="1" borderId="7" applyBorder="1" xfId="0" applyAlignment="1">
      <alignment horizontal="center"/>
    </xf>
    <xf numFmtId="0" fontId="2" applyFont="1" fillId="7" applyFill="1" borderId="1" applyBorder="1" xfId="0" applyAlignment="1">
      <alignment horizontal="center"/>
    </xf>
    <xf numFmtId="0" fontId="2" applyFont="1" fillId="7" applyFill="1" borderId="8" applyBorder="1" xfId="0" applyAlignment="1">
      <alignment horizontal="center"/>
    </xf>
    <xf numFmtId="0" fontId="0" fillId="0" borderId="7" applyBorder="1" xfId="0" applyAlignment="1">
      <alignment horizontal="center" vertical="center"/>
    </xf>
    <xf numFmtId="0" fontId="0" fillId="0" borderId="1" applyBorder="1" xfId="0" applyAlignment="1">
      <alignment horizontal="center" vertical="center"/>
    </xf>
    <xf numFmtId="0" fontId="0" fillId="0" borderId="9" applyBorder="1" xfId="0" applyAlignment="1">
      <alignment horizontal="center" vertical="center"/>
    </xf>
    <xf numFmtId="0" fontId="0" fillId="0" borderId="10" applyBorder="1" xfId="0" applyAlignment="1">
      <alignment horizontal="center" vertical="center"/>
    </xf>
    <xf numFmtId="0" fontId="0" fillId="0" borderId="39" applyBorder="1" xfId="0" applyAlignment="1">
      <alignment horizontal="center" vertical="center"/>
    </xf>
    <xf numFmtId="0" fontId="2" applyFont="1" fillId="7" applyFill="1" borderId="46" applyBorder="1" xfId="0" applyAlignment="1">
      <alignment horizontal="center"/>
    </xf>
    <xf numFmtId="0" fontId="2" applyFont="1" fillId="7" applyFill="1" borderId="54" applyBorder="1" xfId="0" applyAlignment="1">
      <alignment horizontal="center"/>
    </xf>
    <xf numFmtId="0" fontId="2" applyFont="1" fillId="7" applyFill="1" borderId="51" applyBorder="1" xfId="0" applyAlignment="1">
      <alignment horizontal="center"/>
    </xf>
    <xf numFmtId="0" fontId="2" applyFont="1" fillId="7" applyFill="1" borderId="55" applyBorder="1" xfId="0" applyAlignment="1">
      <alignment horizontal="center"/>
    </xf>
    <xf numFmtId="0" fontId="2" applyFont="1" fillId="7" applyFill="1" borderId="25" applyBorder="1" xfId="0" applyAlignment="1">
      <alignment horizontal="center"/>
    </xf>
    <xf numFmtId="0" fontId="0" fillId="0" borderId="26" applyBorder="1" xfId="0" applyAlignment="1">
      <alignment horizontal="center" vertical="center"/>
    </xf>
    <xf numFmtId="0" fontId="0" fillId="0" borderId="27" applyBorder="1" xfId="0" applyAlignment="1">
      <alignment horizontal="center" vertical="center"/>
    </xf>
    <xf numFmtId="0" fontId="0" fillId="0" borderId="47" applyBorder="1" xfId="0" applyAlignment="1">
      <alignment horizontal="center" vertical="center"/>
    </xf>
    <xf numFmtId="2" applyNumberFormat="1" fontId="2" applyFont="1" fillId="0" borderId="18" applyBorder="1" xfId="0" applyAlignment="1">
      <alignment horizontal="center" vertical="center"/>
    </xf>
    <xf numFmtId="2" applyNumberFormat="1" fontId="2" applyFont="1" fillId="0" borderId="52" applyBorder="1" xfId="0" applyAlignment="1">
      <alignment horizontal="center" vertical="center"/>
    </xf>
    <xf numFmtId="2" applyNumberFormat="1" fontId="0" fillId="0" borderId="38" applyBorder="1" xfId="0" applyAlignment="1">
      <alignment horizontal="center"/>
    </xf>
    <xf numFmtId="2" applyNumberFormat="1" fontId="0" fillId="0" borderId="39" applyBorder="1" xfId="0" applyAlignment="1">
      <alignment horizontal="center"/>
    </xf>
    <xf numFmtId="2" applyNumberFormat="1" fontId="0" fillId="0" borderId="40" applyBorder="1" xfId="0" applyAlignment="1">
      <alignment horizontal="center"/>
    </xf>
    <xf numFmtId="2" applyNumberFormat="1" fontId="0" fillId="0" borderId="33" applyBorder="1" xfId="0" applyAlignment="1">
      <alignment horizontal="center"/>
    </xf>
    <xf numFmtId="2" applyNumberFormat="1" fontId="0" fillId="0" borderId="16" applyBorder="1" xfId="0" applyAlignment="1">
      <alignment horizontal="center"/>
    </xf>
    <xf numFmtId="2" applyNumberFormat="1" fontId="0" fillId="0" borderId="21" applyBorder="1" xfId="0" applyAlignment="1">
      <alignment horizontal="center"/>
    </xf>
    <xf numFmtId="2" applyNumberFormat="1" fontId="0" fillId="0" borderId="45" applyBorder="1" xfId="0" applyAlignment="1">
      <alignment horizontal="center"/>
    </xf>
    <xf numFmtId="2" applyNumberFormat="1" fontId="0" fillId="0" borderId="22" applyBorder="1" xfId="0" applyAlignment="1">
      <alignment horizontal="center"/>
    </xf>
    <xf numFmtId="2" applyNumberFormat="1" fontId="0" fillId="0" borderId="42" applyBorder="1" xfId="0" applyAlignment="1">
      <alignment horizontal="center"/>
    </xf>
    <xf numFmtId="2" applyNumberFormat="1" fontId="0" fillId="0" borderId="3" applyBorder="1" xfId="0" applyAlignment="1">
      <alignment horizontal="center"/>
    </xf>
    <xf numFmtId="2" applyNumberFormat="1" fontId="0" fillId="0" borderId="1" applyBorder="1" xfId="0" applyAlignment="1">
      <alignment horizontal="center"/>
    </xf>
    <xf numFmtId="2" applyNumberFormat="1" fontId="0" fillId="0" borderId="8" applyBorder="1" xfId="0" applyAlignment="1">
      <alignment horizontal="center"/>
    </xf>
    <xf numFmtId="2" applyNumberFormat="1" fontId="0" fillId="0" borderId="34" applyBorder="1" xfId="0" applyAlignment="1">
      <alignment horizontal="center"/>
    </xf>
    <xf numFmtId="2" applyNumberFormat="1" fontId="0" fillId="0" borderId="2" applyBorder="1" xfId="0" applyAlignment="1">
      <alignment horizontal="center"/>
    </xf>
    <xf numFmtId="2" applyNumberFormat="1" fontId="0" fillId="0" borderId="12" applyBorder="1" xfId="0" applyAlignment="1">
      <alignment horizontal="center"/>
    </xf>
    <xf numFmtId="2" applyNumberFormat="1" fontId="0" fillId="0" borderId="29" applyBorder="1" xfId="0" applyAlignment="1">
      <alignment horizontal="center"/>
    </xf>
    <xf numFmtId="2" applyNumberFormat="1" fontId="0" fillId="0" borderId="13" applyBorder="1" xfId="0" applyAlignment="1">
      <alignment horizontal="center"/>
    </xf>
    <xf numFmtId="2" applyNumberFormat="1" fontId="0" fillId="0" borderId="28" applyBorder="1" xfId="0" applyAlignment="1">
      <alignment horizontal="center"/>
    </xf>
    <xf numFmtId="2" applyNumberFormat="1" fontId="0" fillId="0" borderId="10" applyBorder="1" xfId="0" applyAlignment="1">
      <alignment horizontal="center"/>
    </xf>
    <xf numFmtId="2" applyNumberFormat="1" fontId="0" fillId="0" borderId="11" applyBorder="1" xfId="0" applyAlignment="1">
      <alignment horizontal="center"/>
    </xf>
    <xf numFmtId="2" applyNumberFormat="1" fontId="0" fillId="0" borderId="35" applyBorder="1" xfId="0" applyAlignment="1">
      <alignment horizontal="center"/>
    </xf>
    <xf numFmtId="2" applyNumberFormat="1" fontId="0" fillId="0" borderId="14" applyBorder="1" xfId="0" applyAlignment="1">
      <alignment horizontal="center"/>
    </xf>
    <xf numFmtId="2" applyNumberFormat="1" fontId="0" fillId="0" borderId="43" applyBorder="1" xfId="0" applyAlignment="1">
      <alignment horizontal="center"/>
    </xf>
    <xf numFmtId="2" applyNumberFormat="1" fontId="0" fillId="0" borderId="17" applyBorder="1" xfId="0" applyAlignment="1">
      <alignment horizontal="center"/>
    </xf>
    <xf numFmtId="2" applyNumberFormat="1" fontId="0" fillId="0" borderId="5" applyBorder="1" xfId="0" applyAlignment="1">
      <alignment horizontal="center"/>
    </xf>
    <xf numFmtId="2" applyNumberFormat="1" fontId="0" fillId="0" borderId="23" applyBorder="1" xfId="0" applyAlignment="1">
      <alignment horizontal="center"/>
    </xf>
    <xf numFmtId="0" fontId="2" applyFont="1" fillId="7" applyFill="1" borderId="1" applyBorder="1" xfId="0" applyAlignment="1">
      <alignment horizontal="left" vertical="center"/>
    </xf>
    <xf numFmtId="0" fontId="2" applyFont="1" fillId="9" applyFill="1" borderId="1" applyBorder="1" xfId="0" applyAlignment="1">
      <alignment horizontal="left" vertical="center"/>
    </xf>
    <xf numFmtId="0" fontId="2" applyFont="1" fillId="9" applyFill="1" borderId="10" applyBorder="1" xfId="0" applyAlignment="1">
      <alignment horizontal="left" vertical="center"/>
    </xf>
    <xf numFmtId="0" fontId="1" applyFont="1" fillId="5" applyFill="1" borderId="27" applyBorder="1" xfId="0" applyAlignment="1">
      <alignment horizontal="left" vertical="center"/>
    </xf>
    <xf numFmtId="0" fontId="2" applyFont="1" fillId="9" applyFill="1" borderId="9" applyBorder="1" xfId="0" applyAlignment="1">
      <alignment horizontal="left" vertical="center"/>
    </xf>
    <xf numFmtId="0" fontId="3" applyFont="1" fillId="0" borderId="0" xfId="1"/>
    <xf numFmtId="0" fontId="2" applyFont="1" fillId="7" applyFill="1" borderId="60" applyBorder="1" xfId="0" applyAlignment="1">
      <alignment horizontal="center"/>
    </xf>
    <xf numFmtId="0" fontId="0" fillId="0" borderId="61" applyBorder="1" xfId="0" applyAlignment="1">
      <alignment horizontal="center"/>
    </xf>
    <xf numFmtId="0" fontId="2" applyFont="1" fillId="7" applyFill="1" borderId="62" applyBorder="1" xfId="0" applyAlignment="1">
      <alignment horizontal="center"/>
    </xf>
    <xf numFmtId="0" fontId="0" fillId="0" borderId="63" applyBorder="1" xfId="0" applyAlignment="1">
      <alignment horizontal="center"/>
    </xf>
    <xf numFmtId="0" fontId="1" applyFont="1" fillId="5" applyFill="1" borderId="25" applyBorder="1" xfId="0" applyAlignment="1">
      <alignment horizontal="left" vertical="center"/>
    </xf>
    <xf numFmtId="0" fontId="1" applyFont="1" fillId="0" borderId="25" applyBorder="1" xfId="0" applyAlignment="1">
      <alignment horizontal="left" vertical="center"/>
    </xf>
    <xf numFmtId="0" fontId="1" applyFont="1" fillId="5" applyFill="1" borderId="26" applyBorder="1" xfId="0" applyAlignment="1">
      <alignment horizontal="left" vertical="center"/>
    </xf>
    <xf numFmtId="0" fontId="1" applyFont="1" fillId="0" borderId="26" applyBorder="1" xfId="0" applyAlignment="1">
      <alignment horizontal="left" vertical="center"/>
    </xf>
    <xf numFmtId="0" fontId="1" applyFont="1" fillId="0" borderId="27" applyBorder="1" xfId="0" applyAlignment="1">
      <alignment horizontal="left" vertical="center"/>
    </xf>
    <xf numFmtId="0" fontId="1" applyFont="1" fillId="0" borderId="15" applyBorder="1" xfId="0" applyAlignment="1">
      <alignment horizontal="center" vertical="center"/>
    </xf>
    <xf numFmtId="0" fontId="1" applyFont="1" fillId="0" borderId="7" applyBorder="1" xfId="0" applyAlignment="1">
      <alignment horizontal="center" vertical="center"/>
    </xf>
    <xf numFmtId="0" fontId="1" applyFont="1" fillId="0" borderId="9" applyBorder="1" xfId="0" applyAlignment="1">
      <alignment horizontal="center" vertical="center"/>
    </xf>
    <xf numFmtId="2" applyNumberFormat="1" fontId="1" applyFont="1" fillId="0" borderId="15" applyBorder="1" xfId="0" applyAlignment="1">
      <alignment horizontal="center" vertical="center"/>
    </xf>
    <xf numFmtId="2" applyNumberFormat="1" fontId="1" applyFont="1" fillId="0" borderId="7" applyBorder="1" xfId="0" applyAlignment="1">
      <alignment horizontal="center" vertical="center"/>
    </xf>
    <xf numFmtId="2" applyNumberFormat="1" fontId="1" applyFont="1" fillId="0" borderId="9" applyBorder="1" xfId="0" applyAlignment="1">
      <alignment horizontal="center" vertical="center"/>
    </xf>
    <xf numFmtId="0" fontId="2" applyFont="1" fillId="11" applyFill="1" borderId="10" applyBorder="1" xfId="0" applyAlignment="1">
      <alignment horizontal="left" vertical="center"/>
    </xf>
    <xf numFmtId="0" fontId="2" applyFont="1" fillId="11" applyFill="1" borderId="9" applyBorder="1" xfId="0" applyAlignment="1">
      <alignment horizontal="left" vertical="center"/>
    </xf>
    <xf numFmtId="0" fontId="2" applyFont="1" fillId="12" applyFill="1" borderId="7" applyBorder="1" xfId="0" applyAlignment="1">
      <alignment horizontal="left" vertical="center"/>
    </xf>
    <xf numFmtId="0" fontId="2" applyFont="1" fillId="9" applyFill="1" borderId="15" applyBorder="1" xfId="0" applyAlignment="1">
      <alignment horizontal="left" vertical="center"/>
    </xf>
    <xf numFmtId="0" fontId="2" applyFont="1" fillId="12" applyFill="1" borderId="1" applyBorder="1" xfId="0" applyAlignment="1">
      <alignment horizontal="left" vertical="center"/>
    </xf>
    <xf numFmtId="0" fontId="2" applyFont="1" fillId="9" applyFill="1" borderId="16" applyBorder="1" xfId="0" applyAlignment="1">
      <alignment horizontal="left" vertical="center"/>
    </xf>
    <xf numFmtId="0" fontId="2" applyFont="1" fillId="2" applyFill="1" borderId="5" applyBorder="1" xfId="0" applyAlignment="1">
      <alignment horizontal="center"/>
    </xf>
    <xf numFmtId="0" fontId="2" applyFont="1" fillId="0" borderId="15" applyBorder="1" xfId="0" applyAlignment="1">
      <alignment horizontal="center" vertical="center"/>
    </xf>
    <xf numFmtId="0" fontId="2" applyFont="1" fillId="0" borderId="7" applyBorder="1" xfId="0" applyAlignment="1">
      <alignment horizontal="center" vertical="center"/>
    </xf>
    <xf numFmtId="0" fontId="2" applyFont="1" fillId="0" borderId="9" applyBorder="1" xfId="0" applyAlignment="1">
      <alignment horizontal="center" vertical="center"/>
    </xf>
    <xf numFmtId="0" fontId="2" applyFont="1" fillId="0" borderId="0" xfId="0" applyAlignment="1">
      <alignment horizontal="right"/>
    </xf>
    <xf numFmtId="0" fontId="2" applyFont="1" fillId="6" applyFill="1" borderId="5" applyBorder="1" xfId="0" applyAlignment="1">
      <alignment horizontal="center"/>
    </xf>
    <xf numFmtId="0" fontId="2" applyFont="1" fillId="6" applyFill="1" borderId="6" applyBorder="1" xfId="0" applyAlignment="1">
      <alignment horizontal="center"/>
    </xf>
    <xf numFmtId="0" fontId="2" applyFont="1" fillId="2" applyFill="1" borderId="4" applyBorder="1" xfId="0" applyAlignment="1">
      <alignment horizontal="center"/>
    </xf>
    <xf numFmtId="0" fontId="2" applyFont="1" fillId="2" applyFill="1" borderId="5" applyBorder="1" xfId="0" applyAlignment="1">
      <alignment horizontal="center"/>
    </xf>
    <xf numFmtId="0" fontId="2" applyFont="1" fillId="3" applyFill="1" borderId="4" applyBorder="1" xfId="0" applyAlignment="1">
      <alignment horizontal="center"/>
    </xf>
    <xf numFmtId="0" fontId="2" applyFont="1" fillId="3" applyFill="1" borderId="5" applyBorder="1" xfId="0" applyAlignment="1">
      <alignment horizontal="center"/>
    </xf>
    <xf numFmtId="0" fontId="2" applyFont="1" fillId="3" applyFill="1" borderId="6" applyBorder="1" xfId="0" applyAlignment="1">
      <alignment horizontal="center"/>
    </xf>
    <xf numFmtId="0" fontId="2" applyFont="1" fillId="0" borderId="12" applyBorder="1" xfId="0" applyAlignment="1">
      <alignment horizontal="center"/>
    </xf>
    <xf numFmtId="0" fontId="2" applyFont="1" fillId="0" borderId="21" applyBorder="1" xfId="0" applyAlignment="1">
      <alignment horizontal="center"/>
    </xf>
    <xf numFmtId="0" fontId="2" applyFont="1" fillId="0" borderId="19" applyBorder="1" xfId="0" applyAlignment="1">
      <alignment horizontal="center"/>
    </xf>
    <xf numFmtId="0" fontId="2" applyFont="1" fillId="0" borderId="24" applyBorder="1" xfId="0" applyAlignment="1">
      <alignment horizontal="center"/>
    </xf>
    <xf numFmtId="0" fontId="2" applyFont="1" fillId="7" applyFill="1" borderId="4" applyBorder="1" xfId="0" applyAlignment="1">
      <alignment horizontal="center"/>
    </xf>
    <xf numFmtId="0" fontId="2" applyFont="1" fillId="7" applyFill="1" borderId="5" applyBorder="1" xfId="0" applyAlignment="1">
      <alignment horizontal="center"/>
    </xf>
    <xf numFmtId="0" fontId="2" applyFont="1" fillId="7" applyFill="1" borderId="6" applyBorder="1" xfId="0" applyAlignment="1">
      <alignment horizontal="center"/>
    </xf>
    <xf numFmtId="0" fontId="2" applyFont="1" fillId="4" applyFill="1" borderId="4" applyBorder="1" xfId="0" applyAlignment="1">
      <alignment horizontal="center"/>
    </xf>
    <xf numFmtId="0" fontId="2" applyFont="1" fillId="4" applyFill="1" borderId="5" applyBorder="1" xfId="0" applyAlignment="1">
      <alignment horizontal="center"/>
    </xf>
    <xf numFmtId="0" fontId="2" applyFont="1" fillId="4" applyFill="1" borderId="6" applyBorder="1" xfId="0" applyAlignment="1">
      <alignment horizontal="center"/>
    </xf>
    <xf numFmtId="0" fontId="2" applyFont="1" fillId="8" applyFill="1" borderId="15" applyBorder="1" xfId="0" applyAlignment="1">
      <alignment horizontal="center"/>
    </xf>
    <xf numFmtId="0" fontId="2" applyFont="1" fillId="8" applyFill="1" borderId="16" applyBorder="1" xfId="0" applyAlignment="1">
      <alignment horizontal="center"/>
    </xf>
    <xf numFmtId="0" fontId="2" applyFont="1" fillId="8" applyFill="1" borderId="17" applyBorder="1" xfId="0" applyAlignment="1">
      <alignment horizontal="center"/>
    </xf>
    <xf numFmtId="0" fontId="2" applyFont="1" fillId="7" applyFill="1" borderId="48" applyBorder="1" xfId="0" applyAlignment="1">
      <alignment horizontal="center" vertical="center"/>
    </xf>
    <xf numFmtId="0" fontId="2" applyFont="1" fillId="7" applyFill="1" borderId="49" applyBorder="1" xfId="0" applyAlignment="1">
      <alignment horizontal="center" vertical="center"/>
    </xf>
    <xf numFmtId="0" fontId="2" applyFont="1" fillId="7" applyFill="1" borderId="50" applyBorder="1" xfId="0" applyAlignment="1">
      <alignment horizontal="center" vertical="center"/>
    </xf>
    <xf numFmtId="0" fontId="2" applyFont="1" fillId="0" borderId="30" applyBorder="1" xfId="0" applyAlignment="1">
      <alignment horizontal="center" vertical="center"/>
    </xf>
    <xf numFmtId="0" fontId="2" applyFont="1" fillId="0" borderId="37" applyBorder="1" xfId="0" applyAlignment="1">
      <alignment horizontal="center" vertical="center"/>
    </xf>
    <xf numFmtId="0" fontId="2" applyFont="1" fillId="0" borderId="53" applyBorder="1" xfId="0" applyAlignment="1">
      <alignment horizontal="center" vertical="center"/>
    </xf>
    <xf numFmtId="0" fontId="2" applyFont="1" fillId="0" borderId="24" applyBorder="1" xfId="0" applyAlignment="1">
      <alignment horizontal="center" vertical="center"/>
    </xf>
    <xf numFmtId="0" fontId="2" applyFont="1" fillId="7" applyFill="1" borderId="56" applyBorder="1" xfId="0" applyAlignment="1">
      <alignment horizontal="center"/>
    </xf>
    <xf numFmtId="0" fontId="2" applyFont="1" fillId="7" applyFill="1" borderId="57" applyBorder="1" xfId="0" applyAlignment="1">
      <alignment horizontal="center"/>
    </xf>
    <xf numFmtId="0" fontId="2" applyFont="1" fillId="7" applyFill="1" borderId="58" applyBorder="1" xfId="0" applyAlignment="1">
      <alignment horizontal="center"/>
    </xf>
    <xf numFmtId="0" fontId="2" applyFont="1" fillId="10" applyFill="1" borderId="56" applyBorder="1" xfId="0" applyAlignment="1">
      <alignment horizontal="center"/>
    </xf>
    <xf numFmtId="0" fontId="2" applyFont="1" fillId="10" applyFill="1" borderId="57" applyBorder="1" xfId="0" applyAlignment="1">
      <alignment horizontal="center"/>
    </xf>
    <xf numFmtId="0" fontId="2" applyFont="1" fillId="10" applyFill="1" borderId="58" applyBorder="1" xfId="0" applyAlignment="1">
      <alignment horizontal="center"/>
    </xf>
    <xf numFmtId="0" fontId="2" applyFont="1" fillId="0" borderId="59" applyBorder="1" xfId="0" applyAlignment="1">
      <alignment horizontal="right"/>
    </xf>
    <xf numFmtId="0" fontId="2" applyFont="1" fillId="2" applyFill="1" borderId="4" applyBorder="1" xfId="0" applyAlignment="1">
      <alignment horizontal="center" wrapText="1"/>
    </xf>
  </cellXfs>
  <cellStyles count="2">
    <cellStyle name="Köprü" xfId="1" builtinId="8"/>
    <cellStyle name="Normal" xfId="0" builtinId="0"/>
  </cellStyles>
  <dxfs count="39">
    <dxf>
      <font>
        <color auto="1"/>
      </font>
      <fill>
        <patternFill>
          <bgColor theme="2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59996337778862885"/>
        </patternFill>
      </fill>
    </dxf>
    <dxf>
      <font>
        <color auto="1"/>
      </font>
      <fill>
        <patternFill>
          <bgColor theme="2" tint="-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8" tint="0.39994506668294322"/>
        </patternFill>
      </fill>
    </dxf>
    <dxf>
      <font>
        <color auto="1"/>
      </font>
      <fill>
        <patternFill>
          <bgColor theme="2" tint="-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0.24994659260841701"/>
        </patternFill>
      </fill>
    </dxf>
    <dxf>
      <font>
        <color auto="1"/>
      </font>
      <fill>
        <patternFill>
          <bgColor theme="2" tint="-0.24994659260841701"/>
        </patternFill>
      </fill>
    </dxf>
    <dxf>
      <font>
        <color auto="1"/>
      </font>
      <fill>
        <patternFill>
          <bgColor theme="2" tint="-0.24994659260841701"/>
        </patternFill>
      </fill>
    </dxf>
    <dxf>
      <font>
        <color auto="1"/>
      </font>
      <fill>
        <patternFill>
          <bgColor theme="2" tint="-0.24994659260841701"/>
        </patternFill>
      </fill>
    </dxf>
    <dxf>
      <font>
        <color auto="1"/>
      </font>
      <fill>
        <patternFill>
          <bgColor theme="2" tint="-0.24994659260841701"/>
        </patternFill>
      </fill>
    </dxf>
    <dxf>
      <font>
        <color auto="1"/>
      </font>
      <fill>
        <patternFill>
          <bgColor theme="2" tint="-0.24994659260841701"/>
        </patternFill>
      </fill>
    </dxf>
    <dxf>
      <font>
        <color auto="1"/>
      </font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ont>
        <color auto="1"/>
      </font>
      <fill>
        <patternFill>
          <bgColor theme="2" tint="-0.24994659260841701"/>
        </patternFill>
      </fill>
    </dxf>
    <dxf>
      <font>
        <color auto="1"/>
      </font>
      <fill>
        <patternFill>
          <bgColor theme="2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59996337778862885"/>
        </patternFill>
      </fill>
    </dxf>
    <dxf>
      <font>
        <color auto="1"/>
      </font>
      <fill>
        <patternFill>
          <bgColor theme="2" tint="-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2" tint="-0.24994659260841701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tr-TR"/>
              <a:t>20</a:t>
            </a:r>
            <a:r>
              <a:rPr lang="en-US"/>
              <a:t>22</a:t>
            </a:r>
            <a:r>
              <a:rPr lang="tr-TR"/>
              <a:t>-20</a:t>
            </a:r>
            <a:r>
              <a:rPr lang="en-US"/>
              <a:t>23</a:t>
            </a:r>
            <a:r>
              <a:rPr lang="tr-TR"/>
              <a:t> Bahar Dönemi Zorunlu Derslerin</a:t>
            </a:r>
          </a:p>
          <a:p>
            <a:pPr>
              <a:defRPr/>
            </a:pPr>
            <a:r>
              <a:rPr lang="tr-TR"/>
              <a:t>Program Çıktıları Karşılama Yüzdesi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'EK5-PÇ Karşılama Yüzdeleri'!$BB$19</c:f>
              <c:strCache>
                <c:ptCount val="1"/>
                <c:pt idx="0">
                  <c:v>Bahar Dönemi </c:v>
                </c:pt>
              </c:strCache>
            </c:strRef>
          </c:tx>
          <c:invertIfNegative val="0"/>
          <c:cat>
            <c:strRef>
              <c:f>'EK5-PÇ Karşılama Yüzdeleri'!$AU$2:$BE$2</c:f>
              <c:strCache>
                <c:ptCount val="11"/>
                <c:pt idx="0">
                  <c:v>PÇ1</c:v>
                </c:pt>
                <c:pt idx="1">
                  <c:v>PÇ2</c:v>
                </c:pt>
                <c:pt idx="2">
                  <c:v>PÇ3</c:v>
                </c:pt>
                <c:pt idx="3">
                  <c:v>PÇ4</c:v>
                </c:pt>
                <c:pt idx="4">
                  <c:v>PÇ5</c:v>
                </c:pt>
                <c:pt idx="5">
                  <c:v>PÇ6</c:v>
                </c:pt>
                <c:pt idx="6">
                  <c:v>PÇ7</c:v>
                </c:pt>
                <c:pt idx="7">
                  <c:v>PÇ8</c:v>
                </c:pt>
                <c:pt idx="8">
                  <c:v>PÇ9</c:v>
                </c:pt>
                <c:pt idx="9">
                  <c:v>PÇ10</c:v>
                </c:pt>
                <c:pt idx="10">
                  <c:v>PÇ11</c:v>
                </c:pt>
              </c:strCache>
            </c:strRef>
          </c:cat>
          <c:val>
            <c:numRef>
              <c:f>'EK5-PÇ Karşılama Yüzdeleri'!$BF$19:$BP$19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12-48CB-BB6A-9064A0E48A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2153088"/>
        <c:axId val="100800704"/>
        <c:axId val="0"/>
      </c:bar3DChart>
      <c:catAx>
        <c:axId val="1121530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00800704"/>
        <c:crosses val="autoZero"/>
        <c:auto val="1"/>
        <c:lblAlgn val="ctr"/>
        <c:lblOffset val="100"/>
        <c:noMultiLvlLbl val="0"/>
      </c:catAx>
      <c:valAx>
        <c:axId val="1008007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100"/>
                </a:pPr>
                <a:r>
                  <a:rPr lang="tr-TR" sz="1100"/>
                  <a:t>Karşılama Yüzdesi (%)</a:t>
                </a:r>
              </a:p>
            </c:rich>
          </c:tx>
          <c:layout>
            <c:manualLayout>
              <c:xMode val="edge"/>
              <c:yMode val="edge"/>
              <c:x val="7.1286222804268107E-2"/>
              <c:y val="0.39950676882258024"/>
            </c:manualLayout>
          </c:layout>
          <c:overlay val="0"/>
        </c:title>
        <c:numFmt formatCode="0.00" sourceLinked="1"/>
        <c:majorTickMark val="none"/>
        <c:minorTickMark val="none"/>
        <c:tickLblPos val="nextTo"/>
        <c:crossAx val="112153088"/>
        <c:crosses val="autoZero"/>
        <c:crossBetween val="between"/>
      </c:valAx>
      <c:dTable>
        <c:showHorzBorder val="1"/>
        <c:showVertBorder val="1"/>
        <c:showOutline val="1"/>
        <c:showKeys val="1"/>
        <c:txPr>
          <a:bodyPr/>
          <a:lstStyle/>
          <a:p>
            <a:pPr rtl="0">
              <a:defRPr sz="1000" b="1"/>
            </a:pPr>
            <a:endParaRPr lang="en-US"/>
          </a:p>
        </c:txPr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tr-TR"/>
              <a:t>20</a:t>
            </a:r>
            <a:r>
              <a:rPr lang="en-US"/>
              <a:t>2</a:t>
            </a:r>
            <a:r>
              <a:rPr lang="tr-TR"/>
              <a:t>1-20</a:t>
            </a:r>
            <a:r>
              <a:rPr lang="en-US"/>
              <a:t>2</a:t>
            </a:r>
            <a:r>
              <a:rPr lang="tr-TR"/>
              <a:t>2 Bahar Dönemi Zorunlu Derslerin</a:t>
            </a:r>
          </a:p>
          <a:p>
            <a:pPr>
              <a:defRPr/>
            </a:pPr>
            <a:r>
              <a:rPr lang="tr-TR"/>
              <a:t>Program Çıktıları Karşılama Yüzdesi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'EK5-PÇ Karşılama Yüzdeleri (2)'!$BB$57</c:f>
              <c:strCache>
                <c:ptCount val="1"/>
                <c:pt idx="0">
                  <c:v>Güz Dönemi </c:v>
                </c:pt>
              </c:strCache>
            </c:strRef>
          </c:tx>
          <c:invertIfNegative val="0"/>
          <c:cat>
            <c:strRef>
              <c:f>'EK5-PÇ Karşılama Yüzdeleri (2)'!$BF$40:$BP$40</c:f>
              <c:strCache>
                <c:ptCount val="11"/>
                <c:pt idx="0">
                  <c:v>PÇ1</c:v>
                </c:pt>
                <c:pt idx="1">
                  <c:v>PÇ2</c:v>
                </c:pt>
                <c:pt idx="2">
                  <c:v>PÇ3</c:v>
                </c:pt>
                <c:pt idx="3">
                  <c:v>PÇ4</c:v>
                </c:pt>
                <c:pt idx="4">
                  <c:v>PÇ5</c:v>
                </c:pt>
                <c:pt idx="5">
                  <c:v>PÇ6</c:v>
                </c:pt>
                <c:pt idx="6">
                  <c:v>PÇ7</c:v>
                </c:pt>
                <c:pt idx="7">
                  <c:v>PÇ8</c:v>
                </c:pt>
                <c:pt idx="8">
                  <c:v>PÇ9</c:v>
                </c:pt>
                <c:pt idx="9">
                  <c:v>PÇ10</c:v>
                </c:pt>
                <c:pt idx="10">
                  <c:v>PÇ11</c:v>
                </c:pt>
              </c:strCache>
            </c:strRef>
          </c:cat>
          <c:val>
            <c:numRef>
              <c:f>'EK5-PÇ Karşılama Yüzdeleri (2)'!$BF$57:$BP$57</c:f>
              <c:numCache>
                <c:formatCode>0.00</c:formatCode>
                <c:ptCount val="11"/>
                <c:pt idx="0">
                  <c:v>24.16931783625731</c:v>
                </c:pt>
                <c:pt idx="1">
                  <c:v>21.085571234567901</c:v>
                </c:pt>
                <c:pt idx="2">
                  <c:v>20.099911111111112</c:v>
                </c:pt>
                <c:pt idx="3">
                  <c:v>24.504871153846157</c:v>
                </c:pt>
                <c:pt idx="4">
                  <c:v>19.028561111111109</c:v>
                </c:pt>
                <c:pt idx="5">
                  <c:v>23.346515624999999</c:v>
                </c:pt>
                <c:pt idx="6">
                  <c:v>21.785599999999999</c:v>
                </c:pt>
                <c:pt idx="7">
                  <c:v>10.112430555555555</c:v>
                </c:pt>
                <c:pt idx="8">
                  <c:v>11.699999999999998</c:v>
                </c:pt>
                <c:pt idx="9">
                  <c:v>14.683444444444442</c:v>
                </c:pt>
                <c:pt idx="10">
                  <c:v>19.571999999999999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99-4F02-B468-CA95E7477C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2153088"/>
        <c:axId val="100800704"/>
        <c:axId val="0"/>
      </c:bar3DChart>
      <c:catAx>
        <c:axId val="1121530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00800704"/>
        <c:crosses val="autoZero"/>
        <c:auto val="1"/>
        <c:lblAlgn val="ctr"/>
        <c:lblOffset val="100"/>
        <c:noMultiLvlLbl val="0"/>
      </c:catAx>
      <c:valAx>
        <c:axId val="1008007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100"/>
                </a:pPr>
                <a:r>
                  <a:rPr lang="tr-TR" sz="1100"/>
                  <a:t>Karşılama Yüzdesi (%)</a:t>
                </a:r>
              </a:p>
            </c:rich>
          </c:tx>
          <c:layout>
            <c:manualLayout>
              <c:xMode val="edge"/>
              <c:yMode val="edge"/>
              <c:x val="7.1286222804268107E-2"/>
              <c:y val="0.39950676882258024"/>
            </c:manualLayout>
          </c:layout>
          <c:overlay val="0"/>
        </c:title>
        <c:numFmt formatCode="0.00" sourceLinked="1"/>
        <c:majorTickMark val="none"/>
        <c:minorTickMark val="none"/>
        <c:tickLblPos val="nextTo"/>
        <c:crossAx val="112153088"/>
        <c:crosses val="autoZero"/>
        <c:crossBetween val="between"/>
      </c:valAx>
      <c:dTable>
        <c:showHorzBorder val="1"/>
        <c:showVertBorder val="1"/>
        <c:showOutline val="1"/>
        <c:showKeys val="1"/>
        <c:txPr>
          <a:bodyPr/>
          <a:lstStyle/>
          <a:p>
            <a:pPr rtl="0">
              <a:defRPr sz="1000" b="1"/>
            </a:pPr>
            <a:endParaRPr lang="en-US"/>
          </a:p>
        </c:txPr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48</xdr:col>
      <xdr:colOff>219074</xdr:colOff>
      <xdr:row>20</xdr:row>
      <xdr:rowOff>90486</xdr:rowOff>
    </xdr:from>
    <xdr:to>
      <xdr:col>59</xdr:col>
      <xdr:colOff>466725</xdr:colOff>
      <xdr:row>39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71</xdr:col>
      <xdr:colOff>10715</xdr:colOff>
      <xdr:row>38</xdr:row>
      <xdr:rowOff>1189</xdr:rowOff>
    </xdr:from>
    <xdr:to>
      <xdr:col>82</xdr:col>
      <xdr:colOff>11907</xdr:colOff>
      <xdr:row>54</xdr:row>
      <xdr:rowOff>160736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2657F7-A7EE-4DFF-803B-3CB63C4300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_rels/sheet4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5"/>
  <sheetViews>
    <sheetView topLeftCell="B1" zoomScaleNormal="100" workbookViewId="0">
      <pane xSplit="1" ySplit="1" topLeftCell="C15" activePane="bottomRight" state="frozen"/>
      <selection pane="bottomRight" activeCell="E51" sqref="E51"/>
      <selection pane="bottomLeft" activeCell="B2" sqref="B2"/>
      <selection pane="topRight" activeCell="C1" sqref="C1"/>
    </sheetView>
  </sheetViews>
  <sheetFormatPr defaultRowHeight="15"/>
  <cols>
    <col min="2" max="2" bestFit="1" width="13.28515625" customWidth="1"/>
    <col min="3" max="3" bestFit="1" width="50" customWidth="1"/>
    <col min="4" max="4" bestFit="1" width="36.140625" customWidth="1"/>
    <col min="5" max="5" bestFit="1" width="21.85546875" customWidth="1"/>
    <col min="6" max="6" bestFit="1" width="36.140625" customWidth="1"/>
    <col min="7" max="7" bestFit="1" width="37.140625" customWidth="1"/>
    <col min="8" max="8" bestFit="1" width="40.5703125" customWidth="1"/>
  </cols>
  <sheetData>
    <row r="1" ht="15.75">
      <c r="A1" s="20" t="s">
        <v>0</v>
      </c>
      <c r="B1" s="21" t="s">
        <v>1</v>
      </c>
      <c r="C1" s="22" t="s">
        <v>2</v>
      </c>
      <c r="D1" s="70" t="s">
        <v>3</v>
      </c>
      <c r="E1" s="71" t="s">
        <v>4</v>
      </c>
      <c r="F1" s="70" t="s">
        <v>5</v>
      </c>
      <c r="G1" s="71" t="s">
        <v>6</v>
      </c>
      <c r="H1" s="70" t="s">
        <v>7</v>
      </c>
    </row>
    <row r="2">
      <c r="A2" s="153" t="s">
        <v>8</v>
      </c>
      <c r="B2" s="18"/>
      <c r="C2" s="23"/>
      <c r="D2" s="135" t="s">
        <v>9</v>
      </c>
      <c r="E2" s="136"/>
      <c r="F2" s="135"/>
      <c r="G2" s="136" t="s">
        <v>9</v>
      </c>
      <c r="H2" s="135" t="s">
        <v>9</v>
      </c>
    </row>
    <row r="3">
      <c r="A3" s="154"/>
      <c r="B3" s="17"/>
      <c r="C3" s="24"/>
      <c r="D3" s="137" t="s">
        <v>10</v>
      </c>
      <c r="E3" s="138"/>
      <c r="F3" s="137"/>
      <c r="G3" s="138" t="s">
        <v>10</v>
      </c>
      <c r="H3" s="137" t="s">
        <v>10</v>
      </c>
    </row>
    <row r="4">
      <c r="A4" s="154"/>
      <c r="B4" s="150"/>
      <c r="C4" s="24"/>
      <c r="D4" s="137"/>
      <c r="E4" s="138"/>
      <c r="F4" s="137"/>
      <c r="G4" s="138" t="s">
        <v>11</v>
      </c>
      <c r="H4" s="137" t="s">
        <v>11</v>
      </c>
    </row>
    <row r="5">
      <c r="A5" s="154"/>
      <c r="B5" s="150"/>
      <c r="C5" s="24"/>
      <c r="D5" s="137" t="s">
        <v>12</v>
      </c>
      <c r="E5" s="138"/>
      <c r="F5" s="137"/>
      <c r="G5" s="138" t="s">
        <v>12</v>
      </c>
      <c r="H5" s="137" t="s">
        <v>12</v>
      </c>
    </row>
    <row r="6">
      <c r="A6" s="154"/>
      <c r="B6" s="126"/>
      <c r="C6" s="24"/>
      <c r="D6" s="137"/>
      <c r="E6" s="138"/>
      <c r="F6" s="137"/>
      <c r="G6" s="138" t="s">
        <v>13</v>
      </c>
      <c r="H6" s="137" t="s">
        <v>13</v>
      </c>
    </row>
    <row r="7">
      <c r="A7" s="154"/>
      <c r="B7" s="150"/>
      <c r="C7" s="24"/>
      <c r="D7" s="137"/>
      <c r="E7" s="138"/>
      <c r="F7" s="137"/>
      <c r="G7" s="138" t="s">
        <v>14</v>
      </c>
      <c r="H7" s="137" t="s">
        <v>14</v>
      </c>
    </row>
    <row r="8" ht="15.75">
      <c r="A8" s="155"/>
      <c r="B8" s="146"/>
      <c r="C8" s="25"/>
      <c r="D8" s="128"/>
      <c r="E8" s="139"/>
      <c r="F8" s="128"/>
      <c r="G8" s="139"/>
      <c r="H8" s="128" t="s">
        <v>14</v>
      </c>
    </row>
    <row r="9">
      <c r="A9" s="153" t="s">
        <v>15</v>
      </c>
      <c r="B9" s="151"/>
      <c r="C9" s="23"/>
      <c r="D9" s="135" t="s">
        <v>16</v>
      </c>
      <c r="E9" s="136"/>
      <c r="F9" s="135"/>
      <c r="G9" s="136" t="s">
        <v>16</v>
      </c>
      <c r="H9" s="135" t="s">
        <v>17</v>
      </c>
    </row>
    <row r="10">
      <c r="A10" s="154"/>
      <c r="B10" s="17"/>
      <c r="C10" s="24"/>
      <c r="D10" s="137" t="s">
        <v>18</v>
      </c>
      <c r="E10" s="138" t="s">
        <v>19</v>
      </c>
      <c r="F10" s="137" t="s">
        <v>19</v>
      </c>
      <c r="G10" s="138" t="s">
        <v>20</v>
      </c>
      <c r="H10" s="137" t="s">
        <v>20</v>
      </c>
    </row>
    <row r="11">
      <c r="A11" s="154"/>
      <c r="B11" s="17"/>
      <c r="C11" s="24"/>
      <c r="D11" s="137" t="s">
        <v>21</v>
      </c>
      <c r="E11" s="138" t="s">
        <v>22</v>
      </c>
      <c r="F11" s="137"/>
      <c r="G11" s="138" t="s">
        <v>22</v>
      </c>
      <c r="H11" s="137" t="s">
        <v>22</v>
      </c>
    </row>
    <row r="12">
      <c r="A12" s="154"/>
      <c r="B12" s="17"/>
      <c r="C12" s="24"/>
      <c r="D12" s="137" t="s">
        <v>17</v>
      </c>
      <c r="E12" s="138" t="s">
        <v>17</v>
      </c>
      <c r="F12" s="137"/>
      <c r="G12" s="138" t="s">
        <v>23</v>
      </c>
      <c r="H12" s="137" t="s">
        <v>23</v>
      </c>
    </row>
    <row r="13" ht="15.75">
      <c r="A13" s="155"/>
      <c r="B13" s="19"/>
      <c r="C13" s="25"/>
      <c r="D13" s="128"/>
      <c r="E13" s="139" t="s">
        <v>24</v>
      </c>
      <c r="F13" s="128"/>
      <c r="G13" s="139" t="s">
        <v>23</v>
      </c>
      <c r="H13" s="128" t="s">
        <v>25</v>
      </c>
    </row>
    <row r="14">
      <c r="A14" s="153" t="s">
        <v>26</v>
      </c>
      <c r="B14" s="151"/>
      <c r="C14" s="23"/>
      <c r="D14" s="135"/>
      <c r="E14" s="136"/>
      <c r="F14" s="135" t="s">
        <v>27</v>
      </c>
      <c r="G14" s="136" t="s">
        <v>27</v>
      </c>
      <c r="H14" s="135" t="s">
        <v>27</v>
      </c>
    </row>
    <row r="15">
      <c r="A15" s="154"/>
      <c r="B15" s="17"/>
      <c r="C15" s="24"/>
      <c r="D15" s="137" t="s">
        <v>28</v>
      </c>
      <c r="E15" s="138"/>
      <c r="F15" s="137" t="s">
        <v>29</v>
      </c>
      <c r="G15" s="138" t="s">
        <v>28</v>
      </c>
      <c r="H15" s="137" t="s">
        <v>28</v>
      </c>
    </row>
    <row r="16" ht="15.75">
      <c r="A16" s="155"/>
      <c r="B16" s="127"/>
      <c r="C16" s="25"/>
      <c r="D16" s="128"/>
      <c r="E16" s="139"/>
      <c r="F16" s="128"/>
      <c r="G16" s="139" t="s">
        <v>13</v>
      </c>
      <c r="H16" s="128" t="s">
        <v>13</v>
      </c>
    </row>
    <row r="18">
      <c r="C18" s="13" t="s">
        <v>30</v>
      </c>
    </row>
    <row r="20">
      <c r="G20" s="0" t="s">
        <v>31</v>
      </c>
    </row>
    <row r="25">
      <c r="F25" s="0" t="s">
        <v>31</v>
      </c>
    </row>
  </sheetData>
  <mergeCells>
    <mergeCell ref="A2:A8"/>
    <mergeCell ref="A9:A13"/>
    <mergeCell ref="A14:A16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P28"/>
  <sheetViews>
    <sheetView tabSelected="1" zoomScaleNormal="100" workbookViewId="0">
      <pane xSplit="1" ySplit="2" topLeftCell="R3" activePane="bottomRight" state="frozen"/>
      <selection pane="bottomRight" activeCell="AI12" sqref="AI12"/>
      <selection pane="bottomLeft" activeCell="A3" sqref="A3"/>
      <selection pane="topRight" activeCell="B1" sqref="B1"/>
    </sheetView>
  </sheetViews>
  <sheetFormatPr defaultRowHeight="15"/>
  <cols>
    <col min="1" max="1" bestFit="1" width="11.7109375" customWidth="1"/>
    <col min="2" max="2" bestFit="1" width="50" customWidth="1"/>
    <col min="3" max="3" width="7.7109375" customWidth="1"/>
    <col min="14" max="14" width="7.7109375" customWidth="1"/>
    <col min="18" max="19" width="7.7109375" customWidth="1"/>
    <col min="21" max="21" width="7.7109375" customWidth="1"/>
    <col min="58" max="58" bestFit="1" width="9.5703125" customWidth="1"/>
  </cols>
  <sheetData>
    <row r="1">
      <c r="A1" s="164" t="s">
        <v>32</v>
      </c>
      <c r="B1" s="166" t="s">
        <v>33</v>
      </c>
      <c r="C1" s="168" t="s">
        <v>34</v>
      </c>
      <c r="D1" s="169"/>
      <c r="E1" s="169"/>
      <c r="F1" s="169"/>
      <c r="G1" s="169"/>
      <c r="H1" s="169"/>
      <c r="I1" s="169"/>
      <c r="J1" s="169"/>
      <c r="K1" s="169"/>
      <c r="L1" s="169"/>
      <c r="M1" s="170"/>
      <c r="N1" s="161" t="s">
        <v>7</v>
      </c>
      <c r="O1" s="162"/>
      <c r="P1" s="162"/>
      <c r="Q1" s="162"/>
      <c r="R1" s="162"/>
      <c r="S1" s="162"/>
      <c r="T1" s="162"/>
      <c r="U1" s="162"/>
      <c r="V1" s="162"/>
      <c r="W1" s="162"/>
      <c r="X1" s="163"/>
      <c r="Y1" s="157" t="s">
        <v>5</v>
      </c>
      <c r="Z1" s="157"/>
      <c r="AA1" s="157"/>
      <c r="AB1" s="157"/>
      <c r="AC1" s="157"/>
      <c r="AD1" s="157"/>
      <c r="AE1" s="157"/>
      <c r="AF1" s="157"/>
      <c r="AG1" s="157"/>
      <c r="AH1" s="157"/>
      <c r="AI1" s="158"/>
      <c r="AJ1" s="191" t="s">
        <v>35</v>
      </c>
      <c r="AK1" s="152"/>
      <c r="AL1" s="152"/>
      <c r="AM1" s="152"/>
      <c r="AN1" s="152"/>
      <c r="AO1" s="152"/>
      <c r="AP1" s="152"/>
      <c r="AQ1" s="152"/>
      <c r="AR1" s="152"/>
      <c r="AS1" s="152"/>
      <c r="AT1" s="152"/>
      <c r="AU1" s="174" t="s">
        <v>36</v>
      </c>
      <c r="AV1" s="175"/>
      <c r="AW1" s="175"/>
      <c r="AX1" s="175"/>
      <c r="AY1" s="175"/>
      <c r="AZ1" s="175"/>
      <c r="BA1" s="175"/>
      <c r="BB1" s="175"/>
      <c r="BC1" s="175"/>
      <c r="BD1" s="175"/>
      <c r="BE1" s="176"/>
    </row>
    <row r="2" ht="15.75" customHeight="1">
      <c r="A2" s="165"/>
      <c r="B2" s="167"/>
      <c r="C2" s="69" t="s">
        <v>13</v>
      </c>
      <c r="D2" s="68" t="s">
        <v>37</v>
      </c>
      <c r="E2" s="55" t="s">
        <v>38</v>
      </c>
      <c r="F2" s="55" t="s">
        <v>39</v>
      </c>
      <c r="G2" s="55" t="s">
        <v>40</v>
      </c>
      <c r="H2" s="55" t="s">
        <v>41</v>
      </c>
      <c r="I2" s="55" t="s">
        <v>14</v>
      </c>
      <c r="J2" s="55" t="s">
        <v>42</v>
      </c>
      <c r="K2" s="55" t="s">
        <v>43</v>
      </c>
      <c r="L2" s="55" t="s">
        <v>44</v>
      </c>
      <c r="M2" s="56" t="s">
        <v>45</v>
      </c>
      <c r="N2" s="61" t="s">
        <v>13</v>
      </c>
      <c r="O2" s="5" t="s">
        <v>37</v>
      </c>
      <c r="P2" s="5" t="s">
        <v>38</v>
      </c>
      <c r="Q2" s="5" t="s">
        <v>39</v>
      </c>
      <c r="R2" s="5" t="s">
        <v>40</v>
      </c>
      <c r="S2" s="61" t="s">
        <v>41</v>
      </c>
      <c r="T2" s="5" t="s">
        <v>14</v>
      </c>
      <c r="U2" s="5" t="s">
        <v>42</v>
      </c>
      <c r="V2" s="5" t="s">
        <v>43</v>
      </c>
      <c r="W2" s="5" t="s">
        <v>44</v>
      </c>
      <c r="X2" s="6" t="s">
        <v>45</v>
      </c>
      <c r="Y2" s="7" t="s">
        <v>13</v>
      </c>
      <c r="Z2" s="8" t="s">
        <v>37</v>
      </c>
      <c r="AA2" s="8" t="s">
        <v>38</v>
      </c>
      <c r="AB2" s="8" t="s">
        <v>39</v>
      </c>
      <c r="AC2" s="8" t="s">
        <v>40</v>
      </c>
      <c r="AD2" s="8" t="s">
        <v>41</v>
      </c>
      <c r="AE2" s="8" t="s">
        <v>14</v>
      </c>
      <c r="AF2" s="8" t="s">
        <v>42</v>
      </c>
      <c r="AG2" s="8" t="s">
        <v>43</v>
      </c>
      <c r="AH2" s="8" t="s">
        <v>44</v>
      </c>
      <c r="AI2" s="9" t="s">
        <v>45</v>
      </c>
      <c r="AJ2" s="10" t="s">
        <v>13</v>
      </c>
      <c r="AK2" s="11" t="s">
        <v>37</v>
      </c>
      <c r="AL2" s="11" t="s">
        <v>38</v>
      </c>
      <c r="AM2" s="11" t="s">
        <v>39</v>
      </c>
      <c r="AN2" s="11" t="s">
        <v>40</v>
      </c>
      <c r="AO2" s="11" t="s">
        <v>41</v>
      </c>
      <c r="AP2" s="11" t="s">
        <v>14</v>
      </c>
      <c r="AQ2" s="11" t="s">
        <v>42</v>
      </c>
      <c r="AR2" s="11" t="s">
        <v>43</v>
      </c>
      <c r="AS2" s="11" t="s">
        <v>44</v>
      </c>
      <c r="AT2" s="12" t="s">
        <v>45</v>
      </c>
      <c r="AU2" s="64" t="s">
        <v>13</v>
      </c>
      <c r="AV2" s="65" t="s">
        <v>37</v>
      </c>
      <c r="AW2" s="65" t="s">
        <v>38</v>
      </c>
      <c r="AX2" s="65" t="s">
        <v>39</v>
      </c>
      <c r="AY2" s="65" t="s">
        <v>40</v>
      </c>
      <c r="AZ2" s="65" t="s">
        <v>41</v>
      </c>
      <c r="BA2" s="65" t="s">
        <v>14</v>
      </c>
      <c r="BB2" s="65" t="s">
        <v>42</v>
      </c>
      <c r="BC2" s="65" t="s">
        <v>43</v>
      </c>
      <c r="BD2" s="65" t="s">
        <v>44</v>
      </c>
      <c r="BE2" s="66" t="s">
        <v>45</v>
      </c>
    </row>
    <row r="3" ht="15.75" customHeight="1">
      <c r="A3" s="14"/>
      <c r="B3" s="2"/>
      <c r="C3" s="140"/>
      <c r="D3" s="31"/>
      <c r="E3" s="32"/>
      <c r="F3" s="32"/>
      <c r="G3" s="32"/>
      <c r="H3" s="32"/>
      <c r="I3" s="32"/>
      <c r="J3" s="32"/>
      <c r="K3" s="32"/>
      <c r="L3" s="32"/>
      <c r="M3" s="33"/>
      <c r="N3" s="31"/>
      <c r="O3" s="32"/>
      <c r="P3" s="32"/>
      <c r="Q3" s="32"/>
      <c r="R3" s="32"/>
      <c r="S3" s="62"/>
      <c r="T3" s="29"/>
      <c r="U3" s="32"/>
      <c r="V3" s="32"/>
      <c r="W3" s="29"/>
      <c r="X3" s="30"/>
      <c r="Y3" s="31"/>
      <c r="Z3" s="32"/>
      <c r="AA3" s="32"/>
      <c r="AB3" s="32"/>
      <c r="AC3" s="32"/>
      <c r="AD3" s="32"/>
      <c r="AE3" s="32"/>
      <c r="AF3" s="32"/>
      <c r="AG3" s="32"/>
      <c r="AH3" s="32"/>
      <c r="AI3" s="33"/>
      <c r="AJ3" s="34"/>
      <c r="AK3" s="34"/>
      <c r="AL3" s="34"/>
      <c r="AM3" s="34"/>
      <c r="AN3" s="34"/>
      <c r="AO3" s="34"/>
      <c r="AP3" s="32"/>
      <c r="AQ3" s="32"/>
      <c r="AR3" s="32"/>
      <c r="AS3" s="32"/>
      <c r="AT3" s="32"/>
      <c r="AU3" s="26"/>
      <c r="AV3" s="26"/>
      <c r="AW3" s="26"/>
      <c r="AX3" s="26"/>
      <c r="AY3" s="26"/>
      <c r="AZ3" s="26"/>
      <c r="BA3" s="26"/>
      <c r="BB3" s="26"/>
      <c r="BC3" s="26"/>
      <c r="BD3" s="26"/>
      <c r="BE3" s="26"/>
    </row>
    <row r="4" ht="15.75" customHeight="1">
      <c r="A4" s="15"/>
      <c r="B4" s="1"/>
      <c r="C4" s="141"/>
      <c r="D4" s="39"/>
      <c r="E4" s="37"/>
      <c r="F4" s="37"/>
      <c r="G4" s="37"/>
      <c r="H4" s="37"/>
      <c r="I4" s="37"/>
      <c r="J4" s="37"/>
      <c r="K4" s="37"/>
      <c r="L4" s="37"/>
      <c r="M4" s="38"/>
      <c r="N4" s="39"/>
      <c r="O4" s="37"/>
      <c r="P4" s="37"/>
      <c r="Q4" s="37"/>
      <c r="R4" s="37"/>
      <c r="S4" s="39"/>
      <c r="T4" s="37"/>
      <c r="U4" s="37"/>
      <c r="V4" s="37"/>
      <c r="W4" s="37"/>
      <c r="X4" s="38"/>
      <c r="Y4" s="39"/>
      <c r="Z4" s="37"/>
      <c r="AA4" s="37"/>
      <c r="AB4" s="37"/>
      <c r="AC4" s="37"/>
      <c r="AD4" s="37"/>
      <c r="AE4" s="37"/>
      <c r="AF4" s="37"/>
      <c r="AG4" s="37"/>
      <c r="AH4" s="37"/>
      <c r="AI4" s="38"/>
      <c r="AJ4" s="36"/>
      <c r="AK4" s="37"/>
      <c r="AL4" s="37"/>
      <c r="AM4" s="37"/>
      <c r="AN4" s="37"/>
      <c r="AO4" s="37"/>
      <c r="AP4" s="37"/>
      <c r="AQ4" s="37"/>
      <c r="AR4" s="37"/>
      <c r="AS4" s="37"/>
      <c r="AT4" s="40"/>
      <c r="AU4" s="26"/>
      <c r="AV4" s="26"/>
      <c r="AW4" s="26"/>
      <c r="AX4" s="26"/>
      <c r="AY4" s="26"/>
      <c r="AZ4" s="26"/>
      <c r="BA4" s="26"/>
      <c r="BB4" s="26"/>
      <c r="BC4" s="26"/>
      <c r="BD4" s="26"/>
      <c r="BE4" s="26"/>
    </row>
    <row r="5" ht="15.75" customHeight="1">
      <c r="A5" s="148"/>
      <c r="B5" s="1"/>
      <c r="C5" s="141" t="s">
        <v>46</v>
      </c>
      <c r="D5" s="39"/>
      <c r="E5" s="37"/>
      <c r="F5" s="37"/>
      <c r="G5" s="37"/>
      <c r="H5" s="37"/>
      <c r="I5" s="37"/>
      <c r="J5" s="37"/>
      <c r="K5" s="37"/>
      <c r="L5" s="37"/>
      <c r="M5" s="38"/>
      <c r="N5" s="39"/>
      <c r="O5" s="37"/>
      <c r="P5" s="37"/>
      <c r="Q5" s="37"/>
      <c r="R5" s="37"/>
      <c r="S5" s="39"/>
      <c r="T5" s="37"/>
      <c r="U5" s="37"/>
      <c r="V5" s="37"/>
      <c r="W5" s="37"/>
      <c r="X5" s="38"/>
      <c r="Y5" s="39"/>
      <c r="Z5" s="37"/>
      <c r="AA5" s="37"/>
      <c r="AB5" s="37"/>
      <c r="AC5" s="37"/>
      <c r="AD5" s="37"/>
      <c r="AE5" s="37"/>
      <c r="AF5" s="37"/>
      <c r="AG5" s="37"/>
      <c r="AH5" s="37"/>
      <c r="AI5" s="38"/>
      <c r="AJ5" s="36"/>
      <c r="AK5" s="37"/>
      <c r="AL5" s="37"/>
      <c r="AM5" s="37"/>
      <c r="AN5" s="37"/>
      <c r="AO5" s="37"/>
      <c r="AP5" s="37"/>
      <c r="AQ5" s="37"/>
      <c r="AR5" s="37"/>
      <c r="AS5" s="37"/>
      <c r="AT5" s="40"/>
      <c r="AU5" s="26"/>
      <c r="AV5" s="26"/>
      <c r="AW5" s="26"/>
      <c r="AX5" s="26"/>
      <c r="AY5" s="26"/>
      <c r="AZ5" s="26"/>
      <c r="BA5" s="26"/>
      <c r="BB5" s="26"/>
      <c r="BC5" s="26"/>
      <c r="BD5" s="26"/>
      <c r="BE5" s="26"/>
    </row>
    <row r="6" ht="15.75" customHeight="1">
      <c r="A6" s="148"/>
      <c r="B6" s="1"/>
      <c r="C6" s="141" t="s">
        <v>46</v>
      </c>
      <c r="D6" s="39"/>
      <c r="E6" s="37"/>
      <c r="F6" s="37"/>
      <c r="G6" s="37"/>
      <c r="H6" s="37"/>
      <c r="I6" s="37"/>
      <c r="J6" s="37"/>
      <c r="K6" s="37"/>
      <c r="L6" s="37"/>
      <c r="M6" s="38"/>
      <c r="N6" s="39"/>
      <c r="O6" s="37"/>
      <c r="P6" s="37"/>
      <c r="Q6" s="37"/>
      <c r="R6" s="37"/>
      <c r="S6" s="39"/>
      <c r="T6" s="37"/>
      <c r="U6" s="37"/>
      <c r="V6" s="37"/>
      <c r="W6" s="37"/>
      <c r="X6" s="38"/>
      <c r="Y6" s="39"/>
      <c r="Z6" s="37"/>
      <c r="AA6" s="37"/>
      <c r="AB6" s="37"/>
      <c r="AC6" s="37"/>
      <c r="AD6" s="37"/>
      <c r="AE6" s="37"/>
      <c r="AF6" s="37"/>
      <c r="AG6" s="37"/>
      <c r="AH6" s="37"/>
      <c r="AI6" s="38"/>
      <c r="AJ6" s="36"/>
      <c r="AK6" s="37"/>
      <c r="AL6" s="37"/>
      <c r="AM6" s="37"/>
      <c r="AN6" s="37"/>
      <c r="AO6" s="37"/>
      <c r="AP6" s="37"/>
      <c r="AQ6" s="37"/>
      <c r="AR6" s="37"/>
      <c r="AS6" s="37"/>
      <c r="AT6" s="40"/>
      <c r="AU6" s="26"/>
      <c r="AV6" s="26"/>
      <c r="AW6" s="26"/>
      <c r="AX6" s="26"/>
      <c r="AY6" s="26"/>
      <c r="AZ6" s="26"/>
      <c r="BA6" s="26"/>
      <c r="BB6" s="26"/>
      <c r="BC6" s="26"/>
      <c r="BD6" s="26"/>
      <c r="BE6" s="26"/>
    </row>
    <row r="7" ht="15.75" customHeight="1">
      <c r="A7" s="79"/>
      <c r="B7" s="1"/>
      <c r="C7" s="141" t="s">
        <v>46</v>
      </c>
      <c r="D7" s="39"/>
      <c r="E7" s="37"/>
      <c r="F7" s="37"/>
      <c r="G7" s="37"/>
      <c r="H7" s="37"/>
      <c r="I7" s="37"/>
      <c r="J7" s="37"/>
      <c r="K7" s="37"/>
      <c r="L7" s="37"/>
      <c r="M7" s="38"/>
      <c r="N7" s="39"/>
      <c r="O7" s="37"/>
      <c r="P7" s="37"/>
      <c r="Q7" s="37"/>
      <c r="R7" s="37"/>
      <c r="S7" s="39"/>
      <c r="T7" s="37"/>
      <c r="U7" s="37"/>
      <c r="V7" s="37"/>
      <c r="W7" s="37"/>
      <c r="X7" s="38"/>
      <c r="Y7" s="39"/>
      <c r="Z7" s="37"/>
      <c r="AA7" s="37"/>
      <c r="AB7" s="37"/>
      <c r="AC7" s="37"/>
      <c r="AD7" s="37"/>
      <c r="AE7" s="37"/>
      <c r="AF7" s="37"/>
      <c r="AG7" s="37"/>
      <c r="AH7" s="37"/>
      <c r="AI7" s="38"/>
      <c r="AJ7" s="36"/>
      <c r="AK7" s="37"/>
      <c r="AL7" s="37"/>
      <c r="AM7" s="37"/>
      <c r="AN7" s="37"/>
      <c r="AO7" s="37"/>
      <c r="AP7" s="37"/>
      <c r="AQ7" s="37"/>
      <c r="AR7" s="37"/>
      <c r="AS7" s="37"/>
      <c r="AT7" s="40"/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6"/>
    </row>
    <row r="8" ht="15.75" customHeight="1">
      <c r="A8" s="148"/>
      <c r="B8" s="1"/>
      <c r="C8" s="141" t="s">
        <v>46</v>
      </c>
      <c r="D8" s="39"/>
      <c r="E8" s="37"/>
      <c r="F8" s="37"/>
      <c r="G8" s="37"/>
      <c r="H8" s="37"/>
      <c r="I8" s="37"/>
      <c r="J8" s="37"/>
      <c r="K8" s="37"/>
      <c r="L8" s="37"/>
      <c r="M8" s="38"/>
      <c r="N8" s="39"/>
      <c r="O8" s="37"/>
      <c r="P8" s="37"/>
      <c r="Q8" s="37"/>
      <c r="R8" s="37"/>
      <c r="S8" s="63"/>
      <c r="T8" s="41"/>
      <c r="U8" s="37"/>
      <c r="V8" s="37"/>
      <c r="W8" s="41"/>
      <c r="X8" s="42"/>
      <c r="Y8" s="39"/>
      <c r="Z8" s="37"/>
      <c r="AA8" s="37"/>
      <c r="AB8" s="37"/>
      <c r="AC8" s="37"/>
      <c r="AD8" s="37"/>
      <c r="AE8" s="37"/>
      <c r="AF8" s="37"/>
      <c r="AG8" s="37"/>
      <c r="AH8" s="37"/>
      <c r="AI8" s="38"/>
      <c r="AJ8" s="36"/>
      <c r="AK8" s="37"/>
      <c r="AL8" s="37"/>
      <c r="AM8" s="37"/>
      <c r="AN8" s="37"/>
      <c r="AO8" s="37"/>
      <c r="AP8" s="37"/>
      <c r="AQ8" s="37"/>
      <c r="AR8" s="37"/>
      <c r="AS8" s="37"/>
      <c r="AT8" s="40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</row>
    <row r="9" ht="15.75" customHeight="1">
      <c r="A9" s="147"/>
      <c r="B9" s="3"/>
      <c r="C9" s="142" t="s">
        <v>46</v>
      </c>
      <c r="D9" s="47"/>
      <c r="E9" s="45"/>
      <c r="F9" s="45"/>
      <c r="G9" s="45"/>
      <c r="H9" s="45"/>
      <c r="I9" s="45"/>
      <c r="J9" s="45"/>
      <c r="K9" s="45"/>
      <c r="L9" s="45"/>
      <c r="M9" s="46"/>
      <c r="N9" s="47"/>
      <c r="O9" s="45"/>
      <c r="P9" s="45"/>
      <c r="Q9" s="45"/>
      <c r="R9" s="45"/>
      <c r="S9" s="47"/>
      <c r="T9" s="45"/>
      <c r="U9" s="45"/>
      <c r="V9" s="45"/>
      <c r="W9" s="45"/>
      <c r="X9" s="46"/>
      <c r="Y9" s="47"/>
      <c r="Z9" s="45"/>
      <c r="AA9" s="45"/>
      <c r="AB9" s="45"/>
      <c r="AC9" s="45"/>
      <c r="AD9" s="45"/>
      <c r="AE9" s="45"/>
      <c r="AF9" s="45"/>
      <c r="AG9" s="45"/>
      <c r="AH9" s="45"/>
      <c r="AI9" s="46"/>
      <c r="AJ9" s="44"/>
      <c r="AK9" s="45"/>
      <c r="AL9" s="45"/>
      <c r="AM9" s="45"/>
      <c r="AN9" s="45"/>
      <c r="AO9" s="45"/>
      <c r="AP9" s="45"/>
      <c r="AQ9" s="45"/>
      <c r="AR9" s="45"/>
      <c r="AS9" s="45"/>
      <c r="AT9" s="48"/>
      <c r="AU9" s="26"/>
      <c r="AV9" s="26"/>
      <c r="AW9" s="26"/>
      <c r="AX9" s="26"/>
      <c r="AY9" s="26"/>
      <c r="AZ9" s="26"/>
      <c r="BA9" s="26"/>
      <c r="BB9" s="26"/>
      <c r="BC9" s="26"/>
      <c r="BD9" s="26"/>
      <c r="BE9" s="26"/>
    </row>
    <row r="10" ht="15.75" customHeight="1">
      <c r="A10" s="149"/>
      <c r="B10" s="2"/>
      <c r="C10" s="140"/>
      <c r="D10" s="54"/>
      <c r="E10" s="49"/>
      <c r="F10" s="49"/>
      <c r="G10" s="49"/>
      <c r="H10" s="49"/>
      <c r="I10" s="49"/>
      <c r="J10" s="49"/>
      <c r="K10" s="49"/>
      <c r="L10" s="49"/>
      <c r="M10" s="50"/>
      <c r="N10" s="51"/>
      <c r="O10" s="49"/>
      <c r="P10" s="49"/>
      <c r="Q10" s="49"/>
      <c r="R10" s="49"/>
      <c r="S10" s="54"/>
      <c r="T10" s="49"/>
      <c r="U10" s="49"/>
      <c r="V10" s="49"/>
      <c r="W10" s="49"/>
      <c r="X10" s="50"/>
      <c r="Y10" s="51"/>
      <c r="Z10" s="49"/>
      <c r="AA10" s="49"/>
      <c r="AB10" s="49"/>
      <c r="AC10" s="49"/>
      <c r="AD10" s="49"/>
      <c r="AE10" s="49"/>
      <c r="AF10" s="49"/>
      <c r="AG10" s="49"/>
      <c r="AH10" s="49"/>
      <c r="AI10" s="50"/>
      <c r="AJ10" s="51"/>
      <c r="AK10" s="51"/>
      <c r="AL10" s="51"/>
      <c r="AM10" s="51"/>
      <c r="AN10" s="49"/>
      <c r="AO10" s="49"/>
      <c r="AP10" s="49"/>
      <c r="AQ10" s="49"/>
      <c r="AR10" s="49"/>
      <c r="AS10" s="49"/>
      <c r="AT10" s="52"/>
      <c r="AU10" s="26"/>
      <c r="AV10" s="26"/>
      <c r="AW10" s="26"/>
      <c r="AX10" s="26"/>
      <c r="AY10" s="26"/>
      <c r="AZ10" s="26"/>
      <c r="BA10" s="26"/>
      <c r="BB10" s="26"/>
      <c r="BC10" s="26"/>
      <c r="BD10" s="26"/>
      <c r="BE10" s="26"/>
    </row>
    <row r="11" ht="15.75" customHeight="1">
      <c r="A11" s="15"/>
      <c r="B11" s="1"/>
      <c r="C11" s="141" t="s">
        <v>46</v>
      </c>
      <c r="D11" s="39"/>
      <c r="E11" s="37"/>
      <c r="F11" s="37"/>
      <c r="G11" s="37"/>
      <c r="H11" s="37"/>
      <c r="I11" s="37"/>
      <c r="J11" s="37"/>
      <c r="K11" s="37"/>
      <c r="L11" s="37"/>
      <c r="M11" s="38"/>
      <c r="N11" s="36"/>
      <c r="O11" s="37"/>
      <c r="P11" s="37"/>
      <c r="Q11" s="37"/>
      <c r="R11" s="37"/>
      <c r="S11" s="39"/>
      <c r="T11" s="37"/>
      <c r="U11" s="37"/>
      <c r="V11" s="37"/>
      <c r="W11" s="37"/>
      <c r="X11" s="38"/>
      <c r="Y11" s="36"/>
      <c r="Z11" s="37"/>
      <c r="AA11" s="37"/>
      <c r="AB11" s="37"/>
      <c r="AC11" s="37"/>
      <c r="AD11" s="37"/>
      <c r="AE11" s="37"/>
      <c r="AF11" s="37"/>
      <c r="AG11" s="37"/>
      <c r="AH11" s="37"/>
      <c r="AI11" s="38"/>
      <c r="AJ11" s="36"/>
      <c r="AK11" s="37"/>
      <c r="AL11" s="37"/>
      <c r="AM11" s="37"/>
      <c r="AN11" s="37"/>
      <c r="AO11" s="37"/>
      <c r="AP11" s="37"/>
      <c r="AQ11" s="37"/>
      <c r="AR11" s="37"/>
      <c r="AS11" s="37"/>
      <c r="AT11" s="40"/>
      <c r="AU11" s="26"/>
      <c r="AV11" s="26"/>
      <c r="AW11" s="26"/>
      <c r="AX11" s="26"/>
      <c r="AY11" s="26"/>
      <c r="AZ11" s="26"/>
      <c r="BA11" s="26"/>
      <c r="BB11" s="26"/>
      <c r="BC11" s="26"/>
      <c r="BD11" s="26"/>
      <c r="BE11" s="26"/>
    </row>
    <row r="12" ht="15.75" customHeight="1">
      <c r="A12" s="148"/>
      <c r="B12" s="1"/>
      <c r="C12" s="141" t="s">
        <v>46</v>
      </c>
      <c r="D12" s="39"/>
      <c r="E12" s="37"/>
      <c r="F12" s="37"/>
      <c r="G12" s="37"/>
      <c r="H12" s="37"/>
      <c r="I12" s="37"/>
      <c r="J12" s="37"/>
      <c r="K12" s="37"/>
      <c r="L12" s="37"/>
      <c r="M12" s="38"/>
      <c r="N12" s="39"/>
      <c r="O12" s="37"/>
      <c r="P12" s="37"/>
      <c r="Q12" s="37"/>
      <c r="R12" s="37"/>
      <c r="S12" s="63"/>
      <c r="T12" s="41"/>
      <c r="U12" s="37"/>
      <c r="V12" s="37"/>
      <c r="W12" s="41"/>
      <c r="X12" s="42"/>
      <c r="Y12" s="39"/>
      <c r="Z12" s="37"/>
      <c r="AA12" s="37"/>
      <c r="AB12" s="37"/>
      <c r="AC12" s="37"/>
      <c r="AD12" s="37"/>
      <c r="AE12" s="37"/>
      <c r="AF12" s="37"/>
      <c r="AG12" s="37"/>
      <c r="AH12" s="37"/>
      <c r="AI12" s="38"/>
      <c r="AJ12" s="39"/>
      <c r="AK12" s="37"/>
      <c r="AL12" s="37"/>
      <c r="AM12" s="37"/>
      <c r="AN12" s="37"/>
      <c r="AO12" s="37"/>
      <c r="AP12" s="37"/>
      <c r="AQ12" s="37"/>
      <c r="AR12" s="37"/>
      <c r="AS12" s="37"/>
      <c r="AT12" s="40"/>
      <c r="AU12" s="26"/>
      <c r="AV12" s="26"/>
      <c r="AW12" s="26"/>
      <c r="AX12" s="26"/>
      <c r="AY12" s="26"/>
      <c r="AZ12" s="26"/>
      <c r="BA12" s="26"/>
      <c r="BB12" s="26"/>
      <c r="BC12" s="26"/>
      <c r="BD12" s="26"/>
      <c r="BE12" s="26"/>
    </row>
    <row r="13" ht="15.75" customHeight="1">
      <c r="A13" s="15"/>
      <c r="B13" s="1"/>
      <c r="C13" s="141"/>
      <c r="D13" s="39"/>
      <c r="E13" s="37"/>
      <c r="F13" s="37"/>
      <c r="G13" s="37"/>
      <c r="H13" s="37"/>
      <c r="I13" s="37"/>
      <c r="J13" s="37"/>
      <c r="K13" s="37"/>
      <c r="L13" s="37"/>
      <c r="M13" s="38"/>
      <c r="N13" s="36"/>
      <c r="O13" s="37"/>
      <c r="P13" s="37"/>
      <c r="Q13" s="37"/>
      <c r="R13" s="37"/>
      <c r="S13" s="39"/>
      <c r="T13" s="37"/>
      <c r="U13" s="37"/>
      <c r="V13" s="37"/>
      <c r="W13" s="37"/>
      <c r="X13" s="38"/>
      <c r="Y13" s="36"/>
      <c r="Z13" s="37"/>
      <c r="AA13" s="37"/>
      <c r="AB13" s="37"/>
      <c r="AC13" s="37"/>
      <c r="AD13" s="37"/>
      <c r="AE13" s="37"/>
      <c r="AF13" s="37"/>
      <c r="AG13" s="37"/>
      <c r="AH13" s="37"/>
      <c r="AI13" s="38"/>
      <c r="AJ13" s="36"/>
      <c r="AK13" s="37"/>
      <c r="AL13" s="37"/>
      <c r="AM13" s="37"/>
      <c r="AN13" s="37"/>
      <c r="AO13" s="37"/>
      <c r="AP13" s="37"/>
      <c r="AQ13" s="37"/>
      <c r="AR13" s="37"/>
      <c r="AS13" s="37"/>
      <c r="AT13" s="40"/>
      <c r="AU13" s="26"/>
      <c r="AV13" s="26"/>
      <c r="AW13" s="26"/>
      <c r="AX13" s="26"/>
      <c r="AY13" s="26"/>
      <c r="AZ13" s="26"/>
      <c r="BA13" s="26"/>
      <c r="BB13" s="26"/>
      <c r="BC13" s="26"/>
      <c r="BD13" s="26"/>
      <c r="BE13" s="26"/>
    </row>
    <row r="14" ht="15.75" customHeight="1">
      <c r="A14" s="16"/>
      <c r="B14" s="3"/>
      <c r="C14" s="142"/>
      <c r="D14" s="47"/>
      <c r="E14" s="45"/>
      <c r="F14" s="45"/>
      <c r="G14" s="45"/>
      <c r="H14" s="45"/>
      <c r="I14" s="45"/>
      <c r="J14" s="45"/>
      <c r="K14" s="45"/>
      <c r="L14" s="45"/>
      <c r="M14" s="46"/>
      <c r="N14" s="44"/>
      <c r="O14" s="45"/>
      <c r="P14" s="45"/>
      <c r="Q14" s="45"/>
      <c r="R14" s="45"/>
      <c r="S14" s="47"/>
      <c r="T14" s="45"/>
      <c r="U14" s="45"/>
      <c r="V14" s="45"/>
      <c r="W14" s="45"/>
      <c r="X14" s="46"/>
      <c r="Y14" s="44"/>
      <c r="Z14" s="45"/>
      <c r="AA14" s="45"/>
      <c r="AB14" s="45"/>
      <c r="AC14" s="45"/>
      <c r="AD14" s="45"/>
      <c r="AE14" s="45"/>
      <c r="AF14" s="45"/>
      <c r="AG14" s="45"/>
      <c r="AH14" s="45"/>
      <c r="AI14" s="46"/>
      <c r="AJ14" s="44"/>
      <c r="AK14" s="45"/>
      <c r="AL14" s="45"/>
      <c r="AM14" s="45"/>
      <c r="AN14" s="45"/>
      <c r="AO14" s="45"/>
      <c r="AP14" s="45"/>
      <c r="AQ14" s="45"/>
      <c r="AR14" s="45"/>
      <c r="AS14" s="45"/>
      <c r="AT14" s="48"/>
      <c r="AU14" s="26"/>
      <c r="AV14" s="26"/>
      <c r="AW14" s="26"/>
      <c r="AX14" s="26"/>
      <c r="AY14" s="26"/>
      <c r="AZ14" s="26"/>
      <c r="BA14" s="26"/>
      <c r="BB14" s="26"/>
      <c r="BC14" s="26"/>
      <c r="BD14" s="26"/>
      <c r="BE14" s="26"/>
    </row>
    <row r="15" ht="15.75" customHeight="1">
      <c r="A15" s="149"/>
      <c r="B15" s="2"/>
      <c r="C15" s="140"/>
      <c r="D15" s="54"/>
      <c r="E15" s="49"/>
      <c r="F15" s="49"/>
      <c r="G15" s="49"/>
      <c r="H15" s="49"/>
      <c r="I15" s="49"/>
      <c r="J15" s="49"/>
      <c r="K15" s="49"/>
      <c r="L15" s="49"/>
      <c r="M15" s="50"/>
      <c r="N15" s="51"/>
      <c r="O15" s="49"/>
      <c r="P15" s="49"/>
      <c r="Q15" s="49"/>
      <c r="R15" s="49"/>
      <c r="S15" s="54"/>
      <c r="T15" s="49"/>
      <c r="U15" s="49"/>
      <c r="V15" s="49"/>
      <c r="W15" s="49"/>
      <c r="X15" s="50"/>
      <c r="Y15" s="51"/>
      <c r="Z15" s="49"/>
      <c r="AA15" s="49"/>
      <c r="AB15" s="49"/>
      <c r="AC15" s="49"/>
      <c r="AD15" s="49"/>
      <c r="AE15" s="49"/>
      <c r="AF15" s="49"/>
      <c r="AG15" s="49"/>
      <c r="AH15" s="49"/>
      <c r="AI15" s="50"/>
      <c r="AJ15" s="51"/>
      <c r="AK15" s="49"/>
      <c r="AL15" s="49"/>
      <c r="AM15" s="49"/>
      <c r="AN15" s="49"/>
      <c r="AO15" s="49"/>
      <c r="AP15" s="49"/>
      <c r="AQ15" s="49"/>
      <c r="AR15" s="49"/>
      <c r="AS15" s="49"/>
      <c r="AT15" s="52"/>
      <c r="AU15" s="26"/>
      <c r="AV15" s="26"/>
      <c r="AW15" s="26"/>
      <c r="AX15" s="26"/>
      <c r="AY15" s="26"/>
      <c r="AZ15" s="26"/>
      <c r="BA15" s="26"/>
      <c r="BB15" s="26"/>
      <c r="BC15" s="26"/>
      <c r="BD15" s="26"/>
      <c r="BE15" s="26"/>
    </row>
    <row r="16" ht="15.75" customHeight="1">
      <c r="A16" s="15"/>
      <c r="B16" s="1"/>
      <c r="C16" s="141"/>
      <c r="D16" s="39"/>
      <c r="E16" s="37"/>
      <c r="F16" s="37"/>
      <c r="G16" s="37"/>
      <c r="H16" s="37"/>
      <c r="I16" s="37"/>
      <c r="J16" s="37"/>
      <c r="K16" s="37"/>
      <c r="L16" s="37"/>
      <c r="M16" s="38"/>
      <c r="N16" s="36"/>
      <c r="O16" s="37"/>
      <c r="P16" s="37"/>
      <c r="Q16" s="37"/>
      <c r="R16" s="37"/>
      <c r="S16" s="39"/>
      <c r="T16" s="37"/>
      <c r="U16" s="37"/>
      <c r="V16" s="37"/>
      <c r="W16" s="37"/>
      <c r="X16" s="38"/>
      <c r="Y16" s="36"/>
      <c r="Z16" s="37"/>
      <c r="AA16" s="37"/>
      <c r="AB16" s="37"/>
      <c r="AC16" s="37"/>
      <c r="AD16" s="37"/>
      <c r="AE16" s="37"/>
      <c r="AF16" s="37"/>
      <c r="AG16" s="37"/>
      <c r="AH16" s="37"/>
      <c r="AI16" s="38"/>
      <c r="AJ16" s="36"/>
      <c r="AK16" s="37"/>
      <c r="AL16" s="37"/>
      <c r="AM16" s="37"/>
      <c r="AN16" s="37"/>
      <c r="AO16" s="37"/>
      <c r="AP16" s="37"/>
      <c r="AQ16" s="37"/>
      <c r="AR16" s="37"/>
      <c r="AS16" s="37"/>
      <c r="AT16" s="40"/>
      <c r="AU16" s="26"/>
      <c r="AV16" s="26"/>
      <c r="AW16" s="26"/>
      <c r="AX16" s="26"/>
      <c r="AY16" s="26"/>
      <c r="AZ16" s="26"/>
      <c r="BA16" s="26"/>
      <c r="BB16" s="26"/>
      <c r="BC16" s="26"/>
      <c r="BD16" s="26"/>
      <c r="BE16" s="26"/>
    </row>
    <row r="17" ht="15.75" customHeight="1">
      <c r="A17" s="129"/>
      <c r="B17" s="3"/>
      <c r="C17" s="142"/>
      <c r="D17" s="47"/>
      <c r="E17" s="45"/>
      <c r="F17" s="45"/>
      <c r="G17" s="45"/>
      <c r="H17" s="45"/>
      <c r="I17" s="45"/>
      <c r="J17" s="45"/>
      <c r="K17" s="45"/>
      <c r="L17" s="45"/>
      <c r="M17" s="46"/>
      <c r="N17" s="44"/>
      <c r="O17" s="45"/>
      <c r="P17" s="45"/>
      <c r="Q17" s="45"/>
      <c r="R17" s="45"/>
      <c r="S17" s="47"/>
      <c r="T17" s="45"/>
      <c r="U17" s="45"/>
      <c r="V17" s="45"/>
      <c r="W17" s="45"/>
      <c r="X17" s="46"/>
      <c r="Y17" s="44"/>
      <c r="Z17" s="45"/>
      <c r="AA17" s="45"/>
      <c r="AB17" s="45"/>
      <c r="AC17" s="45"/>
      <c r="AD17" s="45"/>
      <c r="AE17" s="45"/>
      <c r="AF17" s="45"/>
      <c r="AG17" s="45"/>
      <c r="AH17" s="45"/>
      <c r="AI17" s="46"/>
      <c r="AJ17" s="44"/>
      <c r="AK17" s="45"/>
      <c r="AL17" s="45"/>
      <c r="AM17" s="45"/>
      <c r="AN17" s="45"/>
      <c r="AO17" s="45"/>
      <c r="AP17" s="45"/>
      <c r="AQ17" s="45"/>
      <c r="AR17" s="45"/>
      <c r="AS17" s="45"/>
      <c r="AT17" s="48"/>
      <c r="AU17" s="26"/>
      <c r="AV17" s="26"/>
      <c r="AW17" s="26"/>
      <c r="AX17" s="26"/>
      <c r="AY17" s="26"/>
      <c r="AZ17" s="26"/>
      <c r="BA17" s="26"/>
      <c r="BB17" s="26"/>
      <c r="BC17" s="26"/>
      <c r="BD17" s="26"/>
      <c r="BE17" s="26"/>
    </row>
    <row r="19">
      <c r="BB19" s="156" t="s">
        <v>47</v>
      </c>
      <c r="BC19" s="156"/>
      <c r="BD19" s="156"/>
      <c r="BE19" s="156"/>
      <c r="BF19" s="97" t="e">
        <f>AVERAGEIF(AU3:AU17,"&gt;0")</f>
        <v>#DIV/0!</v>
      </c>
      <c r="BG19" s="97" t="e">
        <f>AVERAGEIF(AV3:AV17,"&gt;0")</f>
        <v>#DIV/0!</v>
      </c>
      <c r="BH19" s="97" t="e">
        <f>AVERAGEIF(AW3:AW17,"&gt;0")</f>
        <v>#DIV/0!</v>
      </c>
      <c r="BI19" s="97" t="e">
        <f>AVERAGEIF(AX3:AX17,"&gt;0")</f>
        <v>#DIV/0!</v>
      </c>
      <c r="BJ19" s="97" t="e">
        <f>AVERAGEIF(AY3:AY17,"&gt;0")</f>
        <v>#DIV/0!</v>
      </c>
      <c r="BK19" s="97" t="e">
        <f>AVERAGEIF(AZ3:AZ17,"&gt;0")</f>
        <v>#DIV/0!</v>
      </c>
      <c r="BL19" s="97" t="e">
        <f>AVERAGEIF(BA3:BA17,"&gt;0")</f>
        <v>#DIV/0!</v>
      </c>
      <c r="BM19" s="97" t="e">
        <f>AVERAGEIF(BB3:BB17,"&gt;0")</f>
        <v>#DIV/0!</v>
      </c>
      <c r="BN19" s="97" t="e">
        <f>AVERAGE(BC3:BC17)</f>
        <v>#DIV/0!</v>
      </c>
      <c r="BO19" s="97" t="e">
        <f>AVERAGE(BD3:BD17)</f>
        <v>#DIV/0!</v>
      </c>
      <c r="BP19" s="97" t="e">
        <f>AVERAGEIF(BE3:BE17,"&gt;0")</f>
        <v>#DIV/0!</v>
      </c>
    </row>
    <row r="22">
      <c r="BM22" s="0" t="s">
        <v>31</v>
      </c>
    </row>
    <row r="28">
      <c r="BM28" s="0" t="s">
        <v>31</v>
      </c>
    </row>
  </sheetData>
  <mergeCells>
    <mergeCell ref="AU1:BE1"/>
    <mergeCell ref="BB19:BE19"/>
    <mergeCell ref="Y1:AI1"/>
    <mergeCell ref="N1:X1"/>
    <mergeCell ref="A1:A2"/>
    <mergeCell ref="B1:B2"/>
    <mergeCell ref="C1:M1"/>
  </mergeCells>
  <conditionalFormatting sqref="C3:C17">
    <cfRule type="cellIs" dxfId="9" priority="17" operator="greaterThan">
      <formula>0</formula>
    </cfRule>
  </conditionalFormatting>
  <conditionalFormatting sqref="S3:T17 W3:X17">
    <cfRule type="cellIs" dxfId="2" priority="15" operator="greaterThan">
      <formula>0</formula>
    </cfRule>
  </conditionalFormatting>
  <conditionalFormatting sqref="Y3:AI7 Y9:AI17 Y8:AD8 AF8:AI8">
    <cfRule type="cellIs" dxfId="1" priority="14" operator="greaterThan">
      <formula>0</formula>
    </cfRule>
  </conditionalFormatting>
  <conditionalFormatting sqref="AJ3:AT17">
    <cfRule type="cellIs" dxfId="5" priority="13" operator="greaterThan">
      <formula>0</formula>
    </cfRule>
  </conditionalFormatting>
  <conditionalFormatting sqref="C3:M17">
    <cfRule type="cellIs" dxfId="0" priority="11" operator="greaterThan">
      <formula>0</formula>
    </cfRule>
  </conditionalFormatting>
  <conditionalFormatting sqref="AU3:BE17">
    <cfRule type="cellIs" dxfId="3" priority="5" operator="greaterThan">
      <formula>0</formula>
    </cfRule>
  </conditionalFormatting>
  <conditionalFormatting sqref="N3:X17">
    <cfRule type="cellIs" dxfId="2" priority="2" operator="greaterThan">
      <formula>0</formula>
    </cfRule>
  </conditionalFormatting>
  <conditionalFormatting sqref="AE8">
    <cfRule type="cellIs" dxfId="1" priority="1" operator="greaterThan">
      <formula>0</formula>
    </cfRule>
  </conditionalFormatting>
  <pageMargins left="0.7" right="0.7" top="0.75" bottom="0.75" header="0.3" footer="0.3"/>
  <pageSetup paperSize="9" orientation="portrait"/>
  <headerFooter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0B45D-85C2-481B-ACF4-2565C6DA2A63}">
  <dimension ref="A1:V61"/>
  <sheetViews>
    <sheetView topLeftCell="A31" workbookViewId="0">
      <pane xSplit="1" topLeftCell="B1" activePane="topRight" state="frozen"/>
      <selection pane="topRight" activeCell="B68" sqref="B68"/>
    </sheetView>
  </sheetViews>
  <sheetFormatPr defaultRowHeight="15"/>
  <cols>
    <col min="1" max="1" bestFit="1" width="11.7109375" customWidth="1"/>
    <col min="2" max="2" bestFit="1" width="50.85546875" customWidth="1"/>
    <col min="14" max="14" bestFit="1" width="33.7109375" customWidth="1"/>
    <col min="15" max="15" bestFit="1" width="18.28515625" customWidth="1"/>
    <col min="16" max="16" bestFit="1" width="30.5703125" customWidth="1"/>
    <col min="17" max="18" bestFit="1" width="37.140625" customWidth="1"/>
  </cols>
  <sheetData>
    <row r="1" ht="15.75">
      <c r="A1" s="180" t="s">
        <v>32</v>
      </c>
      <c r="B1" s="182" t="s">
        <v>33</v>
      </c>
      <c r="C1" s="184" t="s">
        <v>48</v>
      </c>
      <c r="D1" s="185"/>
      <c r="E1" s="185"/>
      <c r="F1" s="185"/>
      <c r="G1" s="185"/>
      <c r="H1" s="185"/>
      <c r="I1" s="185"/>
      <c r="J1" s="185"/>
      <c r="K1" s="185"/>
      <c r="L1" s="185"/>
      <c r="M1" s="186"/>
      <c r="O1" s="177" t="s">
        <v>49</v>
      </c>
      <c r="P1" s="178"/>
      <c r="Q1" s="178"/>
      <c r="R1" s="178"/>
      <c r="S1" s="178"/>
      <c r="T1" s="179"/>
    </row>
    <row r="2" ht="15.75">
      <c r="A2" s="181"/>
      <c r="B2" s="183"/>
      <c r="C2" s="89" t="s">
        <v>13</v>
      </c>
      <c r="D2" s="90" t="s">
        <v>37</v>
      </c>
      <c r="E2" s="91" t="s">
        <v>38</v>
      </c>
      <c r="F2" s="91" t="s">
        <v>39</v>
      </c>
      <c r="G2" s="91" t="s">
        <v>40</v>
      </c>
      <c r="H2" s="91" t="s">
        <v>41</v>
      </c>
      <c r="I2" s="91" t="s">
        <v>14</v>
      </c>
      <c r="J2" s="91" t="s">
        <v>42</v>
      </c>
      <c r="K2" s="91" t="s">
        <v>43</v>
      </c>
      <c r="L2" s="133" t="s">
        <v>44</v>
      </c>
      <c r="M2" s="131" t="s">
        <v>45</v>
      </c>
      <c r="O2" s="81" t="s">
        <v>3</v>
      </c>
      <c r="P2" s="82" t="s">
        <v>50</v>
      </c>
      <c r="Q2" s="82" t="s">
        <v>5</v>
      </c>
      <c r="R2" s="82" t="s">
        <v>6</v>
      </c>
      <c r="S2" s="82" t="s">
        <v>7</v>
      </c>
      <c r="T2" s="83" t="s">
        <v>51</v>
      </c>
      <c r="V2" s="82" t="s">
        <v>52</v>
      </c>
    </row>
    <row r="3">
      <c r="A3" s="14"/>
      <c r="B3" s="2"/>
      <c r="C3" s="140">
        <f>IF(C38=0,$A$23,IF(C38=1,$A$24,IF(C38=2,$A$25,$A$26)))</f>
        <v>0.3</v>
      </c>
      <c r="D3" s="31">
        <f ref="D3:M3" t="shared" si="0">IF(D38=0,$A$23,IF(D38=1,$A$24,IF(D38=2,$A$25,$A$26)))</f>
        <v>0.3</v>
      </c>
      <c r="E3" s="32">
        <f t="shared" si="0"/>
        <v>0.5</v>
      </c>
      <c r="F3" s="32">
        <f t="shared" si="0"/>
        <v>0.5</v>
      </c>
      <c r="G3" s="32">
        <f t="shared" si="0"/>
        <v>0.5</v>
      </c>
      <c r="H3" s="32">
        <f t="shared" si="0"/>
        <v>0.3</v>
      </c>
      <c r="I3" s="32">
        <f t="shared" si="0"/>
        <v>0</v>
      </c>
      <c r="J3" s="32">
        <f t="shared" si="0"/>
        <v>0</v>
      </c>
      <c r="K3" s="32">
        <f t="shared" si="0"/>
        <v>0</v>
      </c>
      <c r="L3" s="33">
        <f t="shared" si="0"/>
        <v>0.3</v>
      </c>
      <c r="M3" s="132">
        <f t="shared" si="0"/>
        <v>0.3</v>
      </c>
      <c r="O3" s="84">
        <v>10</v>
      </c>
      <c r="P3" s="37">
        <v>10</v>
      </c>
      <c r="Q3" s="85">
        <v>0</v>
      </c>
      <c r="R3" s="37">
        <v>30</v>
      </c>
      <c r="S3" s="37">
        <v>40</v>
      </c>
      <c r="T3" s="38">
        <v>0</v>
      </c>
      <c r="V3" s="85">
        <v>3</v>
      </c>
    </row>
    <row r="4">
      <c r="A4" s="15"/>
      <c r="B4" s="1"/>
      <c r="C4" s="141">
        <f ref="C4:M4" t="shared" si="1">IF(C39=0,$A$23,IF(C39=1,$A$24,IF(C39=2,$A$25,$A$26)))</f>
        <v>0</v>
      </c>
      <c r="D4" s="39">
        <f t="shared" si="1"/>
        <v>0.5</v>
      </c>
      <c r="E4" s="32">
        <f t="shared" si="1"/>
        <v>0.5</v>
      </c>
      <c r="F4" s="32">
        <f t="shared" si="1"/>
        <v>0.5</v>
      </c>
      <c r="G4" s="32">
        <f t="shared" si="1"/>
        <v>0</v>
      </c>
      <c r="H4" s="37">
        <f t="shared" si="1"/>
        <v>0</v>
      </c>
      <c r="I4" s="37">
        <f t="shared" si="1"/>
        <v>0</v>
      </c>
      <c r="J4" s="37">
        <f t="shared" si="1"/>
        <v>0</v>
      </c>
      <c r="K4" s="37">
        <f t="shared" si="1"/>
        <v>0</v>
      </c>
      <c r="L4" s="38">
        <f t="shared" si="1"/>
        <v>0</v>
      </c>
      <c r="M4" s="134">
        <f t="shared" si="1"/>
        <v>0</v>
      </c>
      <c r="O4" s="36">
        <v>0</v>
      </c>
      <c r="P4" s="37">
        <v>40</v>
      </c>
      <c r="Q4" s="85">
        <v>0</v>
      </c>
      <c r="R4" s="37">
        <v>20</v>
      </c>
      <c r="S4" s="37">
        <v>40</v>
      </c>
      <c r="T4" s="38">
        <v>0</v>
      </c>
      <c r="V4" s="85">
        <v>8</v>
      </c>
    </row>
    <row r="5">
      <c r="A5" s="148"/>
      <c r="B5" s="1"/>
      <c r="C5" s="141">
        <f ref="C5:K5" t="shared" si="2">IF(C40=0,$A$23,IF(C40=1,$A$24,IF(C40=2,$A$25,$A$26)))</f>
        <v>0.3</v>
      </c>
      <c r="D5" s="39">
        <v>0.3</v>
      </c>
      <c r="E5" s="37">
        <v>0.5</v>
      </c>
      <c r="F5" s="37">
        <v>0.5</v>
      </c>
      <c r="G5" s="37">
        <v>0.5</v>
      </c>
      <c r="H5" s="37">
        <f t="shared" si="2"/>
        <v>0</v>
      </c>
      <c r="I5" s="37">
        <v>0.5</v>
      </c>
      <c r="J5" s="37">
        <f t="shared" si="2"/>
        <v>0.3</v>
      </c>
      <c r="K5" s="37">
        <f t="shared" si="2"/>
        <v>0</v>
      </c>
      <c r="L5" s="38">
        <v>0.5</v>
      </c>
      <c r="M5" s="134">
        <v>0.5</v>
      </c>
      <c r="O5" s="36">
        <v>20</v>
      </c>
      <c r="P5" s="85">
        <v>20</v>
      </c>
      <c r="Q5" s="85">
        <v>0</v>
      </c>
      <c r="R5" s="37">
        <v>25</v>
      </c>
      <c r="S5" s="37">
        <v>35</v>
      </c>
      <c r="T5" s="38">
        <v>0</v>
      </c>
      <c r="V5" s="85">
        <v>5</v>
      </c>
    </row>
    <row r="6">
      <c r="A6" s="148"/>
      <c r="B6" s="1"/>
      <c r="C6" s="141">
        <f ref="C6:M6" t="shared" si="3">IF(C41=0,$A$23,IF(C41=1,$A$24,IF(C41=2,$A$25,$A$26)))</f>
        <v>0.5</v>
      </c>
      <c r="D6" s="39">
        <f t="shared" si="3"/>
        <v>0.3</v>
      </c>
      <c r="E6" s="37">
        <f t="shared" si="3"/>
        <v>0.3</v>
      </c>
      <c r="F6" s="37">
        <f t="shared" si="3"/>
        <v>0.5</v>
      </c>
      <c r="G6" s="39">
        <f t="shared" si="3"/>
        <v>0.5</v>
      </c>
      <c r="H6" s="39">
        <f t="shared" si="3"/>
        <v>0.5</v>
      </c>
      <c r="I6" s="37">
        <f t="shared" si="3"/>
        <v>0.3</v>
      </c>
      <c r="J6" s="37">
        <f t="shared" si="3"/>
        <v>0.3</v>
      </c>
      <c r="K6" s="37">
        <f t="shared" si="3"/>
        <v>0.3</v>
      </c>
      <c r="L6" s="37">
        <f t="shared" si="3"/>
        <v>0.3</v>
      </c>
      <c r="M6" s="38">
        <f t="shared" si="3"/>
        <v>0.3</v>
      </c>
      <c r="O6" s="36">
        <v>10</v>
      </c>
      <c r="P6" s="85">
        <v>0</v>
      </c>
      <c r="Q6" s="85">
        <v>0</v>
      </c>
      <c r="R6" s="37">
        <v>45</v>
      </c>
      <c r="S6" s="37">
        <v>45</v>
      </c>
      <c r="T6" s="38">
        <v>0</v>
      </c>
      <c r="V6" s="85">
        <v>7</v>
      </c>
    </row>
    <row r="7">
      <c r="A7" s="79"/>
      <c r="B7" s="1"/>
      <c r="C7" s="141">
        <f ref="C7:M7" t="shared" si="4">IF(C42=0,$A$23,IF(C42=1,$A$24,IF(C42=2,$A$25,$A$26)))</f>
        <v>0.5</v>
      </c>
      <c r="D7" s="39">
        <f t="shared" si="4"/>
        <v>0.5</v>
      </c>
      <c r="E7" s="37">
        <f t="shared" si="4"/>
        <v>0</v>
      </c>
      <c r="F7" s="37">
        <f t="shared" si="4"/>
        <v>0.5</v>
      </c>
      <c r="G7" s="37">
        <f t="shared" si="4"/>
        <v>0</v>
      </c>
      <c r="H7" s="37">
        <f t="shared" si="4"/>
        <v>0</v>
      </c>
      <c r="I7" s="37">
        <f t="shared" si="4"/>
        <v>0</v>
      </c>
      <c r="J7" s="37">
        <f t="shared" si="4"/>
        <v>0</v>
      </c>
      <c r="K7" s="37">
        <f t="shared" si="4"/>
        <v>0</v>
      </c>
      <c r="L7" s="37">
        <f t="shared" si="4"/>
        <v>0</v>
      </c>
      <c r="M7" s="38">
        <f t="shared" si="4"/>
        <v>0</v>
      </c>
      <c r="O7" s="84">
        <v>0</v>
      </c>
      <c r="P7" s="85">
        <v>0</v>
      </c>
      <c r="Q7" s="85">
        <v>0</v>
      </c>
      <c r="R7" s="37">
        <v>40</v>
      </c>
      <c r="S7" s="37">
        <v>60</v>
      </c>
      <c r="T7" s="38">
        <v>0</v>
      </c>
      <c r="V7" s="85">
        <v>7</v>
      </c>
    </row>
    <row r="8">
      <c r="A8" s="148"/>
      <c r="B8" s="1"/>
      <c r="C8" s="141">
        <f ref="C8:M8" t="shared" si="5">IF(C43=0,$A$23,IF(C43=1,$A$24,IF(C43=2,$A$25,$A$26)))</f>
        <v>0</v>
      </c>
      <c r="D8" s="39">
        <f t="shared" si="5"/>
        <v>0</v>
      </c>
      <c r="E8" s="37">
        <f t="shared" si="5"/>
        <v>0</v>
      </c>
      <c r="F8" s="37">
        <f t="shared" si="5"/>
        <v>0</v>
      </c>
      <c r="G8" s="37">
        <f t="shared" si="5"/>
        <v>0</v>
      </c>
      <c r="H8" s="37">
        <f t="shared" si="5"/>
        <v>0</v>
      </c>
      <c r="I8" s="37">
        <f t="shared" si="5"/>
        <v>0.5</v>
      </c>
      <c r="J8" s="37">
        <f t="shared" si="5"/>
        <v>0</v>
      </c>
      <c r="K8" s="37">
        <f t="shared" si="5"/>
        <v>0</v>
      </c>
      <c r="L8" s="37">
        <f t="shared" si="5"/>
        <v>0</v>
      </c>
      <c r="M8" s="38">
        <f t="shared" si="5"/>
        <v>0</v>
      </c>
      <c r="O8" s="84">
        <v>0</v>
      </c>
      <c r="P8" s="85">
        <v>0</v>
      </c>
      <c r="Q8" s="85">
        <v>0</v>
      </c>
      <c r="R8" s="37">
        <v>20</v>
      </c>
      <c r="S8" s="37">
        <v>80</v>
      </c>
      <c r="T8" s="38">
        <v>0</v>
      </c>
      <c r="V8" s="85">
        <v>2</v>
      </c>
    </row>
    <row r="9" ht="15.75">
      <c r="A9" s="147"/>
      <c r="B9" s="3"/>
      <c r="C9" s="142">
        <f ref="C9:M9" t="shared" si="6">IF(C44=0,$A$23,IF(C44=1,$A$24,IF(C44=2,$A$25,$A$26)))</f>
        <v>0</v>
      </c>
      <c r="D9" s="47">
        <f t="shared" si="6"/>
        <v>0</v>
      </c>
      <c r="E9" s="45">
        <f t="shared" si="6"/>
        <v>0</v>
      </c>
      <c r="F9" s="45">
        <f t="shared" si="6"/>
        <v>0</v>
      </c>
      <c r="G9" s="45">
        <f t="shared" si="6"/>
        <v>0</v>
      </c>
      <c r="H9" s="45">
        <f t="shared" si="6"/>
        <v>0</v>
      </c>
      <c r="I9" s="45">
        <f t="shared" si="6"/>
        <v>0.5</v>
      </c>
      <c r="J9" s="45">
        <f t="shared" si="6"/>
        <v>0</v>
      </c>
      <c r="K9" s="45">
        <f t="shared" si="6"/>
        <v>0</v>
      </c>
      <c r="L9" s="45">
        <f t="shared" si="6"/>
        <v>0</v>
      </c>
      <c r="M9" s="46">
        <f t="shared" si="6"/>
        <v>0</v>
      </c>
      <c r="O9" s="86">
        <v>0</v>
      </c>
      <c r="P9" s="87">
        <v>0</v>
      </c>
      <c r="Q9" s="87">
        <v>0</v>
      </c>
      <c r="R9" s="45">
        <v>20</v>
      </c>
      <c r="S9" s="45">
        <v>80</v>
      </c>
      <c r="T9" s="46">
        <v>0</v>
      </c>
      <c r="V9" s="87">
        <v>2</v>
      </c>
    </row>
    <row r="10">
      <c r="A10" s="149"/>
      <c r="B10" s="2"/>
      <c r="C10" s="140">
        <f ref="C10:M10" t="shared" si="7">IF(C45=0,$A$23,IF(C45=1,$A$24,IF(C45=2,$A$25,$A$26)))</f>
        <v>0.3</v>
      </c>
      <c r="D10" s="54">
        <f t="shared" si="7"/>
        <v>0.3</v>
      </c>
      <c r="E10" s="49">
        <f t="shared" si="7"/>
        <v>0.2</v>
      </c>
      <c r="F10" s="49">
        <f t="shared" si="7"/>
        <v>0.2</v>
      </c>
      <c r="G10" s="49">
        <f t="shared" si="7"/>
        <v>0</v>
      </c>
      <c r="H10" s="49">
        <f t="shared" si="7"/>
        <v>0.2</v>
      </c>
      <c r="I10" s="49">
        <f t="shared" si="7"/>
        <v>0.3</v>
      </c>
      <c r="J10" s="49">
        <f t="shared" si="7"/>
        <v>0.2</v>
      </c>
      <c r="K10" s="49">
        <f t="shared" si="7"/>
        <v>0.3</v>
      </c>
      <c r="L10" s="49">
        <f t="shared" si="7"/>
        <v>0.3</v>
      </c>
      <c r="M10" s="50">
        <f t="shared" si="7"/>
        <v>0.3</v>
      </c>
      <c r="O10" s="34">
        <v>0</v>
      </c>
      <c r="P10" s="88">
        <v>0</v>
      </c>
      <c r="Q10" s="88">
        <v>30</v>
      </c>
      <c r="R10" s="32">
        <v>30</v>
      </c>
      <c r="S10" s="32">
        <v>40</v>
      </c>
      <c r="T10" s="33">
        <v>0</v>
      </c>
      <c r="V10" s="88">
        <v>5</v>
      </c>
    </row>
    <row r="11">
      <c r="A11" s="15"/>
      <c r="B11" s="1"/>
      <c r="C11" s="141">
        <f ref="C11:J11" t="shared" si="8">IF(C46=0,$A$23,IF(C46=1,$A$24,IF(C46=2,$A$25,$A$26)))</f>
        <v>0.5</v>
      </c>
      <c r="D11" s="39">
        <f t="shared" si="8"/>
        <v>0.3</v>
      </c>
      <c r="E11" s="37">
        <f t="shared" si="8"/>
        <v>0.2</v>
      </c>
      <c r="F11" s="37">
        <f t="shared" si="8"/>
        <v>0.5</v>
      </c>
      <c r="G11" s="37">
        <f t="shared" si="8"/>
        <v>0.3</v>
      </c>
      <c r="H11" s="37">
        <f t="shared" si="8"/>
        <v>0.3</v>
      </c>
      <c r="I11" s="37">
        <v>0</v>
      </c>
      <c r="J11" s="37">
        <f t="shared" si="8"/>
        <v>0.2</v>
      </c>
      <c r="K11" s="37">
        <v>0</v>
      </c>
      <c r="L11" s="37">
        <v>0</v>
      </c>
      <c r="M11" s="38">
        <v>0</v>
      </c>
      <c r="O11" s="34">
        <v>30</v>
      </c>
      <c r="P11" s="85">
        <v>0</v>
      </c>
      <c r="Q11" s="85">
        <v>0</v>
      </c>
      <c r="R11" s="37">
        <v>25</v>
      </c>
      <c r="S11" s="37">
        <v>45</v>
      </c>
      <c r="T11" s="38">
        <v>0</v>
      </c>
      <c r="V11" s="85">
        <v>5</v>
      </c>
    </row>
    <row r="12">
      <c r="A12" s="148"/>
      <c r="B12" s="1"/>
      <c r="C12" s="141">
        <f ref="C12:M12" t="shared" si="9">IF(C47=0,$A$23,IF(C47=1,$A$24,IF(C47=2,$A$25,$A$26)))</f>
        <v>0.3</v>
      </c>
      <c r="D12" s="39">
        <f t="shared" si="9"/>
        <v>0.3</v>
      </c>
      <c r="E12" s="37">
        <f t="shared" si="9"/>
        <v>0.5</v>
      </c>
      <c r="F12" s="37">
        <v>0.3</v>
      </c>
      <c r="G12" s="37">
        <v>0.3</v>
      </c>
      <c r="H12" s="37">
        <f t="shared" si="9"/>
        <v>0</v>
      </c>
      <c r="I12" s="37">
        <v>0</v>
      </c>
      <c r="J12" s="37">
        <v>0</v>
      </c>
      <c r="K12" s="37">
        <f t="shared" si="9"/>
        <v>0</v>
      </c>
      <c r="L12" s="37">
        <f t="shared" si="9"/>
        <v>0</v>
      </c>
      <c r="M12" s="38">
        <f t="shared" si="9"/>
        <v>0</v>
      </c>
      <c r="O12" s="84">
        <v>20</v>
      </c>
      <c r="P12" s="37">
        <v>20</v>
      </c>
      <c r="Q12" s="85">
        <v>0</v>
      </c>
      <c r="R12" s="37">
        <v>20</v>
      </c>
      <c r="S12" s="37">
        <v>40</v>
      </c>
      <c r="T12" s="38">
        <v>0</v>
      </c>
      <c r="V12" s="85">
        <v>8</v>
      </c>
    </row>
    <row r="13">
      <c r="A13" s="15"/>
      <c r="B13" s="1"/>
      <c r="C13" s="141">
        <f ref="C13:M13" t="shared" si="10">IF(C48=0,$A$23,IF(C48=1,$A$24,IF(C48=2,$A$25,$A$26)))</f>
        <v>0.5</v>
      </c>
      <c r="D13" s="39">
        <f t="shared" si="10"/>
        <v>0.3</v>
      </c>
      <c r="E13" s="37">
        <f t="shared" si="10"/>
        <v>0.2</v>
      </c>
      <c r="F13" s="37">
        <f t="shared" si="10"/>
        <v>0.3</v>
      </c>
      <c r="G13" s="37">
        <f t="shared" si="10"/>
        <v>0.3</v>
      </c>
      <c r="H13" s="37">
        <v>0</v>
      </c>
      <c r="I13" s="37">
        <f t="shared" si="10"/>
        <v>0</v>
      </c>
      <c r="J13" s="37">
        <f t="shared" si="10"/>
        <v>0</v>
      </c>
      <c r="K13" s="37">
        <f t="shared" si="10"/>
        <v>0</v>
      </c>
      <c r="L13" s="37">
        <f t="shared" si="10"/>
        <v>0</v>
      </c>
      <c r="M13" s="38">
        <f t="shared" si="10"/>
        <v>0</v>
      </c>
      <c r="O13" s="84">
        <v>30</v>
      </c>
      <c r="P13" s="85">
        <v>20</v>
      </c>
      <c r="Q13" s="85">
        <v>0</v>
      </c>
      <c r="R13" s="37">
        <v>25</v>
      </c>
      <c r="S13" s="37">
        <v>25</v>
      </c>
      <c r="T13" s="38">
        <v>0</v>
      </c>
      <c r="V13" s="85">
        <v>5</v>
      </c>
    </row>
    <row r="14" ht="15.75">
      <c r="A14" s="16"/>
      <c r="B14" s="3"/>
      <c r="C14" s="142">
        <f ref="C14:M14" t="shared" si="11">IF(C49=0,$A$23,IF(C49=1,$A$24,IF(C49=2,$A$25,$A$26)))</f>
        <v>0.5</v>
      </c>
      <c r="D14" s="47">
        <f t="shared" si="11"/>
        <v>0.5</v>
      </c>
      <c r="E14" s="37">
        <v>0.3</v>
      </c>
      <c r="F14" s="45">
        <f t="shared" si="11"/>
        <v>0.3</v>
      </c>
      <c r="G14" s="45">
        <f t="shared" si="11"/>
        <v>0.3</v>
      </c>
      <c r="H14" s="45">
        <f t="shared" si="11"/>
        <v>0</v>
      </c>
      <c r="I14" s="45">
        <f t="shared" si="11"/>
        <v>0</v>
      </c>
      <c r="J14" s="45">
        <v>0.2</v>
      </c>
      <c r="K14" s="45">
        <f t="shared" si="11"/>
        <v>0</v>
      </c>
      <c r="L14" s="45">
        <f t="shared" si="11"/>
        <v>0</v>
      </c>
      <c r="M14" s="46">
        <f t="shared" si="11"/>
        <v>0</v>
      </c>
      <c r="O14" s="86">
        <v>10</v>
      </c>
      <c r="P14" s="87">
        <v>25</v>
      </c>
      <c r="Q14" s="87">
        <v>0</v>
      </c>
      <c r="R14" s="45">
        <v>25</v>
      </c>
      <c r="S14" s="45">
        <v>30</v>
      </c>
      <c r="T14" s="46">
        <v>10</v>
      </c>
      <c r="V14" s="87">
        <v>5</v>
      </c>
    </row>
    <row r="15">
      <c r="A15" s="149"/>
      <c r="B15" s="2"/>
      <c r="C15" s="140">
        <f ref="C15:M15" t="shared" si="12">IF(C50=0,$A$23,IF(C50=1,$A$24,IF(C50=2,$A$25,$A$26)))</f>
        <v>0</v>
      </c>
      <c r="D15" s="54">
        <f t="shared" si="12"/>
        <v>0.2</v>
      </c>
      <c r="E15" s="49">
        <f t="shared" si="12"/>
        <v>0.2</v>
      </c>
      <c r="F15" s="49">
        <f t="shared" si="12"/>
        <v>0.3</v>
      </c>
      <c r="G15" s="49">
        <f t="shared" si="12"/>
        <v>0.3</v>
      </c>
      <c r="H15" s="49">
        <f t="shared" si="12"/>
        <v>0</v>
      </c>
      <c r="I15" s="49">
        <f t="shared" si="12"/>
        <v>0</v>
      </c>
      <c r="J15" s="49">
        <f t="shared" si="12"/>
        <v>0</v>
      </c>
      <c r="K15" s="49">
        <f t="shared" si="12"/>
        <v>0</v>
      </c>
      <c r="L15" s="49">
        <f t="shared" si="12"/>
        <v>0</v>
      </c>
      <c r="M15" s="50">
        <f t="shared" si="12"/>
        <v>0</v>
      </c>
      <c r="O15" s="34">
        <v>0</v>
      </c>
      <c r="P15" s="32">
        <v>0</v>
      </c>
      <c r="Q15" s="32">
        <v>45</v>
      </c>
      <c r="R15" s="32">
        <v>15</v>
      </c>
      <c r="S15" s="32">
        <v>40</v>
      </c>
      <c r="T15" s="33">
        <v>0</v>
      </c>
      <c r="V15" s="88">
        <v>7</v>
      </c>
    </row>
    <row r="16">
      <c r="A16" s="15"/>
      <c r="B16" s="1"/>
      <c r="C16" s="141">
        <f ref="C16:M16" t="shared" si="13">IF(C51=0,$A$23,IF(C51=1,$A$24,IF(C51=2,$A$25,$A$26)))</f>
        <v>0</v>
      </c>
      <c r="D16" s="39">
        <v>0.5</v>
      </c>
      <c r="E16" s="37">
        <f t="shared" si="13"/>
        <v>0.5</v>
      </c>
      <c r="F16" s="37">
        <f t="shared" si="13"/>
        <v>0.5</v>
      </c>
      <c r="G16" s="37">
        <f t="shared" si="13"/>
        <v>0.5</v>
      </c>
      <c r="H16" s="37">
        <f t="shared" si="13"/>
        <v>0.3</v>
      </c>
      <c r="I16" s="37">
        <f t="shared" si="13"/>
        <v>0.3</v>
      </c>
      <c r="J16" s="37">
        <v>0.3</v>
      </c>
      <c r="K16" s="37">
        <v>0.3</v>
      </c>
      <c r="L16" s="37">
        <v>0.3</v>
      </c>
      <c r="M16" s="38">
        <f t="shared" si="13"/>
        <v>0</v>
      </c>
      <c r="O16" s="84">
        <v>10</v>
      </c>
      <c r="P16" s="85">
        <v>0</v>
      </c>
      <c r="Q16" s="37">
        <v>50</v>
      </c>
      <c r="R16" s="37">
        <v>20</v>
      </c>
      <c r="S16" s="37">
        <v>20</v>
      </c>
      <c r="T16" s="38">
        <v>0</v>
      </c>
      <c r="V16" s="85">
        <v>6</v>
      </c>
    </row>
    <row r="17" ht="15.75">
      <c r="A17" s="129"/>
      <c r="B17" s="3"/>
      <c r="C17" s="142">
        <f ref="C17:M17" t="shared" si="14">IF(C52=0,$A$23,IF(C52=1,$A$24,IF(C52=2,$A$25,$A$26)))</f>
        <v>0.5</v>
      </c>
      <c r="D17" s="47">
        <f t="shared" si="14"/>
        <v>0</v>
      </c>
      <c r="E17" s="45">
        <f t="shared" si="14"/>
        <v>0</v>
      </c>
      <c r="F17" s="45">
        <f t="shared" si="14"/>
        <v>0</v>
      </c>
      <c r="G17" s="45">
        <f t="shared" si="14"/>
        <v>0</v>
      </c>
      <c r="H17" s="45">
        <f t="shared" si="14"/>
        <v>0</v>
      </c>
      <c r="I17" s="45">
        <f t="shared" si="14"/>
        <v>0</v>
      </c>
      <c r="J17" s="45">
        <f t="shared" si="14"/>
        <v>0</v>
      </c>
      <c r="K17" s="45">
        <f t="shared" si="14"/>
        <v>0</v>
      </c>
      <c r="L17" s="45">
        <f t="shared" si="14"/>
        <v>0</v>
      </c>
      <c r="M17" s="46">
        <f t="shared" si="14"/>
        <v>0</v>
      </c>
      <c r="O17" s="44">
        <v>0</v>
      </c>
      <c r="P17" s="45">
        <v>0</v>
      </c>
      <c r="Q17" s="45">
        <v>0</v>
      </c>
      <c r="R17" s="45">
        <v>60</v>
      </c>
      <c r="S17" s="45">
        <v>40</v>
      </c>
      <c r="T17" s="46">
        <v>0</v>
      </c>
      <c r="V17" s="87">
        <v>6</v>
      </c>
    </row>
    <row r="19">
      <c r="H19" s="0" t="s">
        <v>31</v>
      </c>
    </row>
    <row r="20">
      <c r="K20" s="0" t="s">
        <v>31</v>
      </c>
      <c r="L20" s="0" t="s">
        <v>31</v>
      </c>
    </row>
    <row r="21">
      <c r="E21" s="0" t="s">
        <v>31</v>
      </c>
      <c r="I21" s="0" t="s">
        <v>31</v>
      </c>
      <c r="J21" s="0" t="s">
        <v>31</v>
      </c>
      <c r="L21" s="0" t="s">
        <v>31</v>
      </c>
    </row>
    <row r="22">
      <c r="A22" s="125" t="s">
        <v>53</v>
      </c>
      <c r="B22" s="125" t="s">
        <v>54</v>
      </c>
      <c r="D22" s="0" t="s">
        <v>31</v>
      </c>
      <c r="E22" s="0" t="s">
        <v>31</v>
      </c>
      <c r="F22" s="0" t="s">
        <v>31</v>
      </c>
      <c r="H22" s="130"/>
      <c r="J22" s="0" t="s">
        <v>31</v>
      </c>
      <c r="K22" s="0" t="s">
        <v>31</v>
      </c>
      <c r="L22" s="0" t="s">
        <v>31</v>
      </c>
      <c r="Q22" s="0" t="s">
        <v>31</v>
      </c>
    </row>
    <row r="23">
      <c r="A23" s="80">
        <v>0</v>
      </c>
      <c r="B23" s="80" t="s">
        <v>55</v>
      </c>
      <c r="E23" s="0" t="s">
        <v>31</v>
      </c>
      <c r="G23" s="0" t="s">
        <v>31</v>
      </c>
      <c r="H23" s="0" t="s">
        <v>31</v>
      </c>
      <c r="I23" s="0" t="s">
        <v>31</v>
      </c>
      <c r="K23" s="0" t="s">
        <v>31</v>
      </c>
    </row>
    <row r="24">
      <c r="A24" s="80">
        <v>0.2</v>
      </c>
      <c r="B24" s="80" t="s">
        <v>56</v>
      </c>
      <c r="G24" s="0" t="s">
        <v>31</v>
      </c>
      <c r="I24" s="0" t="s">
        <v>31</v>
      </c>
      <c r="J24" s="0" t="s">
        <v>31</v>
      </c>
    </row>
    <row r="25">
      <c r="A25" s="80">
        <v>0.3</v>
      </c>
      <c r="B25" s="80" t="s">
        <v>57</v>
      </c>
    </row>
    <row r="26">
      <c r="A26" s="80">
        <v>0.5</v>
      </c>
      <c r="B26" s="80" t="s">
        <v>58</v>
      </c>
      <c r="G26" s="0" t="s">
        <v>31</v>
      </c>
    </row>
    <row r="27">
      <c r="D27" s="0" t="s">
        <v>31</v>
      </c>
    </row>
    <row r="28">
      <c r="B28" s="0" t="s">
        <v>31</v>
      </c>
      <c r="H28" s="0" t="s">
        <v>31</v>
      </c>
    </row>
    <row r="29">
      <c r="F29" s="0" t="s">
        <v>31</v>
      </c>
    </row>
    <row r="33">
      <c r="F33" s="0" t="s">
        <v>31</v>
      </c>
    </row>
    <row r="35" ht="15.75"/>
    <row r="36" ht="15.75">
      <c r="A36" s="180" t="s">
        <v>32</v>
      </c>
      <c r="B36" s="182" t="s">
        <v>33</v>
      </c>
      <c r="C36" s="184" t="s">
        <v>48</v>
      </c>
      <c r="D36" s="185"/>
      <c r="E36" s="185"/>
      <c r="F36" s="185"/>
      <c r="G36" s="185"/>
      <c r="H36" s="185"/>
      <c r="I36" s="185"/>
      <c r="J36" s="185"/>
      <c r="K36" s="185"/>
      <c r="L36" s="185"/>
      <c r="M36" s="186"/>
      <c r="N36" s="187" t="s">
        <v>59</v>
      </c>
      <c r="O36" s="188"/>
      <c r="P36" s="188"/>
      <c r="Q36" s="188"/>
      <c r="R36" s="189"/>
    </row>
    <row r="37" ht="15.75">
      <c r="A37" s="181"/>
      <c r="B37" s="183"/>
      <c r="C37" s="89" t="s">
        <v>13</v>
      </c>
      <c r="D37" s="90" t="s">
        <v>37</v>
      </c>
      <c r="E37" s="91" t="s">
        <v>38</v>
      </c>
      <c r="F37" s="91" t="s">
        <v>39</v>
      </c>
      <c r="G37" s="91" t="s">
        <v>40</v>
      </c>
      <c r="H37" s="91" t="s">
        <v>41</v>
      </c>
      <c r="I37" s="91" t="s">
        <v>14</v>
      </c>
      <c r="J37" s="91" t="s">
        <v>42</v>
      </c>
      <c r="K37" s="91" t="s">
        <v>43</v>
      </c>
      <c r="L37" s="91" t="s">
        <v>44</v>
      </c>
      <c r="M37" s="92" t="s">
        <v>45</v>
      </c>
      <c r="N37" s="70" t="s">
        <v>3</v>
      </c>
      <c r="O37" s="71" t="s">
        <v>4</v>
      </c>
      <c r="P37" s="70" t="s">
        <v>5</v>
      </c>
      <c r="Q37" s="71" t="s">
        <v>6</v>
      </c>
      <c r="R37" s="70" t="s">
        <v>7</v>
      </c>
    </row>
    <row r="38">
      <c r="A38" s="18"/>
      <c r="B38" s="2"/>
      <c r="C38" s="140">
        <v>2</v>
      </c>
      <c r="D38" s="31">
        <v>2</v>
      </c>
      <c r="E38" s="32">
        <v>3</v>
      </c>
      <c r="F38" s="32">
        <v>3</v>
      </c>
      <c r="G38" s="32">
        <v>3</v>
      </c>
      <c r="H38" s="32">
        <v>2</v>
      </c>
      <c r="I38" s="32">
        <v>0</v>
      </c>
      <c r="J38" s="32">
        <v>0</v>
      </c>
      <c r="K38" s="32">
        <v>0</v>
      </c>
      <c r="L38" s="32">
        <v>2</v>
      </c>
      <c r="M38" s="33">
        <v>2</v>
      </c>
      <c r="N38" s="135" t="s">
        <v>9</v>
      </c>
      <c r="O38" s="136"/>
      <c r="P38" s="135"/>
      <c r="Q38" s="136" t="s">
        <v>9</v>
      </c>
      <c r="R38" s="135" t="s">
        <v>9</v>
      </c>
    </row>
    <row r="39">
      <c r="A39" s="17"/>
      <c r="B39" s="1"/>
      <c r="C39" s="141">
        <v>0</v>
      </c>
      <c r="D39" s="39">
        <v>3</v>
      </c>
      <c r="E39" s="37">
        <v>3</v>
      </c>
      <c r="F39" s="37">
        <v>3</v>
      </c>
      <c r="G39" s="37">
        <v>0</v>
      </c>
      <c r="H39" s="37">
        <v>0</v>
      </c>
      <c r="I39" s="37">
        <v>0</v>
      </c>
      <c r="J39" s="37">
        <v>0</v>
      </c>
      <c r="K39" s="37">
        <v>0</v>
      </c>
      <c r="L39" s="37">
        <v>0</v>
      </c>
      <c r="M39" s="38">
        <v>0</v>
      </c>
      <c r="N39" s="137" t="s">
        <v>10</v>
      </c>
      <c r="O39" s="138"/>
      <c r="P39" s="137"/>
      <c r="Q39" s="138" t="s">
        <v>10</v>
      </c>
      <c r="R39" s="137" t="s">
        <v>10</v>
      </c>
    </row>
    <row r="40">
      <c r="A40" s="126"/>
      <c r="B40" s="1"/>
      <c r="C40" s="141">
        <v>2</v>
      </c>
      <c r="D40" s="39">
        <v>1</v>
      </c>
      <c r="E40" s="37">
        <v>0</v>
      </c>
      <c r="F40" s="37">
        <v>0</v>
      </c>
      <c r="G40" s="37">
        <v>0</v>
      </c>
      <c r="H40" s="37">
        <v>0</v>
      </c>
      <c r="I40" s="37">
        <v>0</v>
      </c>
      <c r="J40" s="37">
        <v>2</v>
      </c>
      <c r="K40" s="37">
        <v>0</v>
      </c>
      <c r="L40" s="37">
        <v>0</v>
      </c>
      <c r="M40" s="38">
        <v>0</v>
      </c>
      <c r="N40" s="137"/>
      <c r="O40" s="138"/>
      <c r="P40" s="137"/>
      <c r="Q40" s="138" t="s">
        <v>11</v>
      </c>
      <c r="R40" s="137" t="s">
        <v>11</v>
      </c>
    </row>
    <row r="41">
      <c r="A41" s="126"/>
      <c r="B41" s="1"/>
      <c r="C41" s="141">
        <v>3</v>
      </c>
      <c r="D41" s="39">
        <v>2</v>
      </c>
      <c r="E41" s="37">
        <v>2</v>
      </c>
      <c r="F41" s="37">
        <v>3</v>
      </c>
      <c r="G41" s="37">
        <v>3</v>
      </c>
      <c r="H41" s="37">
        <v>3</v>
      </c>
      <c r="I41" s="37">
        <v>2</v>
      </c>
      <c r="J41" s="37">
        <v>2</v>
      </c>
      <c r="K41" s="37">
        <v>2</v>
      </c>
      <c r="L41" s="37">
        <v>2</v>
      </c>
      <c r="M41" s="38">
        <v>2</v>
      </c>
      <c r="N41" s="137" t="s">
        <v>12</v>
      </c>
      <c r="O41" s="138"/>
      <c r="P41" s="137"/>
      <c r="Q41" s="138" t="s">
        <v>12</v>
      </c>
      <c r="R41" s="137" t="s">
        <v>12</v>
      </c>
    </row>
    <row r="42">
      <c r="A42" s="126"/>
      <c r="B42" s="1"/>
      <c r="C42" s="141">
        <v>3</v>
      </c>
      <c r="D42" s="39">
        <v>3</v>
      </c>
      <c r="E42" s="37">
        <v>0</v>
      </c>
      <c r="F42" s="37">
        <v>3</v>
      </c>
      <c r="G42" s="37">
        <v>0</v>
      </c>
      <c r="H42" s="37">
        <v>0</v>
      </c>
      <c r="I42" s="37">
        <v>0</v>
      </c>
      <c r="J42" s="37">
        <v>0</v>
      </c>
      <c r="K42" s="37">
        <v>0</v>
      </c>
      <c r="L42" s="37">
        <v>0</v>
      </c>
      <c r="M42" s="38">
        <v>0</v>
      </c>
      <c r="N42" s="137"/>
      <c r="O42" s="138"/>
      <c r="P42" s="137"/>
      <c r="Q42" s="138" t="s">
        <v>13</v>
      </c>
      <c r="R42" s="137" t="s">
        <v>13</v>
      </c>
    </row>
    <row r="43">
      <c r="A43" s="126"/>
      <c r="B43" s="1"/>
      <c r="C43" s="141">
        <v>0</v>
      </c>
      <c r="D43" s="39">
        <v>0</v>
      </c>
      <c r="E43" s="37">
        <v>0</v>
      </c>
      <c r="F43" s="37">
        <v>0</v>
      </c>
      <c r="G43" s="37">
        <v>0</v>
      </c>
      <c r="H43" s="37">
        <v>0</v>
      </c>
      <c r="I43" s="37">
        <v>3</v>
      </c>
      <c r="J43" s="37">
        <v>0</v>
      </c>
      <c r="K43" s="37">
        <v>0</v>
      </c>
      <c r="L43" s="37">
        <v>0</v>
      </c>
      <c r="M43" s="38">
        <v>0</v>
      </c>
      <c r="N43" s="137"/>
      <c r="O43" s="138"/>
      <c r="P43" s="137"/>
      <c r="Q43" s="138" t="s">
        <v>14</v>
      </c>
      <c r="R43" s="137" t="s">
        <v>14</v>
      </c>
    </row>
    <row r="44" ht="15.75">
      <c r="A44" s="146"/>
      <c r="B44" s="3"/>
      <c r="C44" s="142">
        <v>0</v>
      </c>
      <c r="D44" s="47">
        <v>0</v>
      </c>
      <c r="E44" s="45">
        <v>0</v>
      </c>
      <c r="F44" s="45">
        <v>0</v>
      </c>
      <c r="G44" s="45">
        <v>0</v>
      </c>
      <c r="H44" s="45">
        <v>0</v>
      </c>
      <c r="I44" s="45">
        <v>3</v>
      </c>
      <c r="J44" s="45">
        <v>0</v>
      </c>
      <c r="K44" s="45">
        <v>0</v>
      </c>
      <c r="L44" s="45">
        <v>0</v>
      </c>
      <c r="M44" s="46">
        <v>0</v>
      </c>
      <c r="N44" s="128"/>
      <c r="O44" s="139"/>
      <c r="P44" s="128"/>
      <c r="Q44" s="139"/>
      <c r="R44" s="128" t="s">
        <v>14</v>
      </c>
    </row>
    <row r="45">
      <c r="A45" s="18"/>
      <c r="B45" s="2"/>
      <c r="C45" s="140">
        <v>2</v>
      </c>
      <c r="D45" s="54">
        <v>2</v>
      </c>
      <c r="E45" s="49">
        <v>1</v>
      </c>
      <c r="F45" s="49">
        <v>1</v>
      </c>
      <c r="G45" s="49">
        <v>0</v>
      </c>
      <c r="H45" s="49">
        <v>1</v>
      </c>
      <c r="I45" s="49">
        <v>2</v>
      </c>
      <c r="J45" s="49">
        <v>1</v>
      </c>
      <c r="K45" s="49">
        <v>2</v>
      </c>
      <c r="L45" s="49">
        <v>2</v>
      </c>
      <c r="M45" s="50">
        <v>2</v>
      </c>
      <c r="N45" s="135" t="s">
        <v>16</v>
      </c>
      <c r="O45" s="136"/>
      <c r="P45" s="135"/>
      <c r="Q45" s="136" t="s">
        <v>16</v>
      </c>
      <c r="R45" s="135" t="s">
        <v>17</v>
      </c>
    </row>
    <row r="46">
      <c r="A46" s="17"/>
      <c r="B46" s="1"/>
      <c r="C46" s="141">
        <v>3</v>
      </c>
      <c r="D46" s="39">
        <v>2</v>
      </c>
      <c r="E46" s="37">
        <v>1</v>
      </c>
      <c r="F46" s="37">
        <v>3</v>
      </c>
      <c r="G46" s="37">
        <v>2</v>
      </c>
      <c r="H46" s="37">
        <v>2</v>
      </c>
      <c r="I46" s="37">
        <v>1</v>
      </c>
      <c r="J46" s="37">
        <v>1</v>
      </c>
      <c r="K46" s="37">
        <v>1</v>
      </c>
      <c r="L46" s="37">
        <v>2</v>
      </c>
      <c r="M46" s="38">
        <v>2</v>
      </c>
      <c r="N46" s="137" t="s">
        <v>18</v>
      </c>
      <c r="O46" s="138" t="s">
        <v>19</v>
      </c>
      <c r="P46" s="137" t="s">
        <v>19</v>
      </c>
      <c r="Q46" s="138" t="s">
        <v>20</v>
      </c>
      <c r="R46" s="137" t="s">
        <v>20</v>
      </c>
    </row>
    <row r="47">
      <c r="A47" s="17"/>
      <c r="B47" s="1"/>
      <c r="C47" s="141">
        <v>2</v>
      </c>
      <c r="D47" s="39">
        <v>2</v>
      </c>
      <c r="E47" s="37">
        <v>3</v>
      </c>
      <c r="F47" s="37">
        <v>0</v>
      </c>
      <c r="G47" s="37">
        <v>0</v>
      </c>
      <c r="H47" s="37">
        <v>0</v>
      </c>
      <c r="I47" s="37">
        <v>1</v>
      </c>
      <c r="J47" s="37">
        <v>1</v>
      </c>
      <c r="K47" s="37">
        <v>0</v>
      </c>
      <c r="L47" s="37">
        <v>0</v>
      </c>
      <c r="M47" s="38">
        <v>0</v>
      </c>
      <c r="N47" s="137" t="s">
        <v>21</v>
      </c>
      <c r="O47" s="138" t="s">
        <v>22</v>
      </c>
      <c r="P47" s="137"/>
      <c r="Q47" s="138" t="s">
        <v>22</v>
      </c>
      <c r="R47" s="137" t="s">
        <v>22</v>
      </c>
    </row>
    <row r="48">
      <c r="A48" s="17"/>
      <c r="B48" s="1"/>
      <c r="C48" s="141">
        <v>3</v>
      </c>
      <c r="D48" s="39">
        <v>2</v>
      </c>
      <c r="E48" s="37">
        <v>1</v>
      </c>
      <c r="F48" s="37">
        <v>2</v>
      </c>
      <c r="G48" s="37">
        <v>2</v>
      </c>
      <c r="H48" s="37">
        <v>1</v>
      </c>
      <c r="I48" s="37">
        <v>0</v>
      </c>
      <c r="J48" s="37">
        <v>0</v>
      </c>
      <c r="K48" s="37">
        <v>0</v>
      </c>
      <c r="L48" s="37">
        <v>0</v>
      </c>
      <c r="M48" s="38">
        <v>0</v>
      </c>
      <c r="N48" s="137" t="s">
        <v>17</v>
      </c>
      <c r="O48" s="138" t="s">
        <v>17</v>
      </c>
      <c r="P48" s="137"/>
      <c r="Q48" s="138" t="s">
        <v>23</v>
      </c>
      <c r="R48" s="137" t="s">
        <v>23</v>
      </c>
    </row>
    <row r="49" ht="15.75">
      <c r="A49" s="19"/>
      <c r="B49" s="3"/>
      <c r="C49" s="142">
        <v>3</v>
      </c>
      <c r="D49" s="47">
        <v>3</v>
      </c>
      <c r="E49" s="45">
        <v>0</v>
      </c>
      <c r="F49" s="45">
        <v>2</v>
      </c>
      <c r="G49" s="45">
        <v>2</v>
      </c>
      <c r="H49" s="45">
        <v>0</v>
      </c>
      <c r="I49" s="45">
        <v>0</v>
      </c>
      <c r="J49" s="45">
        <v>0</v>
      </c>
      <c r="K49" s="45">
        <v>0</v>
      </c>
      <c r="L49" s="45">
        <v>0</v>
      </c>
      <c r="M49" s="46">
        <v>0</v>
      </c>
      <c r="N49" s="128"/>
      <c r="O49" s="139" t="s">
        <v>24</v>
      </c>
      <c r="P49" s="128"/>
      <c r="Q49" s="139" t="s">
        <v>23</v>
      </c>
      <c r="R49" s="128" t="s">
        <v>25</v>
      </c>
    </row>
    <row r="50">
      <c r="A50" s="18"/>
      <c r="B50" s="2"/>
      <c r="C50" s="140">
        <v>0</v>
      </c>
      <c r="D50" s="54">
        <v>1</v>
      </c>
      <c r="E50" s="49">
        <v>1</v>
      </c>
      <c r="F50" s="49">
        <v>2</v>
      </c>
      <c r="G50" s="49">
        <v>2</v>
      </c>
      <c r="H50" s="49">
        <v>0</v>
      </c>
      <c r="I50" s="49">
        <v>0</v>
      </c>
      <c r="J50" s="49">
        <v>0</v>
      </c>
      <c r="K50" s="49">
        <v>0</v>
      </c>
      <c r="L50" s="49">
        <v>0</v>
      </c>
      <c r="M50" s="50">
        <v>0</v>
      </c>
      <c r="N50" s="135"/>
      <c r="O50" s="136"/>
      <c r="P50" s="135" t="s">
        <v>27</v>
      </c>
      <c r="Q50" s="136" t="s">
        <v>27</v>
      </c>
      <c r="R50" s="135" t="s">
        <v>27</v>
      </c>
    </row>
    <row r="51">
      <c r="A51" s="17"/>
      <c r="B51" s="1"/>
      <c r="C51" s="141">
        <v>0</v>
      </c>
      <c r="D51" s="39">
        <v>0</v>
      </c>
      <c r="E51" s="37">
        <v>3</v>
      </c>
      <c r="F51" s="37">
        <v>3</v>
      </c>
      <c r="G51" s="37">
        <v>3</v>
      </c>
      <c r="H51" s="37">
        <v>2</v>
      </c>
      <c r="I51" s="37">
        <v>2</v>
      </c>
      <c r="J51" s="37">
        <v>0</v>
      </c>
      <c r="K51" s="37">
        <v>0</v>
      </c>
      <c r="L51" s="37">
        <v>0</v>
      </c>
      <c r="M51" s="38">
        <v>0</v>
      </c>
      <c r="N51" s="137" t="s">
        <v>28</v>
      </c>
      <c r="O51" s="138"/>
      <c r="P51" s="137" t="s">
        <v>29</v>
      </c>
      <c r="Q51" s="138" t="s">
        <v>28</v>
      </c>
      <c r="R51" s="137" t="s">
        <v>28</v>
      </c>
    </row>
    <row r="52" ht="15.75">
      <c r="A52" s="127"/>
      <c r="B52" s="3"/>
      <c r="C52" s="142">
        <v>3</v>
      </c>
      <c r="D52" s="47">
        <v>0</v>
      </c>
      <c r="E52" s="45">
        <v>0</v>
      </c>
      <c r="F52" s="45">
        <v>0</v>
      </c>
      <c r="G52" s="45">
        <v>0</v>
      </c>
      <c r="H52" s="45">
        <v>0</v>
      </c>
      <c r="I52" s="45">
        <v>0</v>
      </c>
      <c r="J52" s="45">
        <v>0</v>
      </c>
      <c r="K52" s="45">
        <v>0</v>
      </c>
      <c r="L52" s="45">
        <v>0</v>
      </c>
      <c r="M52" s="46">
        <v>0</v>
      </c>
      <c r="N52" s="128"/>
      <c r="O52" s="139"/>
      <c r="P52" s="128"/>
      <c r="Q52" s="139" t="s">
        <v>13</v>
      </c>
      <c r="R52" s="128" t="s">
        <v>13</v>
      </c>
    </row>
    <row r="55">
      <c r="G55" s="0" t="s">
        <v>31</v>
      </c>
    </row>
    <row r="57">
      <c r="A57" s="125" t="s">
        <v>60</v>
      </c>
      <c r="B57" s="125" t="s">
        <v>54</v>
      </c>
      <c r="R57" s="0" t="s">
        <v>31</v>
      </c>
    </row>
    <row r="58">
      <c r="A58" s="80">
        <v>0</v>
      </c>
      <c r="B58" s="80" t="s">
        <v>55</v>
      </c>
    </row>
    <row r="59">
      <c r="A59" s="80">
        <v>1</v>
      </c>
      <c r="B59" s="80" t="s">
        <v>56</v>
      </c>
    </row>
    <row r="60">
      <c r="A60" s="80">
        <v>2</v>
      </c>
      <c r="B60" s="80" t="s">
        <v>57</v>
      </c>
    </row>
    <row r="61">
      <c r="A61" s="80">
        <v>3</v>
      </c>
      <c r="B61" s="80" t="s">
        <v>58</v>
      </c>
    </row>
  </sheetData>
  <mergeCells>
    <mergeCell ref="O1:T1"/>
    <mergeCell ref="A36:A37"/>
    <mergeCell ref="B36:B37"/>
    <mergeCell ref="C36:M36"/>
    <mergeCell ref="A1:A2"/>
    <mergeCell ref="B1:B2"/>
    <mergeCell ref="C1:M1"/>
    <mergeCell ref="N36:R36"/>
  </mergeCells>
  <conditionalFormatting sqref="C3:M17">
    <cfRule type="cellIs" dxfId="0" priority="26" operator="greaterThan">
      <formula>0.09</formula>
    </cfRule>
  </conditionalFormatting>
  <conditionalFormatting sqref="O3:T17">
    <cfRule type="cellIs" dxfId="0" priority="25" operator="greaterThan">
      <formula>0</formula>
    </cfRule>
  </conditionalFormatting>
  <conditionalFormatting sqref="C38:C52">
    <cfRule type="cellIs" dxfId="9" priority="2" operator="greaterThan">
      <formula>0</formula>
    </cfRule>
  </conditionalFormatting>
  <conditionalFormatting sqref="C38:M52">
    <cfRule type="cellIs" dxfId="0" priority="1" operator="greaterThan">
      <formula>0</formula>
    </cfRule>
  </conditionalFormatting>
  <pageMargins left="0.7" right="0.7" top="0.75" bottom="0.75" header="0.3" footer="0.3"/>
  <headerFooter/>
  <ignoredErrors>
    <ignoredError sqref="C18:D18 E18:K18 L18:M18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C48F3-C3A7-4661-96B5-FDE18F2EAF71}">
  <dimension ref="A1:BR63"/>
  <sheetViews>
    <sheetView zoomScaleNormal="100" workbookViewId="0">
      <pane xSplit="1" ySplit="2" topLeftCell="B41" activePane="bottomRight" state="frozen"/>
      <selection pane="bottomRight" activeCell="A41" sqref="A41"/>
      <selection pane="bottomLeft" activeCell="A3" sqref="A3"/>
      <selection pane="topRight" activeCell="B1" sqref="B1"/>
    </sheetView>
  </sheetViews>
  <sheetFormatPr defaultRowHeight="15"/>
  <cols>
    <col min="1" max="1" bestFit="1" width="11.7109375" customWidth="1"/>
    <col min="2" max="2" bestFit="1" width="50" customWidth="1"/>
    <col min="3" max="3" width="7.7109375" customWidth="1"/>
    <col min="14" max="14" width="7.7109375" customWidth="1"/>
    <col min="18" max="19" width="7.7109375" customWidth="1"/>
    <col min="21" max="21" width="7.7109375" customWidth="1"/>
    <col min="58" max="58" bestFit="1" width="9.5703125" customWidth="1"/>
  </cols>
  <sheetData>
    <row r="1">
      <c r="A1" s="164" t="s">
        <v>32</v>
      </c>
      <c r="B1" s="166" t="s">
        <v>33</v>
      </c>
      <c r="C1" s="168" t="s">
        <v>3</v>
      </c>
      <c r="D1" s="169"/>
      <c r="E1" s="169"/>
      <c r="F1" s="169"/>
      <c r="G1" s="169"/>
      <c r="H1" s="169"/>
      <c r="I1" s="169"/>
      <c r="J1" s="169"/>
      <c r="K1" s="169"/>
      <c r="L1" s="169"/>
      <c r="M1" s="170"/>
      <c r="N1" s="171" t="s">
        <v>4</v>
      </c>
      <c r="O1" s="172"/>
      <c r="P1" s="172"/>
      <c r="Q1" s="172"/>
      <c r="R1" s="172"/>
      <c r="S1" s="172"/>
      <c r="T1" s="172"/>
      <c r="U1" s="172"/>
      <c r="V1" s="172"/>
      <c r="W1" s="172"/>
      <c r="X1" s="173"/>
      <c r="Y1" s="161" t="s">
        <v>5</v>
      </c>
      <c r="Z1" s="162"/>
      <c r="AA1" s="162"/>
      <c r="AB1" s="162"/>
      <c r="AC1" s="162"/>
      <c r="AD1" s="162"/>
      <c r="AE1" s="162"/>
      <c r="AF1" s="162"/>
      <c r="AG1" s="162"/>
      <c r="AH1" s="162"/>
      <c r="AI1" s="163"/>
      <c r="AJ1" s="157" t="s">
        <v>6</v>
      </c>
      <c r="AK1" s="157"/>
      <c r="AL1" s="157"/>
      <c r="AM1" s="157"/>
      <c r="AN1" s="157"/>
      <c r="AO1" s="157"/>
      <c r="AP1" s="157"/>
      <c r="AQ1" s="157"/>
      <c r="AR1" s="157"/>
      <c r="AS1" s="157"/>
      <c r="AT1" s="158"/>
      <c r="AU1" s="159" t="s">
        <v>7</v>
      </c>
      <c r="AV1" s="160"/>
      <c r="AW1" s="160"/>
      <c r="AX1" s="160"/>
      <c r="AY1" s="160"/>
      <c r="AZ1" s="160"/>
      <c r="BA1" s="160"/>
      <c r="BB1" s="160"/>
      <c r="BC1" s="160"/>
      <c r="BD1" s="160"/>
      <c r="BE1" s="160"/>
      <c r="BF1" s="174" t="s">
        <v>36</v>
      </c>
      <c r="BG1" s="175"/>
      <c r="BH1" s="175"/>
      <c r="BI1" s="175"/>
      <c r="BJ1" s="175"/>
      <c r="BK1" s="175"/>
      <c r="BL1" s="175"/>
      <c r="BM1" s="175"/>
      <c r="BN1" s="175"/>
      <c r="BO1" s="175"/>
      <c r="BP1" s="176"/>
    </row>
    <row r="2" ht="15.75">
      <c r="A2" s="165"/>
      <c r="B2" s="167"/>
      <c r="C2" s="69" t="s">
        <v>13</v>
      </c>
      <c r="D2" s="68" t="s">
        <v>37</v>
      </c>
      <c r="E2" s="55" t="s">
        <v>38</v>
      </c>
      <c r="F2" s="55" t="s">
        <v>39</v>
      </c>
      <c r="G2" s="55" t="s">
        <v>40</v>
      </c>
      <c r="H2" s="55" t="s">
        <v>41</v>
      </c>
      <c r="I2" s="55" t="s">
        <v>14</v>
      </c>
      <c r="J2" s="55" t="s">
        <v>42</v>
      </c>
      <c r="K2" s="55" t="s">
        <v>43</v>
      </c>
      <c r="L2" s="55" t="s">
        <v>44</v>
      </c>
      <c r="M2" s="56" t="s">
        <v>45</v>
      </c>
      <c r="N2" s="58" t="s">
        <v>13</v>
      </c>
      <c r="O2" s="53" t="s">
        <v>37</v>
      </c>
      <c r="P2" s="53" t="s">
        <v>38</v>
      </c>
      <c r="Q2" s="53" t="s">
        <v>39</v>
      </c>
      <c r="R2" s="4" t="s">
        <v>40</v>
      </c>
      <c r="S2" s="53" t="s">
        <v>41</v>
      </c>
      <c r="T2" s="53" t="s">
        <v>14</v>
      </c>
      <c r="U2" s="59" t="s">
        <v>42</v>
      </c>
      <c r="V2" s="59" t="s">
        <v>43</v>
      </c>
      <c r="W2" s="53" t="s">
        <v>44</v>
      </c>
      <c r="X2" s="60" t="s">
        <v>45</v>
      </c>
      <c r="Y2" s="61" t="s">
        <v>13</v>
      </c>
      <c r="Z2" s="5" t="s">
        <v>37</v>
      </c>
      <c r="AA2" s="5" t="s">
        <v>38</v>
      </c>
      <c r="AB2" s="5" t="s">
        <v>39</v>
      </c>
      <c r="AC2" s="5" t="s">
        <v>40</v>
      </c>
      <c r="AD2" s="61" t="s">
        <v>41</v>
      </c>
      <c r="AE2" s="5" t="s">
        <v>14</v>
      </c>
      <c r="AF2" s="5" t="s">
        <v>42</v>
      </c>
      <c r="AG2" s="5" t="s">
        <v>43</v>
      </c>
      <c r="AH2" s="5" t="s">
        <v>44</v>
      </c>
      <c r="AI2" s="6" t="s">
        <v>45</v>
      </c>
      <c r="AJ2" s="7" t="s">
        <v>13</v>
      </c>
      <c r="AK2" s="8" t="s">
        <v>37</v>
      </c>
      <c r="AL2" s="8" t="s">
        <v>38</v>
      </c>
      <c r="AM2" s="8" t="s">
        <v>39</v>
      </c>
      <c r="AN2" s="8" t="s">
        <v>40</v>
      </c>
      <c r="AO2" s="8" t="s">
        <v>41</v>
      </c>
      <c r="AP2" s="8" t="s">
        <v>14</v>
      </c>
      <c r="AQ2" s="8" t="s">
        <v>42</v>
      </c>
      <c r="AR2" s="8" t="s">
        <v>43</v>
      </c>
      <c r="AS2" s="8" t="s">
        <v>44</v>
      </c>
      <c r="AT2" s="9" t="s">
        <v>45</v>
      </c>
      <c r="AU2" s="10" t="s">
        <v>13</v>
      </c>
      <c r="AV2" s="11" t="s">
        <v>37</v>
      </c>
      <c r="AW2" s="11" t="s">
        <v>38</v>
      </c>
      <c r="AX2" s="11" t="s">
        <v>39</v>
      </c>
      <c r="AY2" s="11" t="s">
        <v>40</v>
      </c>
      <c r="AZ2" s="11" t="s">
        <v>41</v>
      </c>
      <c r="BA2" s="11" t="s">
        <v>14</v>
      </c>
      <c r="BB2" s="11" t="s">
        <v>42</v>
      </c>
      <c r="BC2" s="11" t="s">
        <v>43</v>
      </c>
      <c r="BD2" s="11" t="s">
        <v>44</v>
      </c>
      <c r="BE2" s="12" t="s">
        <v>45</v>
      </c>
      <c r="BF2" s="64" t="s">
        <v>13</v>
      </c>
      <c r="BG2" s="65" t="s">
        <v>37</v>
      </c>
      <c r="BH2" s="65" t="s">
        <v>38</v>
      </c>
      <c r="BI2" s="65" t="s">
        <v>39</v>
      </c>
      <c r="BJ2" s="65" t="s">
        <v>40</v>
      </c>
      <c r="BK2" s="65" t="s">
        <v>41</v>
      </c>
      <c r="BL2" s="65" t="s">
        <v>14</v>
      </c>
      <c r="BM2" s="65" t="s">
        <v>42</v>
      </c>
      <c r="BN2" s="65" t="s">
        <v>43</v>
      </c>
      <c r="BO2" s="65" t="s">
        <v>44</v>
      </c>
      <c r="BP2" s="66" t="s">
        <v>45</v>
      </c>
    </row>
    <row r="3" ht="15.75">
      <c r="A3" s="14"/>
      <c r="B3" s="2"/>
      <c r="C3" s="140">
        <v>79.13</v>
      </c>
      <c r="D3" s="31">
        <v>79.13</v>
      </c>
      <c r="E3" s="32">
        <v>79.13</v>
      </c>
      <c r="F3" s="32">
        <v>79.13</v>
      </c>
      <c r="G3" s="32">
        <v>79.13</v>
      </c>
      <c r="H3" s="32">
        <v>79.13</v>
      </c>
      <c r="I3" s="32"/>
      <c r="J3" s="32"/>
      <c r="K3" s="32"/>
      <c r="L3" s="32">
        <v>79.13</v>
      </c>
      <c r="M3" s="33">
        <v>79.13</v>
      </c>
      <c r="N3" s="140"/>
      <c r="O3" s="31"/>
      <c r="P3" s="32"/>
      <c r="Q3" s="32"/>
      <c r="R3" s="28"/>
      <c r="S3" s="49"/>
      <c r="T3" s="29"/>
      <c r="U3" s="31"/>
      <c r="V3" s="31"/>
      <c r="W3" s="32"/>
      <c r="X3" s="33"/>
      <c r="Y3" s="31"/>
      <c r="Z3" s="32"/>
      <c r="AA3" s="32"/>
      <c r="AB3" s="32"/>
      <c r="AC3" s="32"/>
      <c r="AD3" s="62"/>
      <c r="AE3" s="29"/>
      <c r="AF3" s="32"/>
      <c r="AG3" s="32"/>
      <c r="AH3" s="29"/>
      <c r="AI3" s="30"/>
      <c r="AJ3" s="31">
        <v>69.62</v>
      </c>
      <c r="AK3" s="32">
        <v>69.62</v>
      </c>
      <c r="AL3" s="32">
        <v>69.62</v>
      </c>
      <c r="AM3" s="32">
        <v>69.62</v>
      </c>
      <c r="AN3" s="32">
        <v>69.62</v>
      </c>
      <c r="AO3" s="32">
        <v>69.62</v>
      </c>
      <c r="AP3" s="32"/>
      <c r="AQ3" s="32"/>
      <c r="AR3" s="32"/>
      <c r="AS3" s="32">
        <v>69.62</v>
      </c>
      <c r="AT3" s="33">
        <v>69.62</v>
      </c>
      <c r="AU3" s="34">
        <v>82.88</v>
      </c>
      <c r="AV3" s="34">
        <v>82.88</v>
      </c>
      <c r="AW3" s="34">
        <v>82.88</v>
      </c>
      <c r="AX3" s="34">
        <v>82.88</v>
      </c>
      <c r="AY3" s="34">
        <v>82.88</v>
      </c>
      <c r="AZ3" s="34">
        <v>82.88</v>
      </c>
      <c r="BA3" s="32"/>
      <c r="BB3" s="32"/>
      <c r="BC3" s="32"/>
      <c r="BD3" s="32">
        <v>82.88</v>
      </c>
      <c r="BE3" s="32">
        <v>82.88</v>
      </c>
      <c r="BF3" s="26">
        <f>AVERAGE(C3,N3,Y3,AJ3,AU3)</f>
        <v>77.21</v>
      </c>
      <c r="BG3" s="26">
        <f ref="BG3:BP16" t="shared" si="0">AVERAGE(D3,O3,Z3,AK3,AV3)</f>
        <v>77.21</v>
      </c>
      <c r="BH3" s="26">
        <f t="shared" si="0"/>
        <v>77.21</v>
      </c>
      <c r="BI3" s="26">
        <f t="shared" si="0"/>
        <v>77.21</v>
      </c>
      <c r="BJ3" s="26">
        <f t="shared" si="0"/>
        <v>77.21</v>
      </c>
      <c r="BK3" s="26">
        <f t="shared" si="0"/>
        <v>77.21</v>
      </c>
      <c r="BL3" s="26">
        <v>0</v>
      </c>
      <c r="BM3" s="26">
        <v>0</v>
      </c>
      <c r="BN3" s="26">
        <v>0</v>
      </c>
      <c r="BO3" s="26">
        <f t="shared" si="0"/>
        <v>77.21</v>
      </c>
      <c r="BP3" s="26">
        <f t="shared" si="0"/>
        <v>77.21</v>
      </c>
    </row>
    <row r="4" ht="15.75">
      <c r="A4" s="15"/>
      <c r="B4" s="1"/>
      <c r="C4" s="141"/>
      <c r="D4" s="39"/>
      <c r="E4" s="37"/>
      <c r="F4" s="37"/>
      <c r="G4" s="37"/>
      <c r="H4" s="37"/>
      <c r="I4" s="37"/>
      <c r="J4" s="37"/>
      <c r="K4" s="37"/>
      <c r="L4" s="37"/>
      <c r="M4" s="38"/>
      <c r="N4" s="141"/>
      <c r="O4" s="39">
        <v>52.65</v>
      </c>
      <c r="P4" s="37">
        <v>52.65</v>
      </c>
      <c r="Q4" s="37">
        <v>52.65</v>
      </c>
      <c r="R4" s="35"/>
      <c r="S4" s="37"/>
      <c r="T4" s="37"/>
      <c r="U4" s="39"/>
      <c r="V4" s="39"/>
      <c r="W4" s="37"/>
      <c r="X4" s="38"/>
      <c r="Y4" s="39"/>
      <c r="Z4" s="37"/>
      <c r="AA4" s="37"/>
      <c r="AB4" s="37"/>
      <c r="AC4" s="37"/>
      <c r="AD4" s="39"/>
      <c r="AE4" s="37"/>
      <c r="AF4" s="37"/>
      <c r="AG4" s="37"/>
      <c r="AH4" s="37"/>
      <c r="AI4" s="38"/>
      <c r="AJ4" s="39"/>
      <c r="AK4" s="37">
        <v>49.21</v>
      </c>
      <c r="AL4" s="37">
        <v>49.21</v>
      </c>
      <c r="AM4" s="37">
        <v>49.21</v>
      </c>
      <c r="AN4" s="37"/>
      <c r="AO4" s="37"/>
      <c r="AP4" s="37"/>
      <c r="AQ4" s="37"/>
      <c r="AR4" s="37"/>
      <c r="AS4" s="37"/>
      <c r="AT4" s="38"/>
      <c r="AU4" s="36"/>
      <c r="AV4" s="37">
        <v>44.39</v>
      </c>
      <c r="AW4" s="37">
        <v>44.39</v>
      </c>
      <c r="AX4" s="37">
        <v>44.39</v>
      </c>
      <c r="AY4" s="37"/>
      <c r="AZ4" s="37"/>
      <c r="BA4" s="37"/>
      <c r="BB4" s="37"/>
      <c r="BC4" s="37"/>
      <c r="BD4" s="37"/>
      <c r="BE4" s="40"/>
      <c r="BF4" s="26">
        <v>0</v>
      </c>
      <c r="BG4" s="26">
        <f t="shared" si="0"/>
        <v>48.75</v>
      </c>
      <c r="BH4" s="26">
        <f t="shared" si="0"/>
        <v>48.75</v>
      </c>
      <c r="BI4" s="26">
        <f t="shared" si="0"/>
        <v>48.75</v>
      </c>
      <c r="BJ4" s="26">
        <v>0</v>
      </c>
      <c r="BK4" s="26">
        <v>0</v>
      </c>
      <c r="BL4" s="26">
        <v>0</v>
      </c>
      <c r="BM4" s="26">
        <v>0</v>
      </c>
      <c r="BN4" s="26">
        <v>0</v>
      </c>
      <c r="BO4" s="26">
        <v>0</v>
      </c>
      <c r="BP4" s="26">
        <v>0</v>
      </c>
    </row>
    <row r="5" ht="15.75">
      <c r="A5" s="148"/>
      <c r="B5" s="1"/>
      <c r="C5" s="141"/>
      <c r="D5" s="39"/>
      <c r="E5" s="37"/>
      <c r="F5" s="37"/>
      <c r="G5" s="37"/>
      <c r="H5" s="37"/>
      <c r="I5" s="37"/>
      <c r="J5" s="37"/>
      <c r="K5" s="37"/>
      <c r="L5" s="37"/>
      <c r="M5" s="38"/>
      <c r="N5" s="141"/>
      <c r="O5" s="39"/>
      <c r="P5" s="37"/>
      <c r="Q5" s="37"/>
      <c r="R5" s="35"/>
      <c r="S5" s="37"/>
      <c r="T5" s="37"/>
      <c r="U5" s="39"/>
      <c r="V5" s="39"/>
      <c r="W5" s="37"/>
      <c r="X5" s="38"/>
      <c r="Y5" s="39"/>
      <c r="Z5" s="37"/>
      <c r="AA5" s="37"/>
      <c r="AB5" s="37"/>
      <c r="AC5" s="37"/>
      <c r="AD5" s="39"/>
      <c r="AE5" s="37"/>
      <c r="AF5" s="37"/>
      <c r="AG5" s="37"/>
      <c r="AH5" s="37"/>
      <c r="AI5" s="38"/>
      <c r="AJ5" s="39">
        <v>76</v>
      </c>
      <c r="AK5" s="37">
        <v>73</v>
      </c>
      <c r="AL5" s="37">
        <v>75</v>
      </c>
      <c r="AM5" s="37">
        <v>73</v>
      </c>
      <c r="AN5" s="37">
        <v>73</v>
      </c>
      <c r="AO5" s="37"/>
      <c r="AP5" s="37"/>
      <c r="AQ5" s="37">
        <v>73</v>
      </c>
      <c r="AR5" s="37"/>
      <c r="AS5" s="37"/>
      <c r="AT5" s="38">
        <v>73</v>
      </c>
      <c r="AU5" s="36">
        <v>63</v>
      </c>
      <c r="AV5" s="37">
        <v>70</v>
      </c>
      <c r="AW5" s="37">
        <v>71</v>
      </c>
      <c r="AX5" s="37">
        <v>86</v>
      </c>
      <c r="AY5" s="37">
        <v>86</v>
      </c>
      <c r="AZ5" s="37"/>
      <c r="BA5" s="37"/>
      <c r="BB5" s="37">
        <v>63</v>
      </c>
      <c r="BC5" s="37"/>
      <c r="BD5" s="37"/>
      <c r="BE5" s="40">
        <v>56</v>
      </c>
      <c r="BF5" s="26">
        <f ref="BF5:BF14" t="shared" si="1">AVERAGE(C5,N5,Y5,AJ5,AU5)</f>
        <v>69.5</v>
      </c>
      <c r="BG5" s="26">
        <f t="shared" si="0"/>
        <v>71.5</v>
      </c>
      <c r="BH5" s="26">
        <f t="shared" si="0"/>
        <v>73</v>
      </c>
      <c r="BI5" s="26">
        <f t="shared" si="0"/>
        <v>79.5</v>
      </c>
      <c r="BJ5" s="26">
        <f t="shared" si="0"/>
        <v>79.5</v>
      </c>
      <c r="BK5" s="26">
        <v>0</v>
      </c>
      <c r="BL5" s="26">
        <v>0</v>
      </c>
      <c r="BM5" s="26">
        <f ref="BM5:BN16" t="shared" si="2">AVERAGE(J5,U5,AF5,AQ5,BB5)</f>
        <v>68</v>
      </c>
      <c r="BN5" s="26">
        <v>0</v>
      </c>
      <c r="BO5" s="26">
        <v>0</v>
      </c>
      <c r="BP5" s="26">
        <f>AVERAGE(M5,X5,AI5,AT5,BE5)</f>
        <v>64.5</v>
      </c>
    </row>
    <row r="6" ht="15.75">
      <c r="A6" s="148"/>
      <c r="B6" s="1"/>
      <c r="C6" s="141">
        <v>70.9</v>
      </c>
      <c r="D6" s="39"/>
      <c r="E6" s="37"/>
      <c r="F6" s="37">
        <v>70.9</v>
      </c>
      <c r="G6" s="37">
        <v>70.9</v>
      </c>
      <c r="H6" s="37">
        <v>70.9</v>
      </c>
      <c r="I6" s="37"/>
      <c r="J6" s="37"/>
      <c r="K6" s="37"/>
      <c r="L6" s="37"/>
      <c r="M6" s="38"/>
      <c r="N6" s="141"/>
      <c r="O6" s="39"/>
      <c r="P6" s="37"/>
      <c r="Q6" s="37"/>
      <c r="R6" s="35"/>
      <c r="S6" s="37"/>
      <c r="T6" s="37"/>
      <c r="U6" s="39"/>
      <c r="V6" s="39"/>
      <c r="W6" s="37"/>
      <c r="X6" s="38"/>
      <c r="Y6" s="39"/>
      <c r="Z6" s="37"/>
      <c r="AA6" s="37"/>
      <c r="AB6" s="37"/>
      <c r="AC6" s="37"/>
      <c r="AD6" s="39"/>
      <c r="AE6" s="37"/>
      <c r="AF6" s="37"/>
      <c r="AG6" s="37"/>
      <c r="AH6" s="37"/>
      <c r="AI6" s="38"/>
      <c r="AJ6" s="39">
        <v>61.87</v>
      </c>
      <c r="AK6" s="37"/>
      <c r="AL6" s="37"/>
      <c r="AM6" s="37">
        <v>61.87</v>
      </c>
      <c r="AN6" s="37">
        <v>61.87</v>
      </c>
      <c r="AO6" s="37">
        <v>61.87</v>
      </c>
      <c r="AP6" s="37"/>
      <c r="AQ6" s="37"/>
      <c r="AR6" s="37"/>
      <c r="AS6" s="37"/>
      <c r="AT6" s="38"/>
      <c r="AU6" s="36">
        <v>75.64</v>
      </c>
      <c r="AV6" s="37"/>
      <c r="AW6" s="37"/>
      <c r="AX6" s="37">
        <v>75.64</v>
      </c>
      <c r="AY6" s="37">
        <v>75.64</v>
      </c>
      <c r="AZ6" s="37">
        <v>75.64</v>
      </c>
      <c r="BA6" s="37"/>
      <c r="BB6" s="37"/>
      <c r="BC6" s="37"/>
      <c r="BD6" s="37"/>
      <c r="BE6" s="40"/>
      <c r="BF6" s="26">
        <f t="shared" si="1"/>
        <v>69.47000000000001</v>
      </c>
      <c r="BG6" s="26">
        <v>0</v>
      </c>
      <c r="BH6" s="26">
        <v>0</v>
      </c>
      <c r="BI6" s="26">
        <f t="shared" si="0"/>
        <v>69.47000000000001</v>
      </c>
      <c r="BJ6" s="26">
        <f t="shared" si="0"/>
        <v>69.47000000000001</v>
      </c>
      <c r="BK6" s="26">
        <f t="shared" si="0"/>
        <v>69.47000000000001</v>
      </c>
      <c r="BL6" s="26">
        <v>0</v>
      </c>
      <c r="BM6" s="26">
        <v>0</v>
      </c>
      <c r="BN6" s="26">
        <v>0</v>
      </c>
      <c r="BO6" s="26">
        <v>0</v>
      </c>
      <c r="BP6" s="26">
        <v>0</v>
      </c>
    </row>
    <row r="7" ht="15.75">
      <c r="A7" s="79"/>
      <c r="B7" s="1"/>
      <c r="C7" s="141"/>
      <c r="D7" s="39"/>
      <c r="E7" s="37"/>
      <c r="F7" s="37"/>
      <c r="G7" s="37"/>
      <c r="H7" s="37"/>
      <c r="I7" s="37"/>
      <c r="J7" s="37"/>
      <c r="K7" s="37"/>
      <c r="L7" s="37"/>
      <c r="M7" s="38"/>
      <c r="N7" s="141"/>
      <c r="O7" s="39"/>
      <c r="P7" s="37"/>
      <c r="Q7" s="37"/>
      <c r="R7" s="35"/>
      <c r="S7" s="37"/>
      <c r="T7" s="37"/>
      <c r="U7" s="39"/>
      <c r="V7" s="39"/>
      <c r="W7" s="37"/>
      <c r="X7" s="38"/>
      <c r="Y7" s="39"/>
      <c r="Z7" s="37"/>
      <c r="AA7" s="37"/>
      <c r="AB7" s="37"/>
      <c r="AC7" s="37"/>
      <c r="AD7" s="39"/>
      <c r="AE7" s="37"/>
      <c r="AF7" s="37"/>
      <c r="AG7" s="37"/>
      <c r="AH7" s="37"/>
      <c r="AI7" s="38"/>
      <c r="AJ7" s="39"/>
      <c r="AK7" s="37"/>
      <c r="AL7" s="37"/>
      <c r="AM7" s="37"/>
      <c r="AN7" s="37"/>
      <c r="AO7" s="37"/>
      <c r="AP7" s="37"/>
      <c r="AQ7" s="37"/>
      <c r="AR7" s="37"/>
      <c r="AS7" s="37"/>
      <c r="AT7" s="38"/>
      <c r="AU7" s="36"/>
      <c r="AV7" s="37"/>
      <c r="AW7" s="37"/>
      <c r="AX7" s="37"/>
      <c r="AY7" s="37"/>
      <c r="AZ7" s="37"/>
      <c r="BA7" s="37"/>
      <c r="BB7" s="37"/>
      <c r="BC7" s="37"/>
      <c r="BD7" s="37"/>
      <c r="BE7" s="40"/>
      <c r="BF7" s="26">
        <v>0</v>
      </c>
      <c r="BG7" s="26">
        <v>0</v>
      </c>
      <c r="BH7" s="26">
        <v>0</v>
      </c>
      <c r="BI7" s="26">
        <v>0</v>
      </c>
      <c r="BJ7" s="26">
        <v>0</v>
      </c>
      <c r="BK7" s="26">
        <v>0</v>
      </c>
      <c r="BL7" s="26">
        <v>0</v>
      </c>
      <c r="BM7" s="26">
        <v>0</v>
      </c>
      <c r="BN7" s="26">
        <v>0</v>
      </c>
      <c r="BO7" s="26">
        <v>0</v>
      </c>
      <c r="BP7" s="26">
        <v>0</v>
      </c>
    </row>
    <row r="8" ht="15.75">
      <c r="A8" s="148"/>
      <c r="B8" s="1"/>
      <c r="C8" s="141"/>
      <c r="D8" s="39"/>
      <c r="E8" s="37"/>
      <c r="F8" s="37"/>
      <c r="G8" s="37"/>
      <c r="H8" s="37"/>
      <c r="I8" s="37"/>
      <c r="J8" s="37"/>
      <c r="K8" s="37"/>
      <c r="L8" s="37"/>
      <c r="M8" s="38"/>
      <c r="N8" s="141"/>
      <c r="O8" s="39"/>
      <c r="P8" s="37"/>
      <c r="Q8" s="37"/>
      <c r="R8" s="35"/>
      <c r="S8" s="37"/>
      <c r="T8" s="41"/>
      <c r="U8" s="39"/>
      <c r="V8" s="39"/>
      <c r="W8" s="37"/>
      <c r="X8" s="38"/>
      <c r="Y8" s="39"/>
      <c r="Z8" s="37"/>
      <c r="AA8" s="37"/>
      <c r="AB8" s="37"/>
      <c r="AC8" s="37"/>
      <c r="AD8" s="63"/>
      <c r="AE8" s="41"/>
      <c r="AF8" s="37"/>
      <c r="AG8" s="37"/>
      <c r="AH8" s="41"/>
      <c r="AI8" s="42"/>
      <c r="AJ8" s="39"/>
      <c r="AK8" s="37"/>
      <c r="AL8" s="37"/>
      <c r="AM8" s="37"/>
      <c r="AN8" s="37"/>
      <c r="AO8" s="37"/>
      <c r="AP8" s="37">
        <v>83.12</v>
      </c>
      <c r="AQ8" s="37"/>
      <c r="AR8" s="37"/>
      <c r="AS8" s="37"/>
      <c r="AT8" s="38"/>
      <c r="AU8" s="36"/>
      <c r="AV8" s="37"/>
      <c r="AW8" s="37"/>
      <c r="AX8" s="37"/>
      <c r="AY8" s="37"/>
      <c r="AZ8" s="37"/>
      <c r="BA8" s="37">
        <v>83.66</v>
      </c>
      <c r="BB8" s="37"/>
      <c r="BC8" s="37"/>
      <c r="BD8" s="37"/>
      <c r="BE8" s="40"/>
      <c r="BF8" s="26">
        <v>0</v>
      </c>
      <c r="BG8" s="26">
        <v>0</v>
      </c>
      <c r="BH8" s="26">
        <v>0</v>
      </c>
      <c r="BI8" s="26">
        <v>0</v>
      </c>
      <c r="BJ8" s="26">
        <v>0</v>
      </c>
      <c r="BK8" s="26">
        <v>0</v>
      </c>
      <c r="BL8" s="26">
        <f ref="BL8:BL16" t="shared" si="4">AVERAGE(I8,T8,AE8,AP8,BA8)</f>
        <v>83.39</v>
      </c>
      <c r="BM8" s="26">
        <v>0</v>
      </c>
      <c r="BN8" s="26">
        <v>0</v>
      </c>
      <c r="BO8" s="26">
        <v>0</v>
      </c>
      <c r="BP8" s="26">
        <v>0</v>
      </c>
    </row>
    <row r="9" ht="15.75">
      <c r="A9" s="147"/>
      <c r="B9" s="3"/>
      <c r="C9" s="142"/>
      <c r="D9" s="47"/>
      <c r="E9" s="45"/>
      <c r="F9" s="45"/>
      <c r="G9" s="45"/>
      <c r="H9" s="45"/>
      <c r="I9" s="45"/>
      <c r="J9" s="45"/>
      <c r="K9" s="45"/>
      <c r="L9" s="45"/>
      <c r="M9" s="46"/>
      <c r="N9" s="142"/>
      <c r="O9" s="47"/>
      <c r="P9" s="45"/>
      <c r="Q9" s="45"/>
      <c r="R9" s="43"/>
      <c r="S9" s="45"/>
      <c r="T9" s="45"/>
      <c r="U9" s="47"/>
      <c r="V9" s="47"/>
      <c r="W9" s="45"/>
      <c r="X9" s="46"/>
      <c r="Y9" s="47"/>
      <c r="Z9" s="45"/>
      <c r="AA9" s="45"/>
      <c r="AB9" s="45"/>
      <c r="AC9" s="45"/>
      <c r="AD9" s="47"/>
      <c r="AE9" s="45"/>
      <c r="AF9" s="45"/>
      <c r="AG9" s="45"/>
      <c r="AH9" s="45"/>
      <c r="AI9" s="46"/>
      <c r="AJ9" s="47"/>
      <c r="AK9" s="45"/>
      <c r="AL9" s="45"/>
      <c r="AM9" s="45"/>
      <c r="AN9" s="45"/>
      <c r="AO9" s="45"/>
      <c r="AP9" s="45"/>
      <c r="AQ9" s="45"/>
      <c r="AR9" s="45"/>
      <c r="AS9" s="45"/>
      <c r="AT9" s="46"/>
      <c r="AU9" s="44"/>
      <c r="AV9" s="45"/>
      <c r="AW9" s="45"/>
      <c r="AX9" s="45"/>
      <c r="AY9" s="45"/>
      <c r="AZ9" s="45"/>
      <c r="BA9" s="45">
        <v>80.13</v>
      </c>
      <c r="BB9" s="45"/>
      <c r="BC9" s="45"/>
      <c r="BD9" s="45"/>
      <c r="BE9" s="48"/>
      <c r="BF9" s="26">
        <v>0</v>
      </c>
      <c r="BG9" s="26">
        <v>0</v>
      </c>
      <c r="BH9" s="26">
        <v>0</v>
      </c>
      <c r="BI9" s="26">
        <v>0</v>
      </c>
      <c r="BJ9" s="26">
        <v>0</v>
      </c>
      <c r="BK9" s="26">
        <v>0</v>
      </c>
      <c r="BL9" s="26">
        <f t="shared" si="4"/>
        <v>80.13</v>
      </c>
      <c r="BM9" s="26">
        <v>0</v>
      </c>
      <c r="BN9" s="26">
        <v>0</v>
      </c>
      <c r="BO9" s="26">
        <v>0</v>
      </c>
      <c r="BP9" s="26">
        <v>0</v>
      </c>
    </row>
    <row r="10" ht="15.75">
      <c r="A10" s="149"/>
      <c r="B10" s="2"/>
      <c r="C10" s="140">
        <v>0</v>
      </c>
      <c r="D10" s="54">
        <v>0</v>
      </c>
      <c r="E10" s="49"/>
      <c r="F10" s="49">
        <v>0</v>
      </c>
      <c r="G10" s="49"/>
      <c r="H10" s="49"/>
      <c r="I10" s="49"/>
      <c r="J10" s="49"/>
      <c r="K10" s="49"/>
      <c r="L10" s="49">
        <v>0</v>
      </c>
      <c r="M10" s="50"/>
      <c r="V10" s="54"/>
      <c r="W10" s="49"/>
      <c r="X10" s="50"/>
      <c r="Y10" s="51"/>
      <c r="Z10" s="49"/>
      <c r="AA10" s="49"/>
      <c r="AB10" s="49"/>
      <c r="AC10" s="49"/>
      <c r="AD10" s="54"/>
      <c r="AE10" s="49"/>
      <c r="AF10" s="49"/>
      <c r="AG10" s="49"/>
      <c r="AH10" s="49"/>
      <c r="AI10" s="50"/>
      <c r="AJ10" s="51">
        <v>0</v>
      </c>
      <c r="AK10" s="49">
        <v>0</v>
      </c>
      <c r="AL10" s="49"/>
      <c r="AM10" s="49">
        <v>0</v>
      </c>
      <c r="AN10" s="49"/>
      <c r="AO10" s="49"/>
      <c r="AP10" s="49"/>
      <c r="AQ10" s="49"/>
      <c r="AR10" s="49"/>
      <c r="AS10" s="49">
        <v>0</v>
      </c>
      <c r="AT10" s="50"/>
      <c r="AU10" s="51">
        <v>0</v>
      </c>
      <c r="AV10" s="51">
        <v>0</v>
      </c>
      <c r="AW10" s="51">
        <v>0</v>
      </c>
      <c r="AX10" s="51">
        <v>0</v>
      </c>
      <c r="AY10" s="49"/>
      <c r="AZ10" s="49"/>
      <c r="BA10" s="49"/>
      <c r="BB10" s="49"/>
      <c r="BC10" s="49"/>
      <c r="BD10" s="49"/>
      <c r="BE10" s="52"/>
      <c r="BF10" s="26">
        <v>0</v>
      </c>
      <c r="BG10" s="26">
        <v>0</v>
      </c>
      <c r="BH10" s="26">
        <v>0</v>
      </c>
      <c r="BI10" s="26">
        <v>0</v>
      </c>
      <c r="BJ10" s="26">
        <v>0</v>
      </c>
      <c r="BK10" s="26">
        <v>0</v>
      </c>
      <c r="BL10" s="26">
        <v>0</v>
      </c>
      <c r="BM10" s="26">
        <v>0</v>
      </c>
      <c r="BN10" s="26">
        <v>0</v>
      </c>
      <c r="BO10" s="26">
        <f ref="BO10:BO16" t="shared" si="5">AVERAGE(L10,W10,AH10,AS10,BD10)</f>
        <v>0</v>
      </c>
      <c r="BP10" s="26">
        <v>0</v>
      </c>
    </row>
    <row r="11" ht="15.75">
      <c r="A11" s="15"/>
      <c r="B11" s="1"/>
      <c r="C11" s="141"/>
      <c r="D11" s="39">
        <v>0</v>
      </c>
      <c r="E11" s="37">
        <v>0</v>
      </c>
      <c r="F11" s="37"/>
      <c r="G11" s="37"/>
      <c r="H11" s="37">
        <v>0</v>
      </c>
      <c r="I11" s="37"/>
      <c r="J11" s="37"/>
      <c r="K11" s="37"/>
      <c r="L11" s="37"/>
      <c r="M11" s="38"/>
      <c r="N11" s="141"/>
      <c r="O11" s="39"/>
      <c r="P11" s="37"/>
      <c r="Q11" s="37"/>
      <c r="R11" s="35">
        <v>65.23</v>
      </c>
      <c r="S11" s="37">
        <v>65.23</v>
      </c>
      <c r="T11" s="37"/>
      <c r="U11" s="39">
        <v>65.23</v>
      </c>
      <c r="V11" s="39"/>
      <c r="W11" s="37"/>
      <c r="X11" s="38"/>
      <c r="Y11" s="36"/>
      <c r="Z11" s="37"/>
      <c r="AA11" s="37"/>
      <c r="AB11" s="37"/>
      <c r="AC11" s="37">
        <v>65.23</v>
      </c>
      <c r="AD11" s="39">
        <v>65.23</v>
      </c>
      <c r="AE11" s="37"/>
      <c r="AF11" s="37">
        <v>65.23</v>
      </c>
      <c r="AG11" s="37"/>
      <c r="AH11" s="37"/>
      <c r="AI11" s="38"/>
      <c r="AJ11" s="36">
        <v>82.4</v>
      </c>
      <c r="AK11" s="37">
        <v>78.96</v>
      </c>
      <c r="AL11" s="37">
        <v>90.36</v>
      </c>
      <c r="AM11" s="37">
        <v>98.33</v>
      </c>
      <c r="AN11" s="37"/>
      <c r="AO11" s="37"/>
      <c r="AP11" s="37"/>
      <c r="AQ11" s="37"/>
      <c r="AR11" s="37"/>
      <c r="AS11" s="37"/>
      <c r="AT11" s="38"/>
      <c r="AU11" s="36">
        <v>97.73</v>
      </c>
      <c r="AV11" s="37">
        <v>97.73</v>
      </c>
      <c r="AW11" s="37">
        <v>95.94</v>
      </c>
      <c r="AX11" s="37">
        <v>95.94</v>
      </c>
      <c r="AY11" s="37"/>
      <c r="AZ11" s="37"/>
      <c r="BA11" s="37"/>
      <c r="BB11" s="37"/>
      <c r="BC11" s="37"/>
      <c r="BD11" s="37"/>
      <c r="BE11" s="40"/>
      <c r="BF11" s="26">
        <f t="shared" si="1"/>
        <v>90.065</v>
      </c>
      <c r="BG11" s="26">
        <f t="shared" si="0"/>
        <v>58.89666666666667</v>
      </c>
      <c r="BH11" s="26">
        <f t="shared" si="0"/>
        <v>62.1</v>
      </c>
      <c r="BI11" s="26">
        <f t="shared" si="0"/>
        <v>97.13499999999999</v>
      </c>
      <c r="BJ11" s="26">
        <f t="shared" si="0"/>
        <v>65.23</v>
      </c>
      <c r="BK11" s="26">
        <f t="shared" si="0"/>
        <v>43.48666666666667</v>
      </c>
      <c r="BL11" s="26">
        <v>0</v>
      </c>
      <c r="BM11" s="26">
        <f t="shared" si="2"/>
        <v>65.23</v>
      </c>
      <c r="BN11" s="26">
        <v>0</v>
      </c>
      <c r="BO11" s="26">
        <v>0</v>
      </c>
      <c r="BP11" s="26">
        <v>0</v>
      </c>
    </row>
    <row r="12" ht="15.75">
      <c r="A12" s="148"/>
      <c r="B12" s="1"/>
      <c r="C12" s="141">
        <v>54.43</v>
      </c>
      <c r="D12" s="39">
        <v>54.43</v>
      </c>
      <c r="E12" s="37">
        <v>54.43</v>
      </c>
      <c r="F12" s="37">
        <v>54.43</v>
      </c>
      <c r="G12" s="37">
        <v>54.43</v>
      </c>
      <c r="H12" s="37"/>
      <c r="I12" s="37"/>
      <c r="J12" s="37"/>
      <c r="K12" s="37"/>
      <c r="L12" s="37"/>
      <c r="M12" s="38"/>
      <c r="N12" s="141">
        <v>58.08</v>
      </c>
      <c r="O12" s="39">
        <v>58.08</v>
      </c>
      <c r="P12" s="37">
        <v>58.08</v>
      </c>
      <c r="Q12" s="37">
        <v>58.08</v>
      </c>
      <c r="R12" s="35">
        <v>58.08</v>
      </c>
      <c r="S12" s="37"/>
      <c r="T12" s="41"/>
      <c r="U12" s="39"/>
      <c r="V12" s="39"/>
      <c r="W12" s="37"/>
      <c r="X12" s="38"/>
      <c r="Y12" s="39"/>
      <c r="Z12" s="37"/>
      <c r="AA12" s="37"/>
      <c r="AB12" s="37"/>
      <c r="AC12" s="37"/>
      <c r="AD12" s="63"/>
      <c r="AE12" s="41"/>
      <c r="AF12" s="37"/>
      <c r="AG12" s="37"/>
      <c r="AH12" s="41"/>
      <c r="AI12" s="42"/>
      <c r="AJ12" s="39">
        <v>50.39</v>
      </c>
      <c r="AK12" s="37">
        <v>50.39</v>
      </c>
      <c r="AL12" s="37"/>
      <c r="AM12" s="37">
        <v>50.39</v>
      </c>
      <c r="AN12" s="37"/>
      <c r="AO12" s="37"/>
      <c r="AP12" s="37"/>
      <c r="AQ12" s="37"/>
      <c r="AR12" s="37"/>
      <c r="AS12" s="37"/>
      <c r="AT12" s="38"/>
      <c r="AU12" s="39">
        <v>54.53</v>
      </c>
      <c r="AV12" s="37">
        <v>61.94</v>
      </c>
      <c r="AW12" s="37">
        <v>69.28</v>
      </c>
      <c r="AX12" s="37">
        <v>54.63</v>
      </c>
      <c r="AY12" s="37"/>
      <c r="AZ12" s="37">
        <v>54.63</v>
      </c>
      <c r="BA12" s="37"/>
      <c r="BB12" s="37"/>
      <c r="BC12" s="37"/>
      <c r="BD12" s="37"/>
      <c r="BE12" s="40"/>
      <c r="BF12" s="26">
        <f t="shared" si="1"/>
        <v>54.357499999999995</v>
      </c>
      <c r="BG12" s="26">
        <f t="shared" si="0"/>
        <v>56.209999999999994</v>
      </c>
      <c r="BH12" s="26">
        <f t="shared" si="0"/>
        <v>60.596666666666664</v>
      </c>
      <c r="BI12" s="26">
        <f t="shared" si="0"/>
        <v>54.38249999999999</v>
      </c>
      <c r="BJ12" s="26">
        <f t="shared" si="0"/>
        <v>56.254999999999995</v>
      </c>
      <c r="BK12" s="26">
        <f t="shared" si="0"/>
        <v>54.63</v>
      </c>
      <c r="BL12" s="26">
        <v>0</v>
      </c>
      <c r="BM12" s="26">
        <v>0</v>
      </c>
      <c r="BN12" s="26">
        <v>0</v>
      </c>
      <c r="BO12" s="26">
        <v>0</v>
      </c>
      <c r="BP12" s="26">
        <v>0</v>
      </c>
    </row>
    <row r="13" ht="15.75">
      <c r="A13" s="15"/>
      <c r="B13" s="1"/>
      <c r="C13" s="141">
        <v>58.61</v>
      </c>
      <c r="D13" s="39">
        <v>58.61</v>
      </c>
      <c r="E13" s="37">
        <v>58.61</v>
      </c>
      <c r="F13" s="37">
        <v>58.61</v>
      </c>
      <c r="G13" s="37"/>
      <c r="H13" s="37"/>
      <c r="I13" s="37"/>
      <c r="J13" s="37"/>
      <c r="K13" s="37"/>
      <c r="L13" s="37"/>
      <c r="M13" s="38"/>
      <c r="N13" s="141">
        <v>50.26</v>
      </c>
      <c r="O13" s="39">
        <v>50.26</v>
      </c>
      <c r="P13" s="37">
        <v>50.26</v>
      </c>
      <c r="Q13" s="37">
        <v>50.26</v>
      </c>
      <c r="R13" s="35"/>
      <c r="S13" s="37"/>
      <c r="T13" s="37"/>
      <c r="U13" s="39"/>
      <c r="V13" s="39"/>
      <c r="W13" s="37"/>
      <c r="X13" s="38"/>
      <c r="Y13" s="36"/>
      <c r="Z13" s="37"/>
      <c r="AA13" s="37"/>
      <c r="AB13" s="37"/>
      <c r="AC13" s="37"/>
      <c r="AD13" s="39"/>
      <c r="AE13" s="37"/>
      <c r="AF13" s="37"/>
      <c r="AG13" s="37"/>
      <c r="AH13" s="37"/>
      <c r="AI13" s="38"/>
      <c r="AJ13" s="36">
        <v>69.95</v>
      </c>
      <c r="AK13" s="37">
        <v>69.95</v>
      </c>
      <c r="AL13" s="37"/>
      <c r="AM13" s="37">
        <v>69.95</v>
      </c>
      <c r="AN13" s="37">
        <v>69.95</v>
      </c>
      <c r="AO13" s="37"/>
      <c r="AP13" s="37"/>
      <c r="AQ13" s="37"/>
      <c r="AR13" s="37"/>
      <c r="AS13" s="37"/>
      <c r="AT13" s="38"/>
      <c r="AU13" s="36">
        <v>70.59</v>
      </c>
      <c r="AV13" s="37">
        <v>70.59</v>
      </c>
      <c r="AW13" s="37"/>
      <c r="AX13" s="37">
        <v>70.59</v>
      </c>
      <c r="AY13" s="37">
        <v>70.59</v>
      </c>
      <c r="AZ13" s="37"/>
      <c r="BA13" s="37"/>
      <c r="BB13" s="37"/>
      <c r="BC13" s="37"/>
      <c r="BD13" s="37"/>
      <c r="BE13" s="40"/>
      <c r="BF13" s="26">
        <f t="shared" si="1"/>
        <v>62.3525</v>
      </c>
      <c r="BG13" s="26">
        <f t="shared" si="0"/>
        <v>62.3525</v>
      </c>
      <c r="BH13" s="26">
        <f t="shared" si="0"/>
        <v>54.435</v>
      </c>
      <c r="BI13" s="26">
        <f t="shared" si="0"/>
        <v>62.3525</v>
      </c>
      <c r="BJ13" s="26">
        <f t="shared" si="0"/>
        <v>70.27000000000001</v>
      </c>
      <c r="BK13" s="26">
        <v>0</v>
      </c>
      <c r="BL13" s="26">
        <v>0</v>
      </c>
      <c r="BM13" s="26">
        <v>0</v>
      </c>
      <c r="BN13" s="26">
        <v>0</v>
      </c>
      <c r="BO13" s="26">
        <v>0</v>
      </c>
      <c r="BP13" s="26">
        <v>0</v>
      </c>
    </row>
    <row r="14" ht="15.75">
      <c r="A14" s="16"/>
      <c r="B14" s="3"/>
      <c r="C14" s="142"/>
      <c r="D14" s="47">
        <v>0</v>
      </c>
      <c r="E14" s="45">
        <v>0</v>
      </c>
      <c r="F14" s="45">
        <v>0</v>
      </c>
      <c r="G14" s="45">
        <v>0</v>
      </c>
      <c r="H14" s="45"/>
      <c r="I14" s="45"/>
      <c r="J14" s="45"/>
      <c r="K14" s="45"/>
      <c r="L14" s="45"/>
      <c r="M14" s="46"/>
      <c r="N14" s="140">
        <v>20.06</v>
      </c>
      <c r="O14" s="54">
        <v>20.06</v>
      </c>
      <c r="P14" s="49">
        <v>20.06</v>
      </c>
      <c r="Q14" s="49">
        <v>20.06</v>
      </c>
      <c r="R14" s="57">
        <v>20.06</v>
      </c>
      <c r="S14" s="49"/>
      <c r="T14" s="49"/>
      <c r="U14" s="54">
        <v>20.06</v>
      </c>
      <c r="V14" s="47"/>
      <c r="W14" s="45"/>
      <c r="X14" s="46"/>
      <c r="Y14" s="44"/>
      <c r="Z14" s="45"/>
      <c r="AA14" s="45"/>
      <c r="AB14" s="45"/>
      <c r="AC14" s="45"/>
      <c r="AD14" s="47"/>
      <c r="AE14" s="45"/>
      <c r="AF14" s="45"/>
      <c r="AG14" s="45"/>
      <c r="AH14" s="45"/>
      <c r="AI14" s="46"/>
      <c r="AJ14" s="44">
        <v>54.26</v>
      </c>
      <c r="AK14" s="45">
        <v>57.84</v>
      </c>
      <c r="AL14" s="45"/>
      <c r="AM14" s="45">
        <v>39.75</v>
      </c>
      <c r="AN14" s="45">
        <v>32.48</v>
      </c>
      <c r="AO14" s="45"/>
      <c r="AP14" s="45"/>
      <c r="AQ14" s="45"/>
      <c r="AR14" s="45"/>
      <c r="AS14" s="45"/>
      <c r="AT14" s="46"/>
      <c r="AU14" s="44">
        <v>63.59</v>
      </c>
      <c r="AV14" s="45">
        <v>61.99</v>
      </c>
      <c r="AW14" s="45"/>
      <c r="AX14" s="45"/>
      <c r="AY14" s="45">
        <v>61.99</v>
      </c>
      <c r="AZ14" s="45"/>
      <c r="BA14" s="45"/>
      <c r="BB14" s="45">
        <v>76.73</v>
      </c>
      <c r="BC14" s="45"/>
      <c r="BD14" s="45"/>
      <c r="BE14" s="48"/>
      <c r="BF14" s="26">
        <f t="shared" si="1"/>
        <v>45.97</v>
      </c>
      <c r="BG14" s="26">
        <f t="shared" si="0"/>
        <v>34.972500000000004</v>
      </c>
      <c r="BH14" s="26">
        <f t="shared" si="0"/>
        <v>10.03</v>
      </c>
      <c r="BI14" s="26">
        <f t="shared" si="0"/>
        <v>19.936666666666667</v>
      </c>
      <c r="BJ14" s="26">
        <f t="shared" si="0"/>
        <v>28.6325</v>
      </c>
      <c r="BK14" s="26">
        <v>0</v>
      </c>
      <c r="BL14" s="26">
        <v>0</v>
      </c>
      <c r="BM14" s="26">
        <f t="shared" si="2"/>
        <v>48.395</v>
      </c>
      <c r="BN14" s="26">
        <v>0</v>
      </c>
      <c r="BO14" s="26">
        <v>0</v>
      </c>
      <c r="BP14" s="26">
        <v>0</v>
      </c>
    </row>
    <row r="15" ht="15.75">
      <c r="A15" s="149"/>
      <c r="B15" s="2"/>
      <c r="C15" s="140"/>
      <c r="D15" s="54"/>
      <c r="E15" s="49"/>
      <c r="F15" s="49"/>
      <c r="G15" s="49"/>
      <c r="H15" s="49"/>
      <c r="I15" s="49"/>
      <c r="J15" s="49"/>
      <c r="K15" s="49"/>
      <c r="L15" s="49"/>
      <c r="M15" s="50"/>
      <c r="N15" s="140"/>
      <c r="O15" s="54"/>
      <c r="P15" s="49"/>
      <c r="Q15" s="49"/>
      <c r="R15" s="57"/>
      <c r="S15" s="49"/>
      <c r="T15" s="49"/>
      <c r="U15" s="54"/>
      <c r="V15" s="54"/>
      <c r="W15" s="49"/>
      <c r="X15" s="50"/>
      <c r="Y15" s="51"/>
      <c r="Z15" s="49">
        <v>0</v>
      </c>
      <c r="AA15" s="49">
        <v>0</v>
      </c>
      <c r="AB15" s="49">
        <v>0</v>
      </c>
      <c r="AC15" s="49">
        <v>0</v>
      </c>
      <c r="AD15" s="54"/>
      <c r="AE15" s="49"/>
      <c r="AF15" s="49"/>
      <c r="AG15" s="49"/>
      <c r="AH15" s="49"/>
      <c r="AI15" s="50"/>
      <c r="AJ15" s="51"/>
      <c r="AK15" s="49">
        <v>0</v>
      </c>
      <c r="AL15" s="49">
        <v>0</v>
      </c>
      <c r="AM15" s="49">
        <v>0</v>
      </c>
      <c r="AN15" s="49">
        <v>0</v>
      </c>
      <c r="AO15" s="49"/>
      <c r="AP15" s="49"/>
      <c r="AQ15" s="49"/>
      <c r="AR15" s="49"/>
      <c r="AS15" s="49"/>
      <c r="AT15" s="50"/>
      <c r="AU15" s="51"/>
      <c r="AV15" s="49">
        <v>0</v>
      </c>
      <c r="AW15" s="49">
        <v>0</v>
      </c>
      <c r="AX15" s="49">
        <v>0</v>
      </c>
      <c r="AY15" s="49">
        <v>0</v>
      </c>
      <c r="AZ15" s="49"/>
      <c r="BA15" s="49"/>
      <c r="BB15" s="49"/>
      <c r="BC15" s="49"/>
      <c r="BD15" s="49"/>
      <c r="BE15" s="52"/>
      <c r="BF15" s="26">
        <v>0</v>
      </c>
      <c r="BG15" s="26">
        <f t="shared" si="0"/>
        <v>0</v>
      </c>
      <c r="BH15" s="26">
        <f t="shared" si="0"/>
        <v>0</v>
      </c>
      <c r="BI15" s="26">
        <f t="shared" si="0"/>
        <v>0</v>
      </c>
      <c r="BJ15" s="26">
        <f t="shared" si="0"/>
        <v>0</v>
      </c>
      <c r="BK15" s="26">
        <v>0</v>
      </c>
      <c r="BL15" s="26">
        <v>0</v>
      </c>
      <c r="BM15" s="26">
        <v>0</v>
      </c>
      <c r="BN15" s="26">
        <v>0</v>
      </c>
      <c r="BO15" s="26">
        <v>0</v>
      </c>
      <c r="BP15" s="26">
        <v>0</v>
      </c>
    </row>
    <row r="16" ht="15.75">
      <c r="A16" s="15"/>
      <c r="B16" s="1"/>
      <c r="C16" s="141"/>
      <c r="D16" s="39">
        <v>100</v>
      </c>
      <c r="E16" s="37">
        <v>100</v>
      </c>
      <c r="F16" s="37">
        <v>100</v>
      </c>
      <c r="G16" s="37"/>
      <c r="H16" s="37"/>
      <c r="I16" s="37"/>
      <c r="J16" s="37"/>
      <c r="K16" s="37"/>
      <c r="L16" s="37"/>
      <c r="M16" s="38"/>
      <c r="N16" s="141"/>
      <c r="O16" s="39"/>
      <c r="P16" s="37"/>
      <c r="Q16" s="37"/>
      <c r="R16" s="35"/>
      <c r="S16" s="37"/>
      <c r="T16" s="37"/>
      <c r="U16" s="39"/>
      <c r="V16" s="39"/>
      <c r="W16" s="37"/>
      <c r="X16" s="38"/>
      <c r="Y16" s="36"/>
      <c r="Z16" s="37">
        <v>78</v>
      </c>
      <c r="AA16" s="37">
        <v>78</v>
      </c>
      <c r="AB16" s="37">
        <v>78</v>
      </c>
      <c r="AC16" s="37">
        <v>78</v>
      </c>
      <c r="AD16" s="39">
        <v>78</v>
      </c>
      <c r="AE16" s="37">
        <v>78</v>
      </c>
      <c r="AF16" s="37">
        <v>78</v>
      </c>
      <c r="AG16" s="37">
        <v>78</v>
      </c>
      <c r="AH16" s="37">
        <v>78</v>
      </c>
      <c r="AI16" s="38"/>
      <c r="AJ16" s="36"/>
      <c r="AK16" s="37">
        <v>39</v>
      </c>
      <c r="AL16" s="37">
        <v>39</v>
      </c>
      <c r="AM16" s="37">
        <v>39</v>
      </c>
      <c r="AN16" s="37"/>
      <c r="AO16" s="37"/>
      <c r="AP16" s="37"/>
      <c r="AQ16" s="37"/>
      <c r="AR16" s="37"/>
      <c r="AS16" s="37"/>
      <c r="AT16" s="38"/>
      <c r="AU16" s="36"/>
      <c r="AV16" s="37">
        <v>41</v>
      </c>
      <c r="AW16" s="37">
        <v>41</v>
      </c>
      <c r="AX16" s="37">
        <v>41</v>
      </c>
      <c r="AY16" s="37"/>
      <c r="AZ16" s="37"/>
      <c r="BA16" s="37"/>
      <c r="BB16" s="37"/>
      <c r="BC16" s="37"/>
      <c r="BD16" s="37"/>
      <c r="BE16" s="40"/>
      <c r="BF16" s="26">
        <v>0</v>
      </c>
      <c r="BG16" s="26">
        <f t="shared" si="0"/>
        <v>64.5</v>
      </c>
      <c r="BH16" s="26">
        <f t="shared" si="0"/>
        <v>64.5</v>
      </c>
      <c r="BI16" s="26">
        <f t="shared" si="0"/>
        <v>64.5</v>
      </c>
      <c r="BJ16" s="26">
        <f t="shared" si="0"/>
        <v>78</v>
      </c>
      <c r="BK16" s="26">
        <f t="shared" si="0"/>
        <v>78</v>
      </c>
      <c r="BL16" s="26">
        <f t="shared" si="4"/>
        <v>78</v>
      </c>
      <c r="BM16" s="26">
        <f t="shared" si="2"/>
        <v>78</v>
      </c>
      <c r="BN16" s="26">
        <f t="shared" si="2"/>
        <v>78</v>
      </c>
      <c r="BO16" s="26">
        <f t="shared" si="5"/>
        <v>78</v>
      </c>
      <c r="BP16" s="26">
        <v>0</v>
      </c>
    </row>
    <row r="17" ht="15.75">
      <c r="A17" s="129"/>
      <c r="B17" s="3"/>
      <c r="C17" s="142"/>
      <c r="D17" s="47"/>
      <c r="E17" s="45"/>
      <c r="F17" s="45"/>
      <c r="G17" s="45"/>
      <c r="H17" s="45"/>
      <c r="I17" s="45"/>
      <c r="J17" s="45"/>
      <c r="K17" s="45"/>
      <c r="L17" s="45"/>
      <c r="M17" s="46"/>
      <c r="N17" s="142"/>
      <c r="O17" s="47"/>
      <c r="P17" s="45"/>
      <c r="Q17" s="45"/>
      <c r="R17" s="43"/>
      <c r="S17" s="45"/>
      <c r="T17" s="45"/>
      <c r="U17" s="47"/>
      <c r="V17" s="47"/>
      <c r="W17" s="45"/>
      <c r="X17" s="46"/>
      <c r="Y17" s="44"/>
      <c r="Z17" s="45"/>
      <c r="AA17" s="45"/>
      <c r="AB17" s="45"/>
      <c r="AC17" s="45"/>
      <c r="AD17" s="47"/>
      <c r="AE17" s="45"/>
      <c r="AF17" s="45"/>
      <c r="AG17" s="45"/>
      <c r="AH17" s="45"/>
      <c r="AI17" s="46"/>
      <c r="AJ17" s="44"/>
      <c r="AK17" s="45"/>
      <c r="AL17" s="45"/>
      <c r="AM17" s="45"/>
      <c r="AN17" s="45"/>
      <c r="AO17" s="45"/>
      <c r="AP17" s="45"/>
      <c r="AQ17" s="45"/>
      <c r="AR17" s="45"/>
      <c r="AS17" s="45"/>
      <c r="AT17" s="46"/>
      <c r="AU17" s="44"/>
      <c r="AV17" s="45"/>
      <c r="AW17" s="45"/>
      <c r="AX17" s="45"/>
      <c r="AY17" s="45"/>
      <c r="AZ17" s="45"/>
      <c r="BA17" s="45"/>
      <c r="BB17" s="45"/>
      <c r="BC17" s="45"/>
      <c r="BD17" s="45"/>
      <c r="BE17" s="48"/>
      <c r="BF17" s="26">
        <v>0</v>
      </c>
      <c r="BG17" s="26">
        <v>0</v>
      </c>
      <c r="BH17" s="26">
        <v>0</v>
      </c>
      <c r="BI17" s="26">
        <v>0</v>
      </c>
      <c r="BJ17" s="26">
        <v>0</v>
      </c>
      <c r="BK17" s="26">
        <v>0</v>
      </c>
      <c r="BL17" s="26">
        <v>0</v>
      </c>
      <c r="BM17" s="26">
        <v>0</v>
      </c>
      <c r="BN17" s="26">
        <v>0</v>
      </c>
      <c r="BO17" s="26">
        <v>0</v>
      </c>
      <c r="BP17" s="26">
        <v>0</v>
      </c>
    </row>
    <row r="19" ht="15.75"/>
    <row r="20" ht="15.75">
      <c r="A20" s="180" t="s">
        <v>32</v>
      </c>
      <c r="B20" s="182" t="s">
        <v>33</v>
      </c>
      <c r="C20" s="184" t="s">
        <v>48</v>
      </c>
      <c r="D20" s="185"/>
      <c r="E20" s="185"/>
      <c r="F20" s="185"/>
      <c r="G20" s="185"/>
      <c r="H20" s="185"/>
      <c r="I20" s="185"/>
      <c r="J20" s="185"/>
      <c r="K20" s="185"/>
      <c r="L20" s="185"/>
      <c r="M20" s="186"/>
      <c r="N20" s="184" t="s">
        <v>48</v>
      </c>
      <c r="O20" s="185"/>
      <c r="P20" s="185"/>
      <c r="Q20" s="185"/>
      <c r="R20" s="185"/>
      <c r="S20" s="185"/>
      <c r="T20" s="185"/>
      <c r="U20" s="185"/>
      <c r="V20" s="185"/>
      <c r="W20" s="185"/>
      <c r="X20" s="186"/>
      <c r="Y20" s="184" t="s">
        <v>48</v>
      </c>
      <c r="Z20" s="185"/>
      <c r="AA20" s="185"/>
      <c r="AB20" s="185"/>
      <c r="AC20" s="185"/>
      <c r="AD20" s="185"/>
      <c r="AE20" s="185"/>
      <c r="AF20" s="185"/>
      <c r="AG20" s="185"/>
      <c r="AH20" s="185"/>
      <c r="AI20" s="186"/>
      <c r="AJ20" s="184" t="s">
        <v>48</v>
      </c>
      <c r="AK20" s="185"/>
      <c r="AL20" s="185"/>
      <c r="AM20" s="185"/>
      <c r="AN20" s="185"/>
      <c r="AO20" s="185"/>
      <c r="AP20" s="185"/>
      <c r="AQ20" s="185"/>
      <c r="AR20" s="185"/>
      <c r="AS20" s="185"/>
      <c r="AT20" s="186"/>
      <c r="AU20" s="184" t="s">
        <v>48</v>
      </c>
      <c r="AV20" s="185"/>
      <c r="AW20" s="185"/>
      <c r="AX20" s="185"/>
      <c r="AY20" s="185"/>
      <c r="AZ20" s="185"/>
      <c r="BA20" s="185"/>
      <c r="BB20" s="185"/>
      <c r="BC20" s="185"/>
      <c r="BD20" s="185"/>
      <c r="BE20" s="186"/>
      <c r="BG20" s="177" t="s">
        <v>49</v>
      </c>
      <c r="BH20" s="178"/>
      <c r="BI20" s="178"/>
      <c r="BJ20" s="178"/>
      <c r="BK20" s="178"/>
      <c r="BL20" s="179"/>
      <c r="BP20" s="0" t="s">
        <v>31</v>
      </c>
    </row>
    <row r="21" ht="15.75">
      <c r="A21" s="181"/>
      <c r="B21" s="183"/>
      <c r="C21" s="89" t="s">
        <v>13</v>
      </c>
      <c r="D21" s="90" t="s">
        <v>37</v>
      </c>
      <c r="E21" s="91" t="s">
        <v>38</v>
      </c>
      <c r="F21" s="91" t="s">
        <v>39</v>
      </c>
      <c r="G21" s="91" t="s">
        <v>40</v>
      </c>
      <c r="H21" s="91" t="s">
        <v>41</v>
      </c>
      <c r="I21" s="91" t="s">
        <v>14</v>
      </c>
      <c r="J21" s="91" t="s">
        <v>42</v>
      </c>
      <c r="K21" s="91" t="s">
        <v>43</v>
      </c>
      <c r="L21" s="91" t="s">
        <v>44</v>
      </c>
      <c r="M21" s="92" t="s">
        <v>45</v>
      </c>
      <c r="N21" s="89" t="s">
        <v>13</v>
      </c>
      <c r="O21" s="90" t="s">
        <v>37</v>
      </c>
      <c r="P21" s="91" t="s">
        <v>38</v>
      </c>
      <c r="Q21" s="91" t="s">
        <v>39</v>
      </c>
      <c r="R21" s="91" t="s">
        <v>40</v>
      </c>
      <c r="S21" s="91" t="s">
        <v>41</v>
      </c>
      <c r="T21" s="91" t="s">
        <v>14</v>
      </c>
      <c r="U21" s="91" t="s">
        <v>42</v>
      </c>
      <c r="V21" s="91" t="s">
        <v>43</v>
      </c>
      <c r="W21" s="91" t="s">
        <v>44</v>
      </c>
      <c r="X21" s="92" t="s">
        <v>45</v>
      </c>
      <c r="Y21" s="89" t="s">
        <v>13</v>
      </c>
      <c r="Z21" s="90" t="s">
        <v>37</v>
      </c>
      <c r="AA21" s="91" t="s">
        <v>38</v>
      </c>
      <c r="AB21" s="91" t="s">
        <v>39</v>
      </c>
      <c r="AC21" s="91" t="s">
        <v>40</v>
      </c>
      <c r="AD21" s="91" t="s">
        <v>41</v>
      </c>
      <c r="AE21" s="91" t="s">
        <v>14</v>
      </c>
      <c r="AF21" s="91" t="s">
        <v>42</v>
      </c>
      <c r="AG21" s="91" t="s">
        <v>43</v>
      </c>
      <c r="AH21" s="91" t="s">
        <v>44</v>
      </c>
      <c r="AI21" s="92" t="s">
        <v>45</v>
      </c>
      <c r="AJ21" s="89" t="s">
        <v>13</v>
      </c>
      <c r="AK21" s="90" t="s">
        <v>37</v>
      </c>
      <c r="AL21" s="91" t="s">
        <v>38</v>
      </c>
      <c r="AM21" s="91" t="s">
        <v>39</v>
      </c>
      <c r="AN21" s="91" t="s">
        <v>40</v>
      </c>
      <c r="AO21" s="91" t="s">
        <v>41</v>
      </c>
      <c r="AP21" s="91" t="s">
        <v>14</v>
      </c>
      <c r="AQ21" s="91" t="s">
        <v>42</v>
      </c>
      <c r="AR21" s="91" t="s">
        <v>43</v>
      </c>
      <c r="AS21" s="91" t="s">
        <v>44</v>
      </c>
      <c r="AT21" s="92" t="s">
        <v>45</v>
      </c>
      <c r="AU21" s="89" t="s">
        <v>13</v>
      </c>
      <c r="AV21" s="90" t="s">
        <v>37</v>
      </c>
      <c r="AW21" s="91" t="s">
        <v>38</v>
      </c>
      <c r="AX21" s="91" t="s">
        <v>39</v>
      </c>
      <c r="AY21" s="91" t="s">
        <v>40</v>
      </c>
      <c r="AZ21" s="91" t="s">
        <v>41</v>
      </c>
      <c r="BA21" s="91" t="s">
        <v>14</v>
      </c>
      <c r="BB21" s="91" t="s">
        <v>42</v>
      </c>
      <c r="BC21" s="91" t="s">
        <v>43</v>
      </c>
      <c r="BD21" s="91" t="s">
        <v>44</v>
      </c>
      <c r="BE21" s="92" t="s">
        <v>45</v>
      </c>
      <c r="BG21" s="81" t="s">
        <v>3</v>
      </c>
      <c r="BH21" s="82" t="s">
        <v>50</v>
      </c>
      <c r="BI21" s="82" t="s">
        <v>5</v>
      </c>
      <c r="BJ21" s="82" t="s">
        <v>6</v>
      </c>
      <c r="BK21" s="82" t="s">
        <v>7</v>
      </c>
      <c r="BL21" s="83" t="s">
        <v>51</v>
      </c>
      <c r="BN21" s="93" t="s">
        <v>52</v>
      </c>
    </row>
    <row r="22">
      <c r="A22" s="14"/>
      <c r="B22" s="2"/>
      <c r="C22" s="140">
        <f>'PÇ Destekleme Oranları'!C3</f>
        <v>0.3</v>
      </c>
      <c r="D22" s="31">
        <f>'PÇ Destekleme Oranları'!D3</f>
        <v>0.3</v>
      </c>
      <c r="E22" s="32">
        <f>'PÇ Destekleme Oranları'!E3</f>
        <v>0.5</v>
      </c>
      <c r="F22" s="32">
        <f>'PÇ Destekleme Oranları'!F3</f>
        <v>0.5</v>
      </c>
      <c r="G22" s="32">
        <f>'PÇ Destekleme Oranları'!G3</f>
        <v>0.5</v>
      </c>
      <c r="H22" s="32">
        <f>'PÇ Destekleme Oranları'!H3</f>
        <v>0.3</v>
      </c>
      <c r="I22" s="32">
        <f>'PÇ Destekleme Oranları'!I3</f>
        <v>0</v>
      </c>
      <c r="J22" s="32">
        <f>'PÇ Destekleme Oranları'!J3</f>
        <v>0</v>
      </c>
      <c r="K22" s="32">
        <f>'PÇ Destekleme Oranları'!K3</f>
        <v>0</v>
      </c>
      <c r="L22" s="32">
        <f>'PÇ Destekleme Oranları'!L3</f>
        <v>0.3</v>
      </c>
      <c r="M22" s="33">
        <f>'PÇ Destekleme Oranları'!M3</f>
        <v>0.3</v>
      </c>
      <c r="N22" s="140">
        <f>'PÇ Destekleme Oranları'!C3</f>
        <v>0.3</v>
      </c>
      <c r="O22" s="31">
        <f>'PÇ Destekleme Oranları'!D3</f>
        <v>0.3</v>
      </c>
      <c r="P22" s="32">
        <f>'PÇ Destekleme Oranları'!E3</f>
        <v>0.5</v>
      </c>
      <c r="Q22" s="32">
        <f>'PÇ Destekleme Oranları'!F3</f>
        <v>0.5</v>
      </c>
      <c r="R22" s="32">
        <f>'PÇ Destekleme Oranları'!G3</f>
        <v>0.5</v>
      </c>
      <c r="S22" s="32">
        <f>'PÇ Destekleme Oranları'!H3</f>
        <v>0.3</v>
      </c>
      <c r="T22" s="32">
        <f>'PÇ Destekleme Oranları'!I3</f>
        <v>0</v>
      </c>
      <c r="U22" s="32">
        <f>'PÇ Destekleme Oranları'!J3</f>
        <v>0</v>
      </c>
      <c r="V22" s="32">
        <f>'PÇ Destekleme Oranları'!K3</f>
        <v>0</v>
      </c>
      <c r="W22" s="32">
        <f>'PÇ Destekleme Oranları'!L3</f>
        <v>0.3</v>
      </c>
      <c r="X22" s="33">
        <f>'PÇ Destekleme Oranları'!M3</f>
        <v>0.3</v>
      </c>
      <c r="Y22" s="140">
        <f>'PÇ Destekleme Oranları'!C3</f>
        <v>0.3</v>
      </c>
      <c r="Z22" s="31">
        <f>'PÇ Destekleme Oranları'!D3</f>
        <v>0.3</v>
      </c>
      <c r="AA22" s="32">
        <f>'PÇ Destekleme Oranları'!E3</f>
        <v>0.5</v>
      </c>
      <c r="AB22" s="32">
        <f>'PÇ Destekleme Oranları'!F3</f>
        <v>0.5</v>
      </c>
      <c r="AC22" s="32">
        <f>'PÇ Destekleme Oranları'!G3</f>
        <v>0.5</v>
      </c>
      <c r="AD22" s="32">
        <f>'PÇ Destekleme Oranları'!H3</f>
        <v>0.3</v>
      </c>
      <c r="AE22" s="32">
        <f>'PÇ Destekleme Oranları'!I3</f>
        <v>0</v>
      </c>
      <c r="AF22" s="32">
        <f>'PÇ Destekleme Oranları'!J3</f>
        <v>0</v>
      </c>
      <c r="AG22" s="32">
        <f>'PÇ Destekleme Oranları'!K3</f>
        <v>0</v>
      </c>
      <c r="AH22" s="32">
        <f>'PÇ Destekleme Oranları'!L3</f>
        <v>0.3</v>
      </c>
      <c r="AI22" s="33">
        <f>'PÇ Destekleme Oranları'!M3</f>
        <v>0.3</v>
      </c>
      <c r="AJ22" s="140">
        <f>'PÇ Destekleme Oranları'!C3</f>
        <v>0.3</v>
      </c>
      <c r="AK22" s="31">
        <f>'PÇ Destekleme Oranları'!D3</f>
        <v>0.3</v>
      </c>
      <c r="AL22" s="32">
        <f>'PÇ Destekleme Oranları'!E3</f>
        <v>0.5</v>
      </c>
      <c r="AM22" s="32">
        <f>'PÇ Destekleme Oranları'!F3</f>
        <v>0.5</v>
      </c>
      <c r="AN22" s="32">
        <f>'PÇ Destekleme Oranları'!G3</f>
        <v>0.5</v>
      </c>
      <c r="AO22" s="32">
        <f>'PÇ Destekleme Oranları'!H3</f>
        <v>0.3</v>
      </c>
      <c r="AP22" s="32">
        <f>'PÇ Destekleme Oranları'!I3</f>
        <v>0</v>
      </c>
      <c r="AQ22" s="32">
        <f>'PÇ Destekleme Oranları'!J3</f>
        <v>0</v>
      </c>
      <c r="AR22" s="32">
        <f>'PÇ Destekleme Oranları'!K3</f>
        <v>0</v>
      </c>
      <c r="AS22" s="32">
        <f>'PÇ Destekleme Oranları'!L3</f>
        <v>0.3</v>
      </c>
      <c r="AT22" s="33">
        <f>'PÇ Destekleme Oranları'!M3</f>
        <v>0.3</v>
      </c>
      <c r="AU22" s="140">
        <f>'PÇ Destekleme Oranları'!C3</f>
        <v>0.3</v>
      </c>
      <c r="AV22" s="31">
        <f>'PÇ Destekleme Oranları'!D3</f>
        <v>0.3</v>
      </c>
      <c r="AW22" s="32">
        <f>'PÇ Destekleme Oranları'!E3</f>
        <v>0.5</v>
      </c>
      <c r="AX22" s="32">
        <f>'PÇ Destekleme Oranları'!F3</f>
        <v>0.5</v>
      </c>
      <c r="AY22" s="32">
        <f>'PÇ Destekleme Oranları'!G3</f>
        <v>0.5</v>
      </c>
      <c r="AZ22" s="32">
        <f>'PÇ Destekleme Oranları'!H3</f>
        <v>0.3</v>
      </c>
      <c r="BA22" s="32">
        <f>'PÇ Destekleme Oranları'!I3</f>
        <v>0</v>
      </c>
      <c r="BB22" s="32">
        <f>'PÇ Destekleme Oranları'!J3</f>
        <v>0</v>
      </c>
      <c r="BC22" s="32">
        <f>'PÇ Destekleme Oranları'!K3</f>
        <v>0</v>
      </c>
      <c r="BD22" s="32">
        <f>'PÇ Destekleme Oranları'!L3</f>
        <v>0.3</v>
      </c>
      <c r="BE22" s="33">
        <f>'PÇ Destekleme Oranları'!M3</f>
        <v>0.3</v>
      </c>
      <c r="BG22" s="84">
        <v>10</v>
      </c>
      <c r="BH22" s="37">
        <v>10</v>
      </c>
      <c r="BI22" s="85">
        <v>0</v>
      </c>
      <c r="BJ22" s="37">
        <v>30</v>
      </c>
      <c r="BK22" s="37">
        <v>40</v>
      </c>
      <c r="BL22" s="38">
        <v>0</v>
      </c>
      <c r="BN22" s="94">
        <f>'PÇ Destekleme Oranları'!V3</f>
        <v>3</v>
      </c>
    </row>
    <row r="23">
      <c r="A23" s="15"/>
      <c r="B23" s="1"/>
      <c r="C23" s="141">
        <f>'PÇ Destekleme Oranları'!C4</f>
        <v>0</v>
      </c>
      <c r="D23" s="39">
        <f>'PÇ Destekleme Oranları'!D4</f>
        <v>0.5</v>
      </c>
      <c r="E23" s="32">
        <f>'PÇ Destekleme Oranları'!E4</f>
        <v>0.5</v>
      </c>
      <c r="F23" s="32">
        <f>'PÇ Destekleme Oranları'!F4</f>
        <v>0.5</v>
      </c>
      <c r="G23" s="32">
        <f>'PÇ Destekleme Oranları'!G4</f>
        <v>0</v>
      </c>
      <c r="H23" s="37">
        <f>'PÇ Destekleme Oranları'!H4</f>
        <v>0</v>
      </c>
      <c r="I23" s="37">
        <f>'PÇ Destekleme Oranları'!I4</f>
        <v>0</v>
      </c>
      <c r="J23" s="37">
        <f>'PÇ Destekleme Oranları'!J4</f>
        <v>0</v>
      </c>
      <c r="K23" s="37">
        <f>'PÇ Destekleme Oranları'!K4</f>
        <v>0</v>
      </c>
      <c r="L23" s="37">
        <f>'PÇ Destekleme Oranları'!L4</f>
        <v>0</v>
      </c>
      <c r="M23" s="38">
        <f>'PÇ Destekleme Oranları'!M4</f>
        <v>0</v>
      </c>
      <c r="N23" s="141">
        <f>'PÇ Destekleme Oranları'!C4</f>
        <v>0</v>
      </c>
      <c r="O23" s="39">
        <f>'PÇ Destekleme Oranları'!D4</f>
        <v>0.5</v>
      </c>
      <c r="P23" s="32">
        <f>'PÇ Destekleme Oranları'!E4</f>
        <v>0.5</v>
      </c>
      <c r="Q23" s="32">
        <f>'PÇ Destekleme Oranları'!F4</f>
        <v>0.5</v>
      </c>
      <c r="R23" s="32">
        <f>'PÇ Destekleme Oranları'!G4</f>
        <v>0</v>
      </c>
      <c r="S23" s="37">
        <f>'PÇ Destekleme Oranları'!H4</f>
        <v>0</v>
      </c>
      <c r="T23" s="37">
        <f>'PÇ Destekleme Oranları'!I4</f>
        <v>0</v>
      </c>
      <c r="U23" s="37">
        <f>'PÇ Destekleme Oranları'!J4</f>
        <v>0</v>
      </c>
      <c r="V23" s="37">
        <f>'PÇ Destekleme Oranları'!K4</f>
        <v>0</v>
      </c>
      <c r="W23" s="37">
        <f>'PÇ Destekleme Oranları'!L4</f>
        <v>0</v>
      </c>
      <c r="X23" s="38">
        <f>'PÇ Destekleme Oranları'!M4</f>
        <v>0</v>
      </c>
      <c r="Y23" s="141">
        <f>'PÇ Destekleme Oranları'!C4</f>
        <v>0</v>
      </c>
      <c r="Z23" s="39">
        <f>'PÇ Destekleme Oranları'!D4</f>
        <v>0.5</v>
      </c>
      <c r="AA23" s="32">
        <f>'PÇ Destekleme Oranları'!E4</f>
        <v>0.5</v>
      </c>
      <c r="AB23" s="32">
        <f>'PÇ Destekleme Oranları'!F4</f>
        <v>0.5</v>
      </c>
      <c r="AC23" s="32">
        <f>'PÇ Destekleme Oranları'!G4</f>
        <v>0</v>
      </c>
      <c r="AD23" s="37">
        <f>'PÇ Destekleme Oranları'!H4</f>
        <v>0</v>
      </c>
      <c r="AE23" s="37">
        <f>'PÇ Destekleme Oranları'!I4</f>
        <v>0</v>
      </c>
      <c r="AF23" s="37">
        <f>'PÇ Destekleme Oranları'!J4</f>
        <v>0</v>
      </c>
      <c r="AG23" s="37">
        <f>'PÇ Destekleme Oranları'!K4</f>
        <v>0</v>
      </c>
      <c r="AH23" s="37">
        <f>'PÇ Destekleme Oranları'!L4</f>
        <v>0</v>
      </c>
      <c r="AI23" s="38">
        <f>'PÇ Destekleme Oranları'!M4</f>
        <v>0</v>
      </c>
      <c r="AJ23" s="141">
        <f>'PÇ Destekleme Oranları'!C4</f>
        <v>0</v>
      </c>
      <c r="AK23" s="39">
        <f>'PÇ Destekleme Oranları'!D4</f>
        <v>0.5</v>
      </c>
      <c r="AL23" s="32">
        <f>'PÇ Destekleme Oranları'!E4</f>
        <v>0.5</v>
      </c>
      <c r="AM23" s="32">
        <f>'PÇ Destekleme Oranları'!F4</f>
        <v>0.5</v>
      </c>
      <c r="AN23" s="32">
        <f>'PÇ Destekleme Oranları'!G4</f>
        <v>0</v>
      </c>
      <c r="AO23" s="37">
        <f>'PÇ Destekleme Oranları'!H4</f>
        <v>0</v>
      </c>
      <c r="AP23" s="37">
        <f>'PÇ Destekleme Oranları'!I4</f>
        <v>0</v>
      </c>
      <c r="AQ23" s="37">
        <f>'PÇ Destekleme Oranları'!J4</f>
        <v>0</v>
      </c>
      <c r="AR23" s="37">
        <f>'PÇ Destekleme Oranları'!K4</f>
        <v>0</v>
      </c>
      <c r="AS23" s="37">
        <f>'PÇ Destekleme Oranları'!L4</f>
        <v>0</v>
      </c>
      <c r="AT23" s="38">
        <f>'PÇ Destekleme Oranları'!M4</f>
        <v>0</v>
      </c>
      <c r="AU23" s="141">
        <f>'PÇ Destekleme Oranları'!C4</f>
        <v>0</v>
      </c>
      <c r="AV23" s="39">
        <f>'PÇ Destekleme Oranları'!D4</f>
        <v>0.5</v>
      </c>
      <c r="AW23" s="32">
        <f>'PÇ Destekleme Oranları'!E4</f>
        <v>0.5</v>
      </c>
      <c r="AX23" s="32">
        <f>'PÇ Destekleme Oranları'!F4</f>
        <v>0.5</v>
      </c>
      <c r="AY23" s="32">
        <f>'PÇ Destekleme Oranları'!G4</f>
        <v>0</v>
      </c>
      <c r="AZ23" s="37">
        <f>'PÇ Destekleme Oranları'!H4</f>
        <v>0</v>
      </c>
      <c r="BA23" s="37">
        <f>'PÇ Destekleme Oranları'!I4</f>
        <v>0</v>
      </c>
      <c r="BB23" s="37">
        <f>'PÇ Destekleme Oranları'!J4</f>
        <v>0</v>
      </c>
      <c r="BC23" s="37">
        <f>'PÇ Destekleme Oranları'!K4</f>
        <v>0</v>
      </c>
      <c r="BD23" s="37">
        <f>'PÇ Destekleme Oranları'!L4</f>
        <v>0</v>
      </c>
      <c r="BE23" s="38">
        <f>'PÇ Destekleme Oranları'!M4</f>
        <v>0</v>
      </c>
      <c r="BG23" s="36">
        <v>0</v>
      </c>
      <c r="BH23" s="37">
        <v>40</v>
      </c>
      <c r="BI23" s="85">
        <v>0</v>
      </c>
      <c r="BJ23" s="37">
        <v>20</v>
      </c>
      <c r="BK23" s="37">
        <v>40</v>
      </c>
      <c r="BL23" s="38">
        <v>0</v>
      </c>
      <c r="BN23" s="94">
        <f>'PÇ Destekleme Oranları'!V4</f>
        <v>8</v>
      </c>
    </row>
    <row r="24">
      <c r="A24" s="148"/>
      <c r="B24" s="1"/>
      <c r="C24" s="141">
        <f>'PÇ Destekleme Oranları'!C5</f>
        <v>0.3</v>
      </c>
      <c r="D24" s="39">
        <f>'PÇ Destekleme Oranları'!D5</f>
        <v>0.3</v>
      </c>
      <c r="E24" s="37">
        <f>'PÇ Destekleme Oranları'!E5</f>
        <v>0.5</v>
      </c>
      <c r="F24" s="37">
        <f>'PÇ Destekleme Oranları'!F5</f>
        <v>0.5</v>
      </c>
      <c r="G24" s="37">
        <f>'PÇ Destekleme Oranları'!G5</f>
        <v>0.5</v>
      </c>
      <c r="H24" s="37">
        <f>'PÇ Destekleme Oranları'!H5</f>
        <v>0</v>
      </c>
      <c r="I24" s="37">
        <f>'PÇ Destekleme Oranları'!I5</f>
        <v>0.5</v>
      </c>
      <c r="J24" s="37">
        <f>'PÇ Destekleme Oranları'!J5</f>
        <v>0.3</v>
      </c>
      <c r="K24" s="37">
        <f>'PÇ Destekleme Oranları'!K5</f>
        <v>0</v>
      </c>
      <c r="L24" s="37">
        <f>'PÇ Destekleme Oranları'!L5</f>
        <v>0.5</v>
      </c>
      <c r="M24" s="37">
        <f>'PÇ Destekleme Oranları'!M5</f>
        <v>0.5</v>
      </c>
      <c r="N24" s="141">
        <f>'PÇ Destekleme Oranları'!C5</f>
        <v>0.3</v>
      </c>
      <c r="O24" s="39">
        <f>'PÇ Destekleme Oranları'!D5</f>
        <v>0.3</v>
      </c>
      <c r="P24" s="37">
        <f>'PÇ Destekleme Oranları'!E5</f>
        <v>0.5</v>
      </c>
      <c r="Q24" s="37">
        <f>'PÇ Destekleme Oranları'!F5</f>
        <v>0.5</v>
      </c>
      <c r="R24" s="37">
        <f>'PÇ Destekleme Oranları'!G5</f>
        <v>0.5</v>
      </c>
      <c r="S24" s="37">
        <f>'PÇ Destekleme Oranları'!H5</f>
        <v>0</v>
      </c>
      <c r="T24" s="37">
        <f>'PÇ Destekleme Oranları'!I5</f>
        <v>0.5</v>
      </c>
      <c r="U24" s="37">
        <f>'PÇ Destekleme Oranları'!J5</f>
        <v>0.3</v>
      </c>
      <c r="V24" s="37">
        <f>'PÇ Destekleme Oranları'!K5</f>
        <v>0</v>
      </c>
      <c r="W24" s="37">
        <f>'PÇ Destekleme Oranları'!L5</f>
        <v>0.5</v>
      </c>
      <c r="X24" s="37">
        <f>'PÇ Destekleme Oranları'!M5</f>
        <v>0.5</v>
      </c>
      <c r="Y24" s="141">
        <f>'PÇ Destekleme Oranları'!C5</f>
        <v>0.3</v>
      </c>
      <c r="Z24" s="39">
        <f>'PÇ Destekleme Oranları'!D5</f>
        <v>0.3</v>
      </c>
      <c r="AA24" s="37">
        <f>'PÇ Destekleme Oranları'!E5</f>
        <v>0.5</v>
      </c>
      <c r="AB24" s="37">
        <f>'PÇ Destekleme Oranları'!F5</f>
        <v>0.5</v>
      </c>
      <c r="AC24" s="37">
        <f>'PÇ Destekleme Oranları'!G5</f>
        <v>0.5</v>
      </c>
      <c r="AD24" s="37">
        <f>'PÇ Destekleme Oranları'!H5</f>
        <v>0</v>
      </c>
      <c r="AE24" s="37">
        <f>'PÇ Destekleme Oranları'!I5</f>
        <v>0.5</v>
      </c>
      <c r="AF24" s="37">
        <f>'PÇ Destekleme Oranları'!J5</f>
        <v>0.3</v>
      </c>
      <c r="AG24" s="37">
        <f>'PÇ Destekleme Oranları'!K5</f>
        <v>0</v>
      </c>
      <c r="AH24" s="37">
        <f>'PÇ Destekleme Oranları'!L5</f>
        <v>0.5</v>
      </c>
      <c r="AI24" s="37">
        <f>'PÇ Destekleme Oranları'!M5</f>
        <v>0.5</v>
      </c>
      <c r="AJ24" s="141">
        <f>'PÇ Destekleme Oranları'!C5</f>
        <v>0.3</v>
      </c>
      <c r="AK24" s="39">
        <f>'PÇ Destekleme Oranları'!D5</f>
        <v>0.3</v>
      </c>
      <c r="AL24" s="37">
        <f>'PÇ Destekleme Oranları'!E5</f>
        <v>0.5</v>
      </c>
      <c r="AM24" s="37">
        <f>'PÇ Destekleme Oranları'!F5</f>
        <v>0.5</v>
      </c>
      <c r="AN24" s="37">
        <f>'PÇ Destekleme Oranları'!G5</f>
        <v>0.5</v>
      </c>
      <c r="AO24" s="37">
        <f>'PÇ Destekleme Oranları'!H5</f>
        <v>0</v>
      </c>
      <c r="AP24" s="37">
        <f>'PÇ Destekleme Oranları'!I5</f>
        <v>0.5</v>
      </c>
      <c r="AQ24" s="37">
        <f>'PÇ Destekleme Oranları'!J5</f>
        <v>0.3</v>
      </c>
      <c r="AR24" s="37">
        <f>'PÇ Destekleme Oranları'!K5</f>
        <v>0</v>
      </c>
      <c r="AS24" s="37">
        <f>'PÇ Destekleme Oranları'!L5</f>
        <v>0.5</v>
      </c>
      <c r="AT24" s="37">
        <f>'PÇ Destekleme Oranları'!M5</f>
        <v>0.5</v>
      </c>
      <c r="AU24" s="141">
        <f>'PÇ Destekleme Oranları'!C5</f>
        <v>0.3</v>
      </c>
      <c r="AV24" s="39">
        <f>'PÇ Destekleme Oranları'!D5</f>
        <v>0.3</v>
      </c>
      <c r="AW24" s="37">
        <f>'PÇ Destekleme Oranları'!E5</f>
        <v>0.5</v>
      </c>
      <c r="AX24" s="37">
        <f>'PÇ Destekleme Oranları'!F5</f>
        <v>0.5</v>
      </c>
      <c r="AY24" s="37">
        <f>'PÇ Destekleme Oranları'!G5</f>
        <v>0.5</v>
      </c>
      <c r="AZ24" s="37">
        <f>'PÇ Destekleme Oranları'!H5</f>
        <v>0</v>
      </c>
      <c r="BA24" s="37">
        <f>'PÇ Destekleme Oranları'!I5</f>
        <v>0.5</v>
      </c>
      <c r="BB24" s="37">
        <f>'PÇ Destekleme Oranları'!J5</f>
        <v>0.3</v>
      </c>
      <c r="BC24" s="37">
        <f>'PÇ Destekleme Oranları'!K5</f>
        <v>0</v>
      </c>
      <c r="BD24" s="37">
        <f>'PÇ Destekleme Oranları'!L5</f>
        <v>0.5</v>
      </c>
      <c r="BE24" s="37">
        <f>'PÇ Destekleme Oranları'!M5</f>
        <v>0.5</v>
      </c>
      <c r="BG24" s="36">
        <v>20</v>
      </c>
      <c r="BH24" s="85">
        <v>20</v>
      </c>
      <c r="BI24" s="85">
        <v>0</v>
      </c>
      <c r="BJ24" s="37">
        <v>25</v>
      </c>
      <c r="BK24" s="37">
        <v>35</v>
      </c>
      <c r="BL24" s="38">
        <v>0</v>
      </c>
      <c r="BN24" s="94">
        <f>'PÇ Destekleme Oranları'!V5</f>
        <v>5</v>
      </c>
    </row>
    <row r="25">
      <c r="A25" s="148"/>
      <c r="B25" s="1"/>
      <c r="C25" s="141">
        <f>'PÇ Destekleme Oranları'!C6</f>
        <v>0.5</v>
      </c>
      <c r="D25" s="39">
        <f>'PÇ Destekleme Oranları'!D6</f>
        <v>0.3</v>
      </c>
      <c r="E25" s="37">
        <f>'PÇ Destekleme Oranları'!E6</f>
        <v>0.3</v>
      </c>
      <c r="F25" s="37">
        <f>'PÇ Destekleme Oranları'!F6</f>
        <v>0.5</v>
      </c>
      <c r="G25" s="39">
        <f>'PÇ Destekleme Oranları'!G6</f>
        <v>0.5</v>
      </c>
      <c r="H25" s="39">
        <f>'PÇ Destekleme Oranları'!H6</f>
        <v>0.5</v>
      </c>
      <c r="I25" s="37">
        <f>'PÇ Destekleme Oranları'!I6</f>
        <v>0.3</v>
      </c>
      <c r="J25" s="37">
        <f>'PÇ Destekleme Oranları'!J6</f>
        <v>0.3</v>
      </c>
      <c r="K25" s="37">
        <f>'PÇ Destekleme Oranları'!K6</f>
        <v>0.3</v>
      </c>
      <c r="L25" s="37">
        <f>'PÇ Destekleme Oranları'!L6</f>
        <v>0.3</v>
      </c>
      <c r="M25" s="37">
        <f>'PÇ Destekleme Oranları'!M6</f>
        <v>0.3</v>
      </c>
      <c r="N25" s="141">
        <f>'PÇ Destekleme Oranları'!C6</f>
        <v>0.5</v>
      </c>
      <c r="O25" s="39">
        <f>'PÇ Destekleme Oranları'!D6</f>
        <v>0.3</v>
      </c>
      <c r="P25" s="37">
        <f>'PÇ Destekleme Oranları'!E6</f>
        <v>0.3</v>
      </c>
      <c r="Q25" s="37">
        <f>'PÇ Destekleme Oranları'!F6</f>
        <v>0.5</v>
      </c>
      <c r="R25" s="39">
        <f>'PÇ Destekleme Oranları'!G6</f>
        <v>0.5</v>
      </c>
      <c r="S25" s="39">
        <f>'PÇ Destekleme Oranları'!H6</f>
        <v>0.5</v>
      </c>
      <c r="T25" s="37">
        <f>'PÇ Destekleme Oranları'!I6</f>
        <v>0.3</v>
      </c>
      <c r="U25" s="37">
        <f>'PÇ Destekleme Oranları'!J6</f>
        <v>0.3</v>
      </c>
      <c r="V25" s="37">
        <f>'PÇ Destekleme Oranları'!K6</f>
        <v>0.3</v>
      </c>
      <c r="W25" s="37">
        <f>'PÇ Destekleme Oranları'!L6</f>
        <v>0.3</v>
      </c>
      <c r="X25" s="37">
        <f>'PÇ Destekleme Oranları'!M6</f>
        <v>0.3</v>
      </c>
      <c r="Y25" s="141">
        <f>'PÇ Destekleme Oranları'!C6</f>
        <v>0.5</v>
      </c>
      <c r="Z25" s="39">
        <f>'PÇ Destekleme Oranları'!D6</f>
        <v>0.3</v>
      </c>
      <c r="AA25" s="37">
        <f>'PÇ Destekleme Oranları'!E6</f>
        <v>0.3</v>
      </c>
      <c r="AB25" s="37">
        <f>'PÇ Destekleme Oranları'!F6</f>
        <v>0.5</v>
      </c>
      <c r="AC25" s="39">
        <f>'PÇ Destekleme Oranları'!G6</f>
        <v>0.5</v>
      </c>
      <c r="AD25" s="39">
        <f>'PÇ Destekleme Oranları'!H6</f>
        <v>0.5</v>
      </c>
      <c r="AE25" s="37">
        <f>'PÇ Destekleme Oranları'!I6</f>
        <v>0.3</v>
      </c>
      <c r="AF25" s="37">
        <f>'PÇ Destekleme Oranları'!J6</f>
        <v>0.3</v>
      </c>
      <c r="AG25" s="37">
        <f>'PÇ Destekleme Oranları'!K6</f>
        <v>0.3</v>
      </c>
      <c r="AH25" s="37">
        <f>'PÇ Destekleme Oranları'!L6</f>
        <v>0.3</v>
      </c>
      <c r="AI25" s="37">
        <f>'PÇ Destekleme Oranları'!M6</f>
        <v>0.3</v>
      </c>
      <c r="AJ25" s="141">
        <f>'PÇ Destekleme Oranları'!C6</f>
        <v>0.5</v>
      </c>
      <c r="AK25" s="39">
        <f>'PÇ Destekleme Oranları'!D6</f>
        <v>0.3</v>
      </c>
      <c r="AL25" s="37">
        <f>'PÇ Destekleme Oranları'!E6</f>
        <v>0.3</v>
      </c>
      <c r="AM25" s="37">
        <f>'PÇ Destekleme Oranları'!F6</f>
        <v>0.5</v>
      </c>
      <c r="AN25" s="39">
        <f>'PÇ Destekleme Oranları'!G6</f>
        <v>0.5</v>
      </c>
      <c r="AO25" s="39">
        <f>'PÇ Destekleme Oranları'!H6</f>
        <v>0.5</v>
      </c>
      <c r="AP25" s="37">
        <f>'PÇ Destekleme Oranları'!I6</f>
        <v>0.3</v>
      </c>
      <c r="AQ25" s="37">
        <f>'PÇ Destekleme Oranları'!J6</f>
        <v>0.3</v>
      </c>
      <c r="AR25" s="37">
        <f>'PÇ Destekleme Oranları'!K6</f>
        <v>0.3</v>
      </c>
      <c r="AS25" s="37">
        <f>'PÇ Destekleme Oranları'!L6</f>
        <v>0.3</v>
      </c>
      <c r="AT25" s="37">
        <f>'PÇ Destekleme Oranları'!M6</f>
        <v>0.3</v>
      </c>
      <c r="AU25" s="141">
        <f>'PÇ Destekleme Oranları'!C6</f>
        <v>0.5</v>
      </c>
      <c r="AV25" s="39">
        <f>'PÇ Destekleme Oranları'!D6</f>
        <v>0.3</v>
      </c>
      <c r="AW25" s="37">
        <f>'PÇ Destekleme Oranları'!E6</f>
        <v>0.3</v>
      </c>
      <c r="AX25" s="37">
        <f>'PÇ Destekleme Oranları'!F6</f>
        <v>0.5</v>
      </c>
      <c r="AY25" s="39">
        <f>'PÇ Destekleme Oranları'!G6</f>
        <v>0.5</v>
      </c>
      <c r="AZ25" s="39">
        <f>'PÇ Destekleme Oranları'!H6</f>
        <v>0.5</v>
      </c>
      <c r="BA25" s="37">
        <f>'PÇ Destekleme Oranları'!I6</f>
        <v>0.3</v>
      </c>
      <c r="BB25" s="37">
        <f>'PÇ Destekleme Oranları'!J6</f>
        <v>0.3</v>
      </c>
      <c r="BC25" s="37">
        <f>'PÇ Destekleme Oranları'!K6</f>
        <v>0.3</v>
      </c>
      <c r="BD25" s="37">
        <f>'PÇ Destekleme Oranları'!L6</f>
        <v>0.3</v>
      </c>
      <c r="BE25" s="37">
        <f>'PÇ Destekleme Oranları'!M6</f>
        <v>0.3</v>
      </c>
      <c r="BG25" s="36">
        <v>10</v>
      </c>
      <c r="BH25" s="85">
        <v>0</v>
      </c>
      <c r="BI25" s="85">
        <v>0</v>
      </c>
      <c r="BJ25" s="37">
        <v>45</v>
      </c>
      <c r="BK25" s="37">
        <v>45</v>
      </c>
      <c r="BL25" s="38">
        <v>0</v>
      </c>
      <c r="BN25" s="94">
        <f>'PÇ Destekleme Oranları'!V6</f>
        <v>7</v>
      </c>
    </row>
    <row r="26">
      <c r="A26" s="79"/>
      <c r="B26" s="1"/>
      <c r="C26" s="141">
        <f>'PÇ Destekleme Oranları'!C7</f>
        <v>0.5</v>
      </c>
      <c r="D26" s="39">
        <f>'PÇ Destekleme Oranları'!D7</f>
        <v>0.5</v>
      </c>
      <c r="E26" s="37">
        <f>'PÇ Destekleme Oranları'!E7</f>
        <v>0</v>
      </c>
      <c r="F26" s="37">
        <f>'PÇ Destekleme Oranları'!F7</f>
        <v>0.5</v>
      </c>
      <c r="G26" s="37">
        <f>'PÇ Destekleme Oranları'!G7</f>
        <v>0</v>
      </c>
      <c r="H26" s="37">
        <f>'PÇ Destekleme Oranları'!H7</f>
        <v>0</v>
      </c>
      <c r="I26" s="37">
        <f>'PÇ Destekleme Oranları'!I7</f>
        <v>0</v>
      </c>
      <c r="J26" s="37">
        <f>'PÇ Destekleme Oranları'!J7</f>
        <v>0</v>
      </c>
      <c r="K26" s="37">
        <f>'PÇ Destekleme Oranları'!K7</f>
        <v>0</v>
      </c>
      <c r="L26" s="37">
        <f>'PÇ Destekleme Oranları'!L7</f>
        <v>0</v>
      </c>
      <c r="M26" s="38">
        <f>'PÇ Destekleme Oranları'!M7</f>
        <v>0</v>
      </c>
      <c r="N26" s="141">
        <f>'PÇ Destekleme Oranları'!C7</f>
        <v>0.5</v>
      </c>
      <c r="O26" s="39">
        <f>'PÇ Destekleme Oranları'!D7</f>
        <v>0.5</v>
      </c>
      <c r="P26" s="37">
        <f>'PÇ Destekleme Oranları'!E7</f>
        <v>0</v>
      </c>
      <c r="Q26" s="37">
        <f>'PÇ Destekleme Oranları'!F7</f>
        <v>0.5</v>
      </c>
      <c r="R26" s="37">
        <f>'PÇ Destekleme Oranları'!G7</f>
        <v>0</v>
      </c>
      <c r="S26" s="37">
        <f>'PÇ Destekleme Oranları'!H7</f>
        <v>0</v>
      </c>
      <c r="T26" s="37">
        <f>'PÇ Destekleme Oranları'!I7</f>
        <v>0</v>
      </c>
      <c r="U26" s="37">
        <f>'PÇ Destekleme Oranları'!J7</f>
        <v>0</v>
      </c>
      <c r="V26" s="37">
        <f>'PÇ Destekleme Oranları'!K7</f>
        <v>0</v>
      </c>
      <c r="W26" s="37">
        <f>'PÇ Destekleme Oranları'!L7</f>
        <v>0</v>
      </c>
      <c r="X26" s="38">
        <f>'PÇ Destekleme Oranları'!M7</f>
        <v>0</v>
      </c>
      <c r="Y26" s="141">
        <f>'PÇ Destekleme Oranları'!C7</f>
        <v>0.5</v>
      </c>
      <c r="Z26" s="39">
        <f>'PÇ Destekleme Oranları'!D7</f>
        <v>0.5</v>
      </c>
      <c r="AA26" s="37">
        <f>'PÇ Destekleme Oranları'!E7</f>
        <v>0</v>
      </c>
      <c r="AB26" s="37">
        <f>'PÇ Destekleme Oranları'!F7</f>
        <v>0.5</v>
      </c>
      <c r="AC26" s="37">
        <f>'PÇ Destekleme Oranları'!G7</f>
        <v>0</v>
      </c>
      <c r="AD26" s="37">
        <f>'PÇ Destekleme Oranları'!H7</f>
        <v>0</v>
      </c>
      <c r="AE26" s="37">
        <f>'PÇ Destekleme Oranları'!I7</f>
        <v>0</v>
      </c>
      <c r="AF26" s="37">
        <f>'PÇ Destekleme Oranları'!J7</f>
        <v>0</v>
      </c>
      <c r="AG26" s="37">
        <f>'PÇ Destekleme Oranları'!K7</f>
        <v>0</v>
      </c>
      <c r="AH26" s="37">
        <f>'PÇ Destekleme Oranları'!L7</f>
        <v>0</v>
      </c>
      <c r="AI26" s="38">
        <f>'PÇ Destekleme Oranları'!M7</f>
        <v>0</v>
      </c>
      <c r="AJ26" s="141">
        <f>'PÇ Destekleme Oranları'!C7</f>
        <v>0.5</v>
      </c>
      <c r="AK26" s="39">
        <f>'PÇ Destekleme Oranları'!D7</f>
        <v>0.5</v>
      </c>
      <c r="AL26" s="37">
        <f>'PÇ Destekleme Oranları'!E7</f>
        <v>0</v>
      </c>
      <c r="AM26" s="37">
        <f>'PÇ Destekleme Oranları'!F7</f>
        <v>0.5</v>
      </c>
      <c r="AN26" s="37">
        <f>'PÇ Destekleme Oranları'!G7</f>
        <v>0</v>
      </c>
      <c r="AO26" s="37">
        <f>'PÇ Destekleme Oranları'!H7</f>
        <v>0</v>
      </c>
      <c r="AP26" s="37">
        <f>'PÇ Destekleme Oranları'!I7</f>
        <v>0</v>
      </c>
      <c r="AQ26" s="37">
        <f>'PÇ Destekleme Oranları'!J7</f>
        <v>0</v>
      </c>
      <c r="AR26" s="37">
        <f>'PÇ Destekleme Oranları'!K7</f>
        <v>0</v>
      </c>
      <c r="AS26" s="37">
        <f>'PÇ Destekleme Oranları'!L7</f>
        <v>0</v>
      </c>
      <c r="AT26" s="38">
        <f>'PÇ Destekleme Oranları'!M7</f>
        <v>0</v>
      </c>
      <c r="AU26" s="141">
        <f>'PÇ Destekleme Oranları'!C7</f>
        <v>0.5</v>
      </c>
      <c r="AV26" s="39">
        <f>'PÇ Destekleme Oranları'!D7</f>
        <v>0.5</v>
      </c>
      <c r="AW26" s="37">
        <f>'PÇ Destekleme Oranları'!E7</f>
        <v>0</v>
      </c>
      <c r="AX26" s="37">
        <f>'PÇ Destekleme Oranları'!F7</f>
        <v>0.5</v>
      </c>
      <c r="AY26" s="37">
        <f>'PÇ Destekleme Oranları'!G7</f>
        <v>0</v>
      </c>
      <c r="AZ26" s="37">
        <f>'PÇ Destekleme Oranları'!H7</f>
        <v>0</v>
      </c>
      <c r="BA26" s="37">
        <f>'PÇ Destekleme Oranları'!I7</f>
        <v>0</v>
      </c>
      <c r="BB26" s="37">
        <f>'PÇ Destekleme Oranları'!J7</f>
        <v>0</v>
      </c>
      <c r="BC26" s="37">
        <f>'PÇ Destekleme Oranları'!K7</f>
        <v>0</v>
      </c>
      <c r="BD26" s="37">
        <f>'PÇ Destekleme Oranları'!L7</f>
        <v>0</v>
      </c>
      <c r="BE26" s="38">
        <f>'PÇ Destekleme Oranları'!M7</f>
        <v>0</v>
      </c>
      <c r="BG26" s="84">
        <v>0</v>
      </c>
      <c r="BH26" s="85">
        <v>0</v>
      </c>
      <c r="BI26" s="85">
        <v>0</v>
      </c>
      <c r="BJ26" s="37">
        <v>40</v>
      </c>
      <c r="BK26" s="37">
        <v>60</v>
      </c>
      <c r="BL26" s="38">
        <v>0</v>
      </c>
      <c r="BN26" s="94">
        <f>'PÇ Destekleme Oranları'!V7</f>
        <v>7</v>
      </c>
    </row>
    <row r="27">
      <c r="A27" s="148"/>
      <c r="B27" s="1"/>
      <c r="C27" s="141">
        <f>'PÇ Destekleme Oranları'!C8</f>
        <v>0</v>
      </c>
      <c r="D27" s="39">
        <f>'PÇ Destekleme Oranları'!D8</f>
        <v>0</v>
      </c>
      <c r="E27" s="37">
        <f>'PÇ Destekleme Oranları'!E8</f>
        <v>0</v>
      </c>
      <c r="F27" s="37">
        <f>'PÇ Destekleme Oranları'!F8</f>
        <v>0</v>
      </c>
      <c r="G27" s="37">
        <f>'PÇ Destekleme Oranları'!G8</f>
        <v>0</v>
      </c>
      <c r="H27" s="37">
        <f>'PÇ Destekleme Oranları'!H8</f>
        <v>0</v>
      </c>
      <c r="I27" s="37">
        <f>'PÇ Destekleme Oranları'!I8</f>
        <v>0.5</v>
      </c>
      <c r="J27" s="37">
        <f>'PÇ Destekleme Oranları'!J8</f>
        <v>0</v>
      </c>
      <c r="K27" s="37">
        <f>'PÇ Destekleme Oranları'!K8</f>
        <v>0</v>
      </c>
      <c r="L27" s="37">
        <f>'PÇ Destekleme Oranları'!L8</f>
        <v>0</v>
      </c>
      <c r="M27" s="38">
        <f>'PÇ Destekleme Oranları'!M8</f>
        <v>0</v>
      </c>
      <c r="N27" s="141">
        <f>'PÇ Destekleme Oranları'!C8</f>
        <v>0</v>
      </c>
      <c r="O27" s="39">
        <f>'PÇ Destekleme Oranları'!D8</f>
        <v>0</v>
      </c>
      <c r="P27" s="37">
        <f>'PÇ Destekleme Oranları'!E8</f>
        <v>0</v>
      </c>
      <c r="Q27" s="37">
        <f>'PÇ Destekleme Oranları'!F8</f>
        <v>0</v>
      </c>
      <c r="R27" s="37">
        <f>'PÇ Destekleme Oranları'!G8</f>
        <v>0</v>
      </c>
      <c r="S27" s="37">
        <f>'PÇ Destekleme Oranları'!H8</f>
        <v>0</v>
      </c>
      <c r="T27" s="37">
        <f>'PÇ Destekleme Oranları'!I8</f>
        <v>0.5</v>
      </c>
      <c r="U27" s="37">
        <f>'PÇ Destekleme Oranları'!J8</f>
        <v>0</v>
      </c>
      <c r="V27" s="37">
        <f>'PÇ Destekleme Oranları'!K8</f>
        <v>0</v>
      </c>
      <c r="W27" s="37">
        <f>'PÇ Destekleme Oranları'!L8</f>
        <v>0</v>
      </c>
      <c r="X27" s="38">
        <f>'PÇ Destekleme Oranları'!M8</f>
        <v>0</v>
      </c>
      <c r="Y27" s="141">
        <f>'PÇ Destekleme Oranları'!C8</f>
        <v>0</v>
      </c>
      <c r="Z27" s="39">
        <f>'PÇ Destekleme Oranları'!D8</f>
        <v>0</v>
      </c>
      <c r="AA27" s="37">
        <f>'PÇ Destekleme Oranları'!E8</f>
        <v>0</v>
      </c>
      <c r="AB27" s="37">
        <f>'PÇ Destekleme Oranları'!F8</f>
        <v>0</v>
      </c>
      <c r="AC27" s="37">
        <f>'PÇ Destekleme Oranları'!G8</f>
        <v>0</v>
      </c>
      <c r="AD27" s="37">
        <f>'PÇ Destekleme Oranları'!H8</f>
        <v>0</v>
      </c>
      <c r="AE27" s="37">
        <f>'PÇ Destekleme Oranları'!I8</f>
        <v>0.5</v>
      </c>
      <c r="AF27" s="37">
        <f>'PÇ Destekleme Oranları'!J8</f>
        <v>0</v>
      </c>
      <c r="AG27" s="37">
        <f>'PÇ Destekleme Oranları'!K8</f>
        <v>0</v>
      </c>
      <c r="AH27" s="37">
        <f>'PÇ Destekleme Oranları'!L8</f>
        <v>0</v>
      </c>
      <c r="AI27" s="38">
        <f>'PÇ Destekleme Oranları'!M8</f>
        <v>0</v>
      </c>
      <c r="AJ27" s="141">
        <f>'PÇ Destekleme Oranları'!C8</f>
        <v>0</v>
      </c>
      <c r="AK27" s="39">
        <f>'PÇ Destekleme Oranları'!D8</f>
        <v>0</v>
      </c>
      <c r="AL27" s="37">
        <f>'PÇ Destekleme Oranları'!E8</f>
        <v>0</v>
      </c>
      <c r="AM27" s="37">
        <f>'PÇ Destekleme Oranları'!F8</f>
        <v>0</v>
      </c>
      <c r="AN27" s="37">
        <f>'PÇ Destekleme Oranları'!G8</f>
        <v>0</v>
      </c>
      <c r="AO27" s="37">
        <f>'PÇ Destekleme Oranları'!H8</f>
        <v>0</v>
      </c>
      <c r="AP27" s="37">
        <f>'PÇ Destekleme Oranları'!I8</f>
        <v>0.5</v>
      </c>
      <c r="AQ27" s="37">
        <f>'PÇ Destekleme Oranları'!J8</f>
        <v>0</v>
      </c>
      <c r="AR27" s="37">
        <f>'PÇ Destekleme Oranları'!K8</f>
        <v>0</v>
      </c>
      <c r="AS27" s="37">
        <f>'PÇ Destekleme Oranları'!L8</f>
        <v>0</v>
      </c>
      <c r="AT27" s="38">
        <f>'PÇ Destekleme Oranları'!M8</f>
        <v>0</v>
      </c>
      <c r="AU27" s="141">
        <f>'PÇ Destekleme Oranları'!C8</f>
        <v>0</v>
      </c>
      <c r="AV27" s="39">
        <f>'PÇ Destekleme Oranları'!D8</f>
        <v>0</v>
      </c>
      <c r="AW27" s="37">
        <f>'PÇ Destekleme Oranları'!E8</f>
        <v>0</v>
      </c>
      <c r="AX27" s="37">
        <f>'PÇ Destekleme Oranları'!F8</f>
        <v>0</v>
      </c>
      <c r="AY27" s="37">
        <f>'PÇ Destekleme Oranları'!G8</f>
        <v>0</v>
      </c>
      <c r="AZ27" s="37">
        <f>'PÇ Destekleme Oranları'!H8</f>
        <v>0</v>
      </c>
      <c r="BA27" s="37">
        <f>'PÇ Destekleme Oranları'!I8</f>
        <v>0.5</v>
      </c>
      <c r="BB27" s="37">
        <f>'PÇ Destekleme Oranları'!J8</f>
        <v>0</v>
      </c>
      <c r="BC27" s="37">
        <f>'PÇ Destekleme Oranları'!K8</f>
        <v>0</v>
      </c>
      <c r="BD27" s="37">
        <f>'PÇ Destekleme Oranları'!L8</f>
        <v>0</v>
      </c>
      <c r="BE27" s="38">
        <f>'PÇ Destekleme Oranları'!M8</f>
        <v>0</v>
      </c>
      <c r="BG27" s="84">
        <v>0</v>
      </c>
      <c r="BH27" s="85">
        <v>0</v>
      </c>
      <c r="BI27" s="85">
        <v>0</v>
      </c>
      <c r="BJ27" s="37">
        <v>20</v>
      </c>
      <c r="BK27" s="37">
        <v>80</v>
      </c>
      <c r="BL27" s="38">
        <v>0</v>
      </c>
      <c r="BN27" s="94">
        <f>'PÇ Destekleme Oranları'!V8</f>
        <v>2</v>
      </c>
    </row>
    <row r="28" ht="15.75">
      <c r="A28" s="147"/>
      <c r="B28" s="3"/>
      <c r="C28" s="142">
        <f>'PÇ Destekleme Oranları'!C9</f>
        <v>0</v>
      </c>
      <c r="D28" s="47">
        <f>'PÇ Destekleme Oranları'!D9</f>
        <v>0</v>
      </c>
      <c r="E28" s="45">
        <f>'PÇ Destekleme Oranları'!E9</f>
        <v>0</v>
      </c>
      <c r="F28" s="45">
        <f>'PÇ Destekleme Oranları'!F9</f>
        <v>0</v>
      </c>
      <c r="G28" s="45">
        <f>'PÇ Destekleme Oranları'!G9</f>
        <v>0</v>
      </c>
      <c r="H28" s="45">
        <f>'PÇ Destekleme Oranları'!H9</f>
        <v>0</v>
      </c>
      <c r="I28" s="45">
        <f>'PÇ Destekleme Oranları'!I9</f>
        <v>0.5</v>
      </c>
      <c r="J28" s="45">
        <f>'PÇ Destekleme Oranları'!J9</f>
        <v>0</v>
      </c>
      <c r="K28" s="45">
        <f>'PÇ Destekleme Oranları'!K9</f>
        <v>0</v>
      </c>
      <c r="L28" s="45">
        <f>'PÇ Destekleme Oranları'!L9</f>
        <v>0</v>
      </c>
      <c r="M28" s="46">
        <f>'PÇ Destekleme Oranları'!M9</f>
        <v>0</v>
      </c>
      <c r="N28" s="142">
        <f>'PÇ Destekleme Oranları'!C9</f>
        <v>0</v>
      </c>
      <c r="O28" s="47">
        <f>'PÇ Destekleme Oranları'!D9</f>
        <v>0</v>
      </c>
      <c r="P28" s="45">
        <f>'PÇ Destekleme Oranları'!E9</f>
        <v>0</v>
      </c>
      <c r="Q28" s="45">
        <f>'PÇ Destekleme Oranları'!F9</f>
        <v>0</v>
      </c>
      <c r="R28" s="45">
        <f>'PÇ Destekleme Oranları'!G9</f>
        <v>0</v>
      </c>
      <c r="S28" s="45">
        <f>'PÇ Destekleme Oranları'!H9</f>
        <v>0</v>
      </c>
      <c r="T28" s="45">
        <f>'PÇ Destekleme Oranları'!I9</f>
        <v>0.5</v>
      </c>
      <c r="U28" s="45">
        <f>'PÇ Destekleme Oranları'!J9</f>
        <v>0</v>
      </c>
      <c r="V28" s="45">
        <f>'PÇ Destekleme Oranları'!K9</f>
        <v>0</v>
      </c>
      <c r="W28" s="45">
        <f>'PÇ Destekleme Oranları'!L9</f>
        <v>0</v>
      </c>
      <c r="X28" s="46">
        <f>'PÇ Destekleme Oranları'!M9</f>
        <v>0</v>
      </c>
      <c r="Y28" s="142">
        <f>'PÇ Destekleme Oranları'!C9</f>
        <v>0</v>
      </c>
      <c r="Z28" s="47">
        <f>'PÇ Destekleme Oranları'!D9</f>
        <v>0</v>
      </c>
      <c r="AA28" s="45">
        <f>'PÇ Destekleme Oranları'!E9</f>
        <v>0</v>
      </c>
      <c r="AB28" s="45">
        <f>'PÇ Destekleme Oranları'!F9</f>
        <v>0</v>
      </c>
      <c r="AC28" s="45">
        <f>'PÇ Destekleme Oranları'!G9</f>
        <v>0</v>
      </c>
      <c r="AD28" s="45">
        <f>'PÇ Destekleme Oranları'!H9</f>
        <v>0</v>
      </c>
      <c r="AE28" s="45">
        <f>'PÇ Destekleme Oranları'!I9</f>
        <v>0.5</v>
      </c>
      <c r="AF28" s="45">
        <f>'PÇ Destekleme Oranları'!J9</f>
        <v>0</v>
      </c>
      <c r="AG28" s="45">
        <f>'PÇ Destekleme Oranları'!K9</f>
        <v>0</v>
      </c>
      <c r="AH28" s="45">
        <f>'PÇ Destekleme Oranları'!L9</f>
        <v>0</v>
      </c>
      <c r="AI28" s="46">
        <f>'PÇ Destekleme Oranları'!M9</f>
        <v>0</v>
      </c>
      <c r="AJ28" s="142">
        <f>'PÇ Destekleme Oranları'!C9</f>
        <v>0</v>
      </c>
      <c r="AK28" s="47">
        <f>'PÇ Destekleme Oranları'!D9</f>
        <v>0</v>
      </c>
      <c r="AL28" s="45">
        <f>'PÇ Destekleme Oranları'!E9</f>
        <v>0</v>
      </c>
      <c r="AM28" s="45">
        <f>'PÇ Destekleme Oranları'!F9</f>
        <v>0</v>
      </c>
      <c r="AN28" s="45">
        <f>'PÇ Destekleme Oranları'!G9</f>
        <v>0</v>
      </c>
      <c r="AO28" s="45">
        <f>'PÇ Destekleme Oranları'!H9</f>
        <v>0</v>
      </c>
      <c r="AP28" s="45">
        <f>'PÇ Destekleme Oranları'!I9</f>
        <v>0.5</v>
      </c>
      <c r="AQ28" s="45">
        <f>'PÇ Destekleme Oranları'!J9</f>
        <v>0</v>
      </c>
      <c r="AR28" s="45">
        <f>'PÇ Destekleme Oranları'!K9</f>
        <v>0</v>
      </c>
      <c r="AS28" s="45">
        <f>'PÇ Destekleme Oranları'!L9</f>
        <v>0</v>
      </c>
      <c r="AT28" s="46">
        <f>'PÇ Destekleme Oranları'!M9</f>
        <v>0</v>
      </c>
      <c r="AU28" s="142">
        <f>'PÇ Destekleme Oranları'!C9</f>
        <v>0</v>
      </c>
      <c r="AV28" s="47">
        <f>'PÇ Destekleme Oranları'!D9</f>
        <v>0</v>
      </c>
      <c r="AW28" s="45">
        <f>'PÇ Destekleme Oranları'!E9</f>
        <v>0</v>
      </c>
      <c r="AX28" s="45">
        <f>'PÇ Destekleme Oranları'!F9</f>
        <v>0</v>
      </c>
      <c r="AY28" s="45">
        <f>'PÇ Destekleme Oranları'!G9</f>
        <v>0</v>
      </c>
      <c r="AZ28" s="45">
        <f>'PÇ Destekleme Oranları'!H9</f>
        <v>0</v>
      </c>
      <c r="BA28" s="45">
        <f>'PÇ Destekleme Oranları'!I9</f>
        <v>0.5</v>
      </c>
      <c r="BB28" s="45">
        <f>'PÇ Destekleme Oranları'!J9</f>
        <v>0</v>
      </c>
      <c r="BC28" s="45">
        <f>'PÇ Destekleme Oranları'!K9</f>
        <v>0</v>
      </c>
      <c r="BD28" s="45">
        <f>'PÇ Destekleme Oranları'!L9</f>
        <v>0</v>
      </c>
      <c r="BE28" s="46">
        <f>'PÇ Destekleme Oranları'!M9</f>
        <v>0</v>
      </c>
      <c r="BF28" s="0" t="s">
        <v>31</v>
      </c>
      <c r="BG28" s="86">
        <v>0</v>
      </c>
      <c r="BH28" s="87">
        <v>0</v>
      </c>
      <c r="BI28" s="87">
        <v>0</v>
      </c>
      <c r="BJ28" s="45">
        <v>20</v>
      </c>
      <c r="BK28" s="45">
        <v>80</v>
      </c>
      <c r="BL28" s="46">
        <v>0</v>
      </c>
      <c r="BN28" s="95">
        <f>'PÇ Destekleme Oranları'!V9</f>
        <v>2</v>
      </c>
    </row>
    <row r="29">
      <c r="A29" s="149"/>
      <c r="B29" s="2"/>
      <c r="C29" s="140">
        <f>'PÇ Destekleme Oranları'!C10</f>
        <v>0.3</v>
      </c>
      <c r="D29" s="54">
        <f>'PÇ Destekleme Oranları'!D10</f>
        <v>0.3</v>
      </c>
      <c r="E29" s="49">
        <f>'PÇ Destekleme Oranları'!E10</f>
        <v>0.2</v>
      </c>
      <c r="F29" s="49">
        <f>'PÇ Destekleme Oranları'!F10</f>
        <v>0.2</v>
      </c>
      <c r="G29" s="49">
        <f>'PÇ Destekleme Oranları'!G10</f>
        <v>0</v>
      </c>
      <c r="H29" s="49">
        <f>'PÇ Destekleme Oranları'!H10</f>
        <v>0.2</v>
      </c>
      <c r="I29" s="49">
        <f>'PÇ Destekleme Oranları'!I10</f>
        <v>0.3</v>
      </c>
      <c r="J29" s="49">
        <f>'PÇ Destekleme Oranları'!J10</f>
        <v>0.2</v>
      </c>
      <c r="K29" s="49">
        <f>'PÇ Destekleme Oranları'!K10</f>
        <v>0.3</v>
      </c>
      <c r="L29" s="49">
        <f>'PÇ Destekleme Oranları'!L10</f>
        <v>0.3</v>
      </c>
      <c r="M29" s="50">
        <f>'PÇ Destekleme Oranları'!M10</f>
        <v>0.3</v>
      </c>
      <c r="N29" s="140">
        <f>'PÇ Destekleme Oranları'!C10</f>
        <v>0.3</v>
      </c>
      <c r="O29" s="54">
        <f>'PÇ Destekleme Oranları'!D10</f>
        <v>0.3</v>
      </c>
      <c r="P29" s="49">
        <f>'PÇ Destekleme Oranları'!E10</f>
        <v>0.2</v>
      </c>
      <c r="Q29" s="49">
        <f>'PÇ Destekleme Oranları'!F10</f>
        <v>0.2</v>
      </c>
      <c r="R29" s="49">
        <f>'PÇ Destekleme Oranları'!G10</f>
        <v>0</v>
      </c>
      <c r="S29" s="49">
        <f>'PÇ Destekleme Oranları'!H10</f>
        <v>0.2</v>
      </c>
      <c r="T29" s="49">
        <f>'PÇ Destekleme Oranları'!I10</f>
        <v>0.3</v>
      </c>
      <c r="U29" s="49">
        <f>'PÇ Destekleme Oranları'!J10</f>
        <v>0.2</v>
      </c>
      <c r="V29" s="49">
        <f>'PÇ Destekleme Oranları'!K10</f>
        <v>0.3</v>
      </c>
      <c r="W29" s="49">
        <f>'PÇ Destekleme Oranları'!L10</f>
        <v>0.3</v>
      </c>
      <c r="X29" s="50">
        <f>'PÇ Destekleme Oranları'!M10</f>
        <v>0.3</v>
      </c>
      <c r="Y29" s="140">
        <f>'PÇ Destekleme Oranları'!C10</f>
        <v>0.3</v>
      </c>
      <c r="Z29" s="54">
        <f>'PÇ Destekleme Oranları'!D10</f>
        <v>0.3</v>
      </c>
      <c r="AA29" s="49">
        <f>'PÇ Destekleme Oranları'!E10</f>
        <v>0.2</v>
      </c>
      <c r="AB29" s="49">
        <f>'PÇ Destekleme Oranları'!F10</f>
        <v>0.2</v>
      </c>
      <c r="AC29" s="49">
        <f>'PÇ Destekleme Oranları'!G10</f>
        <v>0</v>
      </c>
      <c r="AD29" s="49">
        <f>'PÇ Destekleme Oranları'!H10</f>
        <v>0.2</v>
      </c>
      <c r="AE29" s="49">
        <f>'PÇ Destekleme Oranları'!I10</f>
        <v>0.3</v>
      </c>
      <c r="AF29" s="49">
        <f>'PÇ Destekleme Oranları'!J10</f>
        <v>0.2</v>
      </c>
      <c r="AG29" s="49">
        <f>'PÇ Destekleme Oranları'!K10</f>
        <v>0.3</v>
      </c>
      <c r="AH29" s="49">
        <f>'PÇ Destekleme Oranları'!L10</f>
        <v>0.3</v>
      </c>
      <c r="AI29" s="50">
        <f>'PÇ Destekleme Oranları'!M10</f>
        <v>0.3</v>
      </c>
      <c r="AJ29" s="140">
        <f>'PÇ Destekleme Oranları'!C10</f>
        <v>0.3</v>
      </c>
      <c r="AK29" s="54">
        <f>'PÇ Destekleme Oranları'!D10</f>
        <v>0.3</v>
      </c>
      <c r="AL29" s="49">
        <f>'PÇ Destekleme Oranları'!E10</f>
        <v>0.2</v>
      </c>
      <c r="AM29" s="49">
        <f>'PÇ Destekleme Oranları'!F10</f>
        <v>0.2</v>
      </c>
      <c r="AN29" s="49">
        <f>'PÇ Destekleme Oranları'!G10</f>
        <v>0</v>
      </c>
      <c r="AO29" s="49">
        <f>'PÇ Destekleme Oranları'!H10</f>
        <v>0.2</v>
      </c>
      <c r="AP29" s="49">
        <f>'PÇ Destekleme Oranları'!I10</f>
        <v>0.3</v>
      </c>
      <c r="AQ29" s="49">
        <f>'PÇ Destekleme Oranları'!J10</f>
        <v>0.2</v>
      </c>
      <c r="AR29" s="49">
        <f>'PÇ Destekleme Oranları'!K10</f>
        <v>0.3</v>
      </c>
      <c r="AS29" s="49">
        <f>'PÇ Destekleme Oranları'!L10</f>
        <v>0.3</v>
      </c>
      <c r="AT29" s="50">
        <f>'PÇ Destekleme Oranları'!M10</f>
        <v>0.3</v>
      </c>
      <c r="AU29" s="140">
        <f>'PÇ Destekleme Oranları'!C10</f>
        <v>0.3</v>
      </c>
      <c r="AV29" s="54">
        <f>'PÇ Destekleme Oranları'!D10</f>
        <v>0.3</v>
      </c>
      <c r="AW29" s="49">
        <f>'PÇ Destekleme Oranları'!E10</f>
        <v>0.2</v>
      </c>
      <c r="AX29" s="49">
        <f>'PÇ Destekleme Oranları'!F10</f>
        <v>0.2</v>
      </c>
      <c r="AY29" s="49">
        <f>'PÇ Destekleme Oranları'!G10</f>
        <v>0</v>
      </c>
      <c r="AZ29" s="49">
        <f>'PÇ Destekleme Oranları'!H10</f>
        <v>0.2</v>
      </c>
      <c r="BA29" s="49">
        <f>'PÇ Destekleme Oranları'!I10</f>
        <v>0.3</v>
      </c>
      <c r="BB29" s="49">
        <f>'PÇ Destekleme Oranları'!J10</f>
        <v>0.2</v>
      </c>
      <c r="BC29" s="49">
        <f>'PÇ Destekleme Oranları'!K10</f>
        <v>0.3</v>
      </c>
      <c r="BD29" s="49">
        <f>'PÇ Destekleme Oranları'!L10</f>
        <v>0.3</v>
      </c>
      <c r="BE29" s="50">
        <f>'PÇ Destekleme Oranları'!M10</f>
        <v>0.3</v>
      </c>
      <c r="BG29" s="34">
        <v>0</v>
      </c>
      <c r="BH29" s="88">
        <v>0</v>
      </c>
      <c r="BI29" s="88">
        <v>30</v>
      </c>
      <c r="BJ29" s="32">
        <v>30</v>
      </c>
      <c r="BK29" s="32">
        <v>40</v>
      </c>
      <c r="BL29" s="33">
        <v>0</v>
      </c>
      <c r="BN29" s="96">
        <f>'PÇ Destekleme Oranları'!V10</f>
        <v>5</v>
      </c>
    </row>
    <row r="30">
      <c r="A30" s="15"/>
      <c r="B30" s="1"/>
      <c r="C30" s="141">
        <f>'PÇ Destekleme Oranları'!C11</f>
        <v>0.5</v>
      </c>
      <c r="D30" s="39">
        <f>'PÇ Destekleme Oranları'!D11</f>
        <v>0.3</v>
      </c>
      <c r="E30" s="37">
        <f>'PÇ Destekleme Oranları'!E11</f>
        <v>0.2</v>
      </c>
      <c r="F30" s="37">
        <f>'PÇ Destekleme Oranları'!F11</f>
        <v>0.5</v>
      </c>
      <c r="G30" s="37">
        <f>'PÇ Destekleme Oranları'!G11</f>
        <v>0.3</v>
      </c>
      <c r="H30" s="37">
        <f>'PÇ Destekleme Oranları'!H11</f>
        <v>0.3</v>
      </c>
      <c r="I30" s="37">
        <f>'PÇ Destekleme Oranları'!I11</f>
        <v>0</v>
      </c>
      <c r="J30" s="37">
        <f>'PÇ Destekleme Oranları'!J11</f>
        <v>0.2</v>
      </c>
      <c r="K30" s="37">
        <f>'PÇ Destekleme Oranları'!K11</f>
        <v>0</v>
      </c>
      <c r="L30" s="37">
        <f>'PÇ Destekleme Oranları'!L11</f>
        <v>0</v>
      </c>
      <c r="M30" s="38">
        <f>'PÇ Destekleme Oranları'!M11</f>
        <v>0</v>
      </c>
      <c r="N30" s="141">
        <f>'PÇ Destekleme Oranları'!C11</f>
        <v>0.5</v>
      </c>
      <c r="O30" s="39">
        <f>'PÇ Destekleme Oranları'!D11</f>
        <v>0.3</v>
      </c>
      <c r="P30" s="37">
        <f>'PÇ Destekleme Oranları'!E11</f>
        <v>0.2</v>
      </c>
      <c r="Q30" s="37">
        <f>'PÇ Destekleme Oranları'!F11</f>
        <v>0.5</v>
      </c>
      <c r="R30" s="37">
        <f>'PÇ Destekleme Oranları'!G11</f>
        <v>0.3</v>
      </c>
      <c r="S30" s="37">
        <f>'PÇ Destekleme Oranları'!H11</f>
        <v>0.3</v>
      </c>
      <c r="T30" s="37">
        <f>'PÇ Destekleme Oranları'!I11</f>
        <v>0</v>
      </c>
      <c r="U30" s="37">
        <f>'PÇ Destekleme Oranları'!J11</f>
        <v>0.2</v>
      </c>
      <c r="V30" s="37">
        <f>'PÇ Destekleme Oranları'!K11</f>
        <v>0</v>
      </c>
      <c r="W30" s="37">
        <f>'PÇ Destekleme Oranları'!L11</f>
        <v>0</v>
      </c>
      <c r="X30" s="38">
        <f>'PÇ Destekleme Oranları'!M11</f>
        <v>0</v>
      </c>
      <c r="Y30" s="141">
        <f>'PÇ Destekleme Oranları'!C11</f>
        <v>0.5</v>
      </c>
      <c r="Z30" s="39">
        <f>'PÇ Destekleme Oranları'!D11</f>
        <v>0.3</v>
      </c>
      <c r="AA30" s="37">
        <f>'PÇ Destekleme Oranları'!E11</f>
        <v>0.2</v>
      </c>
      <c r="AB30" s="37">
        <f>'PÇ Destekleme Oranları'!F11</f>
        <v>0.5</v>
      </c>
      <c r="AC30" s="37">
        <f>'PÇ Destekleme Oranları'!G11</f>
        <v>0.3</v>
      </c>
      <c r="AD30" s="37">
        <f>'PÇ Destekleme Oranları'!H11</f>
        <v>0.3</v>
      </c>
      <c r="AE30" s="37">
        <f>'PÇ Destekleme Oranları'!I11</f>
        <v>0</v>
      </c>
      <c r="AF30" s="37">
        <f>'PÇ Destekleme Oranları'!J11</f>
        <v>0.2</v>
      </c>
      <c r="AG30" s="37">
        <f>'PÇ Destekleme Oranları'!K11</f>
        <v>0</v>
      </c>
      <c r="AH30" s="37">
        <f>'PÇ Destekleme Oranları'!L11</f>
        <v>0</v>
      </c>
      <c r="AI30" s="38">
        <f>'PÇ Destekleme Oranları'!M11</f>
        <v>0</v>
      </c>
      <c r="AJ30" s="141">
        <f>'PÇ Destekleme Oranları'!C11</f>
        <v>0.5</v>
      </c>
      <c r="AK30" s="39">
        <f>'PÇ Destekleme Oranları'!D11</f>
        <v>0.3</v>
      </c>
      <c r="AL30" s="37">
        <f>'PÇ Destekleme Oranları'!E11</f>
        <v>0.2</v>
      </c>
      <c r="AM30" s="37">
        <f>'PÇ Destekleme Oranları'!F11</f>
        <v>0.5</v>
      </c>
      <c r="AN30" s="37">
        <f>'PÇ Destekleme Oranları'!G11</f>
        <v>0.3</v>
      </c>
      <c r="AO30" s="37">
        <f>'PÇ Destekleme Oranları'!H11</f>
        <v>0.3</v>
      </c>
      <c r="AP30" s="37">
        <f>'PÇ Destekleme Oranları'!I11</f>
        <v>0</v>
      </c>
      <c r="AQ30" s="37">
        <f>'PÇ Destekleme Oranları'!J11</f>
        <v>0.2</v>
      </c>
      <c r="AR30" s="37">
        <f>'PÇ Destekleme Oranları'!K11</f>
        <v>0</v>
      </c>
      <c r="AS30" s="37">
        <f>'PÇ Destekleme Oranları'!L11</f>
        <v>0</v>
      </c>
      <c r="AT30" s="38">
        <f>'PÇ Destekleme Oranları'!M11</f>
        <v>0</v>
      </c>
      <c r="AU30" s="141">
        <f>'PÇ Destekleme Oranları'!C11</f>
        <v>0.5</v>
      </c>
      <c r="AV30" s="39">
        <f>'PÇ Destekleme Oranları'!D11</f>
        <v>0.3</v>
      </c>
      <c r="AW30" s="37">
        <f>'PÇ Destekleme Oranları'!E11</f>
        <v>0.2</v>
      </c>
      <c r="AX30" s="37">
        <f>'PÇ Destekleme Oranları'!F11</f>
        <v>0.5</v>
      </c>
      <c r="AY30" s="37">
        <f>'PÇ Destekleme Oranları'!G11</f>
        <v>0.3</v>
      </c>
      <c r="AZ30" s="37">
        <f>'PÇ Destekleme Oranları'!H11</f>
        <v>0.3</v>
      </c>
      <c r="BA30" s="37">
        <f>'PÇ Destekleme Oranları'!I11</f>
        <v>0</v>
      </c>
      <c r="BB30" s="37">
        <f>'PÇ Destekleme Oranları'!J11</f>
        <v>0.2</v>
      </c>
      <c r="BC30" s="37">
        <f>'PÇ Destekleme Oranları'!K11</f>
        <v>0</v>
      </c>
      <c r="BD30" s="37">
        <f>'PÇ Destekleme Oranları'!L11</f>
        <v>0</v>
      </c>
      <c r="BE30" s="38">
        <f>'PÇ Destekleme Oranları'!M11</f>
        <v>0</v>
      </c>
      <c r="BG30" s="34">
        <v>30</v>
      </c>
      <c r="BH30" s="85">
        <v>0</v>
      </c>
      <c r="BI30" s="85">
        <v>0</v>
      </c>
      <c r="BJ30" s="37">
        <v>25</v>
      </c>
      <c r="BK30" s="37">
        <v>45</v>
      </c>
      <c r="BL30" s="38">
        <v>0</v>
      </c>
      <c r="BN30" s="94">
        <f>'PÇ Destekleme Oranları'!V11</f>
        <v>5</v>
      </c>
    </row>
    <row r="31">
      <c r="A31" s="79"/>
      <c r="B31" s="1"/>
      <c r="C31" s="141">
        <f>'PÇ Destekleme Oranları'!C12</f>
        <v>0.3</v>
      </c>
      <c r="D31" s="39">
        <f>'PÇ Destekleme Oranları'!D12</f>
        <v>0.3</v>
      </c>
      <c r="E31" s="37">
        <f>'PÇ Destekleme Oranları'!E12</f>
        <v>0.5</v>
      </c>
      <c r="F31" s="37">
        <f>'PÇ Destekleme Oranları'!F12</f>
        <v>0.3</v>
      </c>
      <c r="G31" s="37">
        <f>'PÇ Destekleme Oranları'!G12</f>
        <v>0.3</v>
      </c>
      <c r="H31" s="37">
        <f>'PÇ Destekleme Oranları'!H12</f>
        <v>0</v>
      </c>
      <c r="I31" s="37">
        <f>'PÇ Destekleme Oranları'!I12</f>
        <v>0</v>
      </c>
      <c r="J31" s="37">
        <f>'PÇ Destekleme Oranları'!J12</f>
        <v>0</v>
      </c>
      <c r="K31" s="37">
        <f>'PÇ Destekleme Oranları'!K12</f>
        <v>0</v>
      </c>
      <c r="L31" s="37">
        <f>'PÇ Destekleme Oranları'!L12</f>
        <v>0</v>
      </c>
      <c r="M31" s="38">
        <f>'PÇ Destekleme Oranları'!M12</f>
        <v>0</v>
      </c>
      <c r="N31" s="141">
        <f>'PÇ Destekleme Oranları'!C12</f>
        <v>0.3</v>
      </c>
      <c r="O31" s="39">
        <f>'PÇ Destekleme Oranları'!D12</f>
        <v>0.3</v>
      </c>
      <c r="P31" s="37">
        <f>'PÇ Destekleme Oranları'!E12</f>
        <v>0.5</v>
      </c>
      <c r="Q31" s="37">
        <f>'PÇ Destekleme Oranları'!F12</f>
        <v>0.3</v>
      </c>
      <c r="R31" s="37">
        <f>'PÇ Destekleme Oranları'!G12</f>
        <v>0.3</v>
      </c>
      <c r="S31" s="37">
        <f>'PÇ Destekleme Oranları'!H12</f>
        <v>0</v>
      </c>
      <c r="T31" s="37">
        <f>'PÇ Destekleme Oranları'!I12</f>
        <v>0</v>
      </c>
      <c r="U31" s="37">
        <f>'PÇ Destekleme Oranları'!J12</f>
        <v>0</v>
      </c>
      <c r="V31" s="37">
        <f>'PÇ Destekleme Oranları'!K12</f>
        <v>0</v>
      </c>
      <c r="W31" s="37">
        <f>'PÇ Destekleme Oranları'!L12</f>
        <v>0</v>
      </c>
      <c r="X31" s="38">
        <f>'PÇ Destekleme Oranları'!M12</f>
        <v>0</v>
      </c>
      <c r="Y31" s="141">
        <f>'PÇ Destekleme Oranları'!C12</f>
        <v>0.3</v>
      </c>
      <c r="Z31" s="39">
        <f>'PÇ Destekleme Oranları'!D12</f>
        <v>0.3</v>
      </c>
      <c r="AA31" s="37">
        <f>'PÇ Destekleme Oranları'!E12</f>
        <v>0.5</v>
      </c>
      <c r="AB31" s="37">
        <f>'PÇ Destekleme Oranları'!F12</f>
        <v>0.3</v>
      </c>
      <c r="AC31" s="37">
        <f>'PÇ Destekleme Oranları'!G12</f>
        <v>0.3</v>
      </c>
      <c r="AD31" s="37">
        <f>'PÇ Destekleme Oranları'!H12</f>
        <v>0</v>
      </c>
      <c r="AE31" s="37">
        <f>'PÇ Destekleme Oranları'!I12</f>
        <v>0</v>
      </c>
      <c r="AF31" s="37">
        <f>'PÇ Destekleme Oranları'!J12</f>
        <v>0</v>
      </c>
      <c r="AG31" s="37">
        <f>'PÇ Destekleme Oranları'!K12</f>
        <v>0</v>
      </c>
      <c r="AH31" s="37">
        <f>'PÇ Destekleme Oranları'!L12</f>
        <v>0</v>
      </c>
      <c r="AI31" s="38">
        <f>'PÇ Destekleme Oranları'!M12</f>
        <v>0</v>
      </c>
      <c r="AJ31" s="141">
        <f>'PÇ Destekleme Oranları'!C12</f>
        <v>0.3</v>
      </c>
      <c r="AK31" s="39">
        <f>'PÇ Destekleme Oranları'!D12</f>
        <v>0.3</v>
      </c>
      <c r="AL31" s="37">
        <f>'PÇ Destekleme Oranları'!E12</f>
        <v>0.5</v>
      </c>
      <c r="AM31" s="37">
        <f>'PÇ Destekleme Oranları'!F12</f>
        <v>0.3</v>
      </c>
      <c r="AN31" s="37">
        <f>'PÇ Destekleme Oranları'!G12</f>
        <v>0.3</v>
      </c>
      <c r="AO31" s="37">
        <f>'PÇ Destekleme Oranları'!H12</f>
        <v>0</v>
      </c>
      <c r="AP31" s="37">
        <f>'PÇ Destekleme Oranları'!I12</f>
        <v>0</v>
      </c>
      <c r="AQ31" s="37">
        <f>'PÇ Destekleme Oranları'!J12</f>
        <v>0</v>
      </c>
      <c r="AR31" s="37">
        <f>'PÇ Destekleme Oranları'!K12</f>
        <v>0</v>
      </c>
      <c r="AS31" s="37">
        <f>'PÇ Destekleme Oranları'!L12</f>
        <v>0</v>
      </c>
      <c r="AT31" s="38">
        <f>'PÇ Destekleme Oranları'!M12</f>
        <v>0</v>
      </c>
      <c r="AU31" s="141">
        <f>'PÇ Destekleme Oranları'!C12</f>
        <v>0.3</v>
      </c>
      <c r="AV31" s="39">
        <f>'PÇ Destekleme Oranları'!D12</f>
        <v>0.3</v>
      </c>
      <c r="AW31" s="37">
        <f>'PÇ Destekleme Oranları'!E12</f>
        <v>0.5</v>
      </c>
      <c r="AX31" s="37">
        <f>'PÇ Destekleme Oranları'!F12</f>
        <v>0.3</v>
      </c>
      <c r="AY31" s="37">
        <f>'PÇ Destekleme Oranları'!G12</f>
        <v>0.3</v>
      </c>
      <c r="AZ31" s="37">
        <f>'PÇ Destekleme Oranları'!H12</f>
        <v>0</v>
      </c>
      <c r="BA31" s="37">
        <f>'PÇ Destekleme Oranları'!I12</f>
        <v>0</v>
      </c>
      <c r="BB31" s="37">
        <f>'PÇ Destekleme Oranları'!J12</f>
        <v>0</v>
      </c>
      <c r="BC31" s="37">
        <f>'PÇ Destekleme Oranları'!K12</f>
        <v>0</v>
      </c>
      <c r="BD31" s="37">
        <f>'PÇ Destekleme Oranları'!L12</f>
        <v>0</v>
      </c>
      <c r="BE31" s="38">
        <f>'PÇ Destekleme Oranları'!M12</f>
        <v>0</v>
      </c>
      <c r="BG31" s="84">
        <v>20</v>
      </c>
      <c r="BH31" s="37">
        <v>20</v>
      </c>
      <c r="BI31" s="85">
        <v>0</v>
      </c>
      <c r="BJ31" s="37">
        <v>20</v>
      </c>
      <c r="BK31" s="37">
        <v>40</v>
      </c>
      <c r="BL31" s="38">
        <v>0</v>
      </c>
      <c r="BN31" s="94">
        <f>'PÇ Destekleme Oranları'!V12</f>
        <v>8</v>
      </c>
    </row>
    <row r="32">
      <c r="A32" s="15"/>
      <c r="B32" s="1"/>
      <c r="C32" s="141">
        <f>'PÇ Destekleme Oranları'!C13</f>
        <v>0.5</v>
      </c>
      <c r="D32" s="39">
        <f>'PÇ Destekleme Oranları'!D13</f>
        <v>0.3</v>
      </c>
      <c r="E32" s="37">
        <f>'PÇ Destekleme Oranları'!E13</f>
        <v>0.2</v>
      </c>
      <c r="F32" s="37">
        <f>'PÇ Destekleme Oranları'!F13</f>
        <v>0.3</v>
      </c>
      <c r="G32" s="37">
        <f>'PÇ Destekleme Oranları'!G13</f>
        <v>0.3</v>
      </c>
      <c r="H32" s="37">
        <f>'PÇ Destekleme Oranları'!H13</f>
        <v>0</v>
      </c>
      <c r="I32" s="37">
        <f>'PÇ Destekleme Oranları'!I13</f>
        <v>0</v>
      </c>
      <c r="J32" s="37">
        <f>'PÇ Destekleme Oranları'!J13</f>
        <v>0</v>
      </c>
      <c r="K32" s="37">
        <f>'PÇ Destekleme Oranları'!K13</f>
        <v>0</v>
      </c>
      <c r="L32" s="37">
        <f>'PÇ Destekleme Oranları'!L13</f>
        <v>0</v>
      </c>
      <c r="M32" s="38">
        <f>'PÇ Destekleme Oranları'!M13</f>
        <v>0</v>
      </c>
      <c r="N32" s="141">
        <f>'PÇ Destekleme Oranları'!C13</f>
        <v>0.5</v>
      </c>
      <c r="O32" s="39">
        <f>'PÇ Destekleme Oranları'!D13</f>
        <v>0.3</v>
      </c>
      <c r="P32" s="37">
        <f>'PÇ Destekleme Oranları'!E13</f>
        <v>0.2</v>
      </c>
      <c r="Q32" s="37">
        <f>'PÇ Destekleme Oranları'!F13</f>
        <v>0.3</v>
      </c>
      <c r="R32" s="37">
        <f>'PÇ Destekleme Oranları'!G13</f>
        <v>0.3</v>
      </c>
      <c r="S32" s="37">
        <f>'PÇ Destekleme Oranları'!H13</f>
        <v>0</v>
      </c>
      <c r="T32" s="37">
        <f>'PÇ Destekleme Oranları'!I13</f>
        <v>0</v>
      </c>
      <c r="U32" s="37">
        <f>'PÇ Destekleme Oranları'!J13</f>
        <v>0</v>
      </c>
      <c r="V32" s="37">
        <f>'PÇ Destekleme Oranları'!K13</f>
        <v>0</v>
      </c>
      <c r="W32" s="37">
        <f>'PÇ Destekleme Oranları'!L13</f>
        <v>0</v>
      </c>
      <c r="X32" s="38">
        <f>'PÇ Destekleme Oranları'!M13</f>
        <v>0</v>
      </c>
      <c r="Y32" s="141">
        <f>'PÇ Destekleme Oranları'!C13</f>
        <v>0.5</v>
      </c>
      <c r="Z32" s="39">
        <f>'PÇ Destekleme Oranları'!D13</f>
        <v>0.3</v>
      </c>
      <c r="AA32" s="37">
        <f>'PÇ Destekleme Oranları'!E13</f>
        <v>0.2</v>
      </c>
      <c r="AB32" s="37">
        <f>'PÇ Destekleme Oranları'!F13</f>
        <v>0.3</v>
      </c>
      <c r="AC32" s="37">
        <f>'PÇ Destekleme Oranları'!G13</f>
        <v>0.3</v>
      </c>
      <c r="AD32" s="37">
        <f>'PÇ Destekleme Oranları'!H13</f>
        <v>0</v>
      </c>
      <c r="AE32" s="37">
        <f>'PÇ Destekleme Oranları'!I13</f>
        <v>0</v>
      </c>
      <c r="AF32" s="37">
        <f>'PÇ Destekleme Oranları'!J13</f>
        <v>0</v>
      </c>
      <c r="AG32" s="37">
        <f>'PÇ Destekleme Oranları'!K13</f>
        <v>0</v>
      </c>
      <c r="AH32" s="37">
        <f>'PÇ Destekleme Oranları'!L13</f>
        <v>0</v>
      </c>
      <c r="AI32" s="38">
        <f>'PÇ Destekleme Oranları'!M13</f>
        <v>0</v>
      </c>
      <c r="AJ32" s="141">
        <f>'PÇ Destekleme Oranları'!C13</f>
        <v>0.5</v>
      </c>
      <c r="AK32" s="39">
        <f>'PÇ Destekleme Oranları'!D13</f>
        <v>0.3</v>
      </c>
      <c r="AL32" s="37">
        <f>'PÇ Destekleme Oranları'!E13</f>
        <v>0.2</v>
      </c>
      <c r="AM32" s="37">
        <f>'PÇ Destekleme Oranları'!F13</f>
        <v>0.3</v>
      </c>
      <c r="AN32" s="37">
        <f>'PÇ Destekleme Oranları'!G13</f>
        <v>0.3</v>
      </c>
      <c r="AO32" s="37">
        <f>'PÇ Destekleme Oranları'!H13</f>
        <v>0</v>
      </c>
      <c r="AP32" s="37">
        <f>'PÇ Destekleme Oranları'!I13</f>
        <v>0</v>
      </c>
      <c r="AQ32" s="37">
        <f>'PÇ Destekleme Oranları'!J13</f>
        <v>0</v>
      </c>
      <c r="AR32" s="37">
        <f>'PÇ Destekleme Oranları'!K13</f>
        <v>0</v>
      </c>
      <c r="AS32" s="37">
        <f>'PÇ Destekleme Oranları'!L13</f>
        <v>0</v>
      </c>
      <c r="AT32" s="38">
        <f>'PÇ Destekleme Oranları'!M13</f>
        <v>0</v>
      </c>
      <c r="AU32" s="141">
        <f>'PÇ Destekleme Oranları'!C13</f>
        <v>0.5</v>
      </c>
      <c r="AV32" s="39">
        <f>'PÇ Destekleme Oranları'!D13</f>
        <v>0.3</v>
      </c>
      <c r="AW32" s="37">
        <f>'PÇ Destekleme Oranları'!E13</f>
        <v>0.2</v>
      </c>
      <c r="AX32" s="37">
        <f>'PÇ Destekleme Oranları'!F13</f>
        <v>0.3</v>
      </c>
      <c r="AY32" s="37">
        <f>'PÇ Destekleme Oranları'!G13</f>
        <v>0.3</v>
      </c>
      <c r="AZ32" s="37">
        <f>'PÇ Destekleme Oranları'!H13</f>
        <v>0</v>
      </c>
      <c r="BA32" s="37">
        <f>'PÇ Destekleme Oranları'!I13</f>
        <v>0</v>
      </c>
      <c r="BB32" s="37">
        <f>'PÇ Destekleme Oranları'!J13</f>
        <v>0</v>
      </c>
      <c r="BC32" s="37">
        <f>'PÇ Destekleme Oranları'!K13</f>
        <v>0</v>
      </c>
      <c r="BD32" s="37">
        <f>'PÇ Destekleme Oranları'!L13</f>
        <v>0</v>
      </c>
      <c r="BE32" s="38">
        <f>'PÇ Destekleme Oranları'!M13</f>
        <v>0</v>
      </c>
      <c r="BG32" s="84">
        <v>30</v>
      </c>
      <c r="BH32" s="85">
        <v>20</v>
      </c>
      <c r="BI32" s="85">
        <v>0</v>
      </c>
      <c r="BJ32" s="37">
        <v>25</v>
      </c>
      <c r="BK32" s="37">
        <v>25</v>
      </c>
      <c r="BL32" s="38">
        <v>0</v>
      </c>
      <c r="BN32" s="94">
        <f>'PÇ Destekleme Oranları'!V13</f>
        <v>5</v>
      </c>
    </row>
    <row r="33" ht="15.75">
      <c r="A33" s="16"/>
      <c r="B33" s="3"/>
      <c r="C33" s="142">
        <f>'PÇ Destekleme Oranları'!C14</f>
        <v>0.5</v>
      </c>
      <c r="D33" s="47">
        <f>'PÇ Destekleme Oranları'!D14</f>
        <v>0.5</v>
      </c>
      <c r="E33" s="37">
        <f>'PÇ Destekleme Oranları'!E14</f>
        <v>0.3</v>
      </c>
      <c r="F33" s="45">
        <f>'PÇ Destekleme Oranları'!F14</f>
        <v>0.3</v>
      </c>
      <c r="G33" s="45">
        <f>'PÇ Destekleme Oranları'!G14</f>
        <v>0.3</v>
      </c>
      <c r="H33" s="45">
        <f>'PÇ Destekleme Oranları'!H14</f>
        <v>0</v>
      </c>
      <c r="I33" s="45">
        <f>'PÇ Destekleme Oranları'!I14</f>
        <v>0</v>
      </c>
      <c r="J33" s="45">
        <f>'PÇ Destekleme Oranları'!J14</f>
        <v>0.2</v>
      </c>
      <c r="K33" s="45">
        <f>'PÇ Destekleme Oranları'!K14</f>
        <v>0</v>
      </c>
      <c r="L33" s="45">
        <f>'PÇ Destekleme Oranları'!L14</f>
        <v>0</v>
      </c>
      <c r="M33" s="46">
        <f>'PÇ Destekleme Oranları'!M14</f>
        <v>0</v>
      </c>
      <c r="N33" s="142">
        <f>'PÇ Destekleme Oranları'!C14</f>
        <v>0.5</v>
      </c>
      <c r="O33" s="47">
        <f>'PÇ Destekleme Oranları'!D14</f>
        <v>0.5</v>
      </c>
      <c r="P33" s="37">
        <f>'PÇ Destekleme Oranları'!E14</f>
        <v>0.3</v>
      </c>
      <c r="Q33" s="45">
        <f>'PÇ Destekleme Oranları'!F14</f>
        <v>0.3</v>
      </c>
      <c r="R33" s="45">
        <f>'PÇ Destekleme Oranları'!G14</f>
        <v>0.3</v>
      </c>
      <c r="S33" s="45">
        <f>'PÇ Destekleme Oranları'!H14</f>
        <v>0</v>
      </c>
      <c r="T33" s="45">
        <f>'PÇ Destekleme Oranları'!I14</f>
        <v>0</v>
      </c>
      <c r="U33" s="45">
        <f>'PÇ Destekleme Oranları'!J14</f>
        <v>0.2</v>
      </c>
      <c r="V33" s="45">
        <f>'PÇ Destekleme Oranları'!K14</f>
        <v>0</v>
      </c>
      <c r="W33" s="45">
        <f>'PÇ Destekleme Oranları'!L14</f>
        <v>0</v>
      </c>
      <c r="X33" s="46">
        <f>'PÇ Destekleme Oranları'!M14</f>
        <v>0</v>
      </c>
      <c r="Y33" s="142">
        <f>'PÇ Destekleme Oranları'!C14</f>
        <v>0.5</v>
      </c>
      <c r="Z33" s="47">
        <f>'PÇ Destekleme Oranları'!D14</f>
        <v>0.5</v>
      </c>
      <c r="AA33" s="37">
        <f>'PÇ Destekleme Oranları'!E14</f>
        <v>0.3</v>
      </c>
      <c r="AB33" s="45">
        <f>'PÇ Destekleme Oranları'!F14</f>
        <v>0.3</v>
      </c>
      <c r="AC33" s="45">
        <f>'PÇ Destekleme Oranları'!G14</f>
        <v>0.3</v>
      </c>
      <c r="AD33" s="45">
        <f>'PÇ Destekleme Oranları'!H14</f>
        <v>0</v>
      </c>
      <c r="AE33" s="45">
        <f>'PÇ Destekleme Oranları'!I14</f>
        <v>0</v>
      </c>
      <c r="AF33" s="45">
        <f>'PÇ Destekleme Oranları'!J14</f>
        <v>0.2</v>
      </c>
      <c r="AG33" s="45">
        <f>'PÇ Destekleme Oranları'!K14</f>
        <v>0</v>
      </c>
      <c r="AH33" s="45">
        <f>'PÇ Destekleme Oranları'!L14</f>
        <v>0</v>
      </c>
      <c r="AI33" s="46">
        <f>'PÇ Destekleme Oranları'!M14</f>
        <v>0</v>
      </c>
      <c r="AJ33" s="142">
        <f>'PÇ Destekleme Oranları'!C14</f>
        <v>0.5</v>
      </c>
      <c r="AK33" s="47">
        <f>'PÇ Destekleme Oranları'!D14</f>
        <v>0.5</v>
      </c>
      <c r="AL33" s="37">
        <f>'PÇ Destekleme Oranları'!E14</f>
        <v>0.3</v>
      </c>
      <c r="AM33" s="45">
        <f>'PÇ Destekleme Oranları'!F14</f>
        <v>0.3</v>
      </c>
      <c r="AN33" s="45">
        <f>'PÇ Destekleme Oranları'!G14</f>
        <v>0.3</v>
      </c>
      <c r="AO33" s="45">
        <f>'PÇ Destekleme Oranları'!H14</f>
        <v>0</v>
      </c>
      <c r="AP33" s="45">
        <f>'PÇ Destekleme Oranları'!I14</f>
        <v>0</v>
      </c>
      <c r="AQ33" s="45">
        <f>'PÇ Destekleme Oranları'!J14</f>
        <v>0.2</v>
      </c>
      <c r="AR33" s="45">
        <f>'PÇ Destekleme Oranları'!K14</f>
        <v>0</v>
      </c>
      <c r="AS33" s="45">
        <f>'PÇ Destekleme Oranları'!L14</f>
        <v>0</v>
      </c>
      <c r="AT33" s="46">
        <f>'PÇ Destekleme Oranları'!M14</f>
        <v>0</v>
      </c>
      <c r="AU33" s="142">
        <f>'PÇ Destekleme Oranları'!C14</f>
        <v>0.5</v>
      </c>
      <c r="AV33" s="47">
        <f>'PÇ Destekleme Oranları'!D14</f>
        <v>0.5</v>
      </c>
      <c r="AW33" s="37">
        <f>'PÇ Destekleme Oranları'!E14</f>
        <v>0.3</v>
      </c>
      <c r="AX33" s="45">
        <f>'PÇ Destekleme Oranları'!F14</f>
        <v>0.3</v>
      </c>
      <c r="AY33" s="45">
        <f>'PÇ Destekleme Oranları'!G14</f>
        <v>0.3</v>
      </c>
      <c r="AZ33" s="45">
        <f>'PÇ Destekleme Oranları'!H14</f>
        <v>0</v>
      </c>
      <c r="BA33" s="45">
        <f>'PÇ Destekleme Oranları'!I14</f>
        <v>0</v>
      </c>
      <c r="BB33" s="45">
        <f>'PÇ Destekleme Oranları'!J14</f>
        <v>0.2</v>
      </c>
      <c r="BC33" s="45">
        <f>'PÇ Destekleme Oranları'!K14</f>
        <v>0</v>
      </c>
      <c r="BD33" s="45">
        <f>'PÇ Destekleme Oranları'!L14</f>
        <v>0</v>
      </c>
      <c r="BE33" s="46">
        <f>'PÇ Destekleme Oranları'!M14</f>
        <v>0</v>
      </c>
      <c r="BG33" s="86">
        <v>10</v>
      </c>
      <c r="BH33" s="87">
        <v>25</v>
      </c>
      <c r="BI33" s="87">
        <v>0</v>
      </c>
      <c r="BJ33" s="45">
        <v>25</v>
      </c>
      <c r="BK33" s="45">
        <v>30</v>
      </c>
      <c r="BL33" s="46">
        <v>10</v>
      </c>
      <c r="BN33" s="95">
        <f>'PÇ Destekleme Oranları'!V14</f>
        <v>5</v>
      </c>
    </row>
    <row r="34">
      <c r="A34" s="149"/>
      <c r="B34" s="2"/>
      <c r="C34" s="140">
        <f>'PÇ Destekleme Oranları'!C15</f>
        <v>0</v>
      </c>
      <c r="D34" s="54">
        <f>'PÇ Destekleme Oranları'!D15</f>
        <v>0.2</v>
      </c>
      <c r="E34" s="49">
        <f>'PÇ Destekleme Oranları'!E15</f>
        <v>0.2</v>
      </c>
      <c r="F34" s="49">
        <f>'PÇ Destekleme Oranları'!F15</f>
        <v>0.3</v>
      </c>
      <c r="G34" s="49">
        <f>'PÇ Destekleme Oranları'!G15</f>
        <v>0.3</v>
      </c>
      <c r="H34" s="49">
        <f>'PÇ Destekleme Oranları'!H15</f>
        <v>0</v>
      </c>
      <c r="I34" s="49">
        <f>'PÇ Destekleme Oranları'!I15</f>
        <v>0</v>
      </c>
      <c r="J34" s="49">
        <f>'PÇ Destekleme Oranları'!J15</f>
        <v>0</v>
      </c>
      <c r="K34" s="49">
        <f>'PÇ Destekleme Oranları'!K15</f>
        <v>0</v>
      </c>
      <c r="L34" s="49">
        <f>'PÇ Destekleme Oranları'!L15</f>
        <v>0</v>
      </c>
      <c r="M34" s="50">
        <f>'PÇ Destekleme Oranları'!M15</f>
        <v>0</v>
      </c>
      <c r="N34" s="140">
        <f>'PÇ Destekleme Oranları'!C15</f>
        <v>0</v>
      </c>
      <c r="O34" s="54">
        <f>'PÇ Destekleme Oranları'!D15</f>
        <v>0.2</v>
      </c>
      <c r="P34" s="49">
        <f>'PÇ Destekleme Oranları'!E15</f>
        <v>0.2</v>
      </c>
      <c r="Q34" s="49">
        <f>'PÇ Destekleme Oranları'!F15</f>
        <v>0.3</v>
      </c>
      <c r="R34" s="49">
        <f>'PÇ Destekleme Oranları'!G15</f>
        <v>0.3</v>
      </c>
      <c r="S34" s="49">
        <f>'PÇ Destekleme Oranları'!H15</f>
        <v>0</v>
      </c>
      <c r="T34" s="49">
        <f>'PÇ Destekleme Oranları'!I15</f>
        <v>0</v>
      </c>
      <c r="U34" s="49">
        <f>'PÇ Destekleme Oranları'!J15</f>
        <v>0</v>
      </c>
      <c r="V34" s="49">
        <f>'PÇ Destekleme Oranları'!K15</f>
        <v>0</v>
      </c>
      <c r="W34" s="49">
        <f>'PÇ Destekleme Oranları'!L15</f>
        <v>0</v>
      </c>
      <c r="X34" s="50">
        <f>'PÇ Destekleme Oranları'!M15</f>
        <v>0</v>
      </c>
      <c r="Y34" s="140">
        <f>'PÇ Destekleme Oranları'!C15</f>
        <v>0</v>
      </c>
      <c r="Z34" s="54">
        <f>'PÇ Destekleme Oranları'!D15</f>
        <v>0.2</v>
      </c>
      <c r="AA34" s="49">
        <f>'PÇ Destekleme Oranları'!E15</f>
        <v>0.2</v>
      </c>
      <c r="AB34" s="49">
        <f>'PÇ Destekleme Oranları'!F15</f>
        <v>0.3</v>
      </c>
      <c r="AC34" s="49">
        <f>'PÇ Destekleme Oranları'!G15</f>
        <v>0.3</v>
      </c>
      <c r="AD34" s="49">
        <f>'PÇ Destekleme Oranları'!H15</f>
        <v>0</v>
      </c>
      <c r="AE34" s="49">
        <f>'PÇ Destekleme Oranları'!I15</f>
        <v>0</v>
      </c>
      <c r="AF34" s="49">
        <f>'PÇ Destekleme Oranları'!J15</f>
        <v>0</v>
      </c>
      <c r="AG34" s="49">
        <f>'PÇ Destekleme Oranları'!K15</f>
        <v>0</v>
      </c>
      <c r="AH34" s="49">
        <f>'PÇ Destekleme Oranları'!L15</f>
        <v>0</v>
      </c>
      <c r="AI34" s="50">
        <f>'PÇ Destekleme Oranları'!M15</f>
        <v>0</v>
      </c>
      <c r="AJ34" s="140">
        <f>'PÇ Destekleme Oranları'!C15</f>
        <v>0</v>
      </c>
      <c r="AK34" s="54">
        <f>'PÇ Destekleme Oranları'!D15</f>
        <v>0.2</v>
      </c>
      <c r="AL34" s="49">
        <f>'PÇ Destekleme Oranları'!E15</f>
        <v>0.2</v>
      </c>
      <c r="AM34" s="49">
        <f>'PÇ Destekleme Oranları'!F15</f>
        <v>0.3</v>
      </c>
      <c r="AN34" s="49">
        <f>'PÇ Destekleme Oranları'!G15</f>
        <v>0.3</v>
      </c>
      <c r="AO34" s="49">
        <f>'PÇ Destekleme Oranları'!H15</f>
        <v>0</v>
      </c>
      <c r="AP34" s="49">
        <f>'PÇ Destekleme Oranları'!I15</f>
        <v>0</v>
      </c>
      <c r="AQ34" s="49">
        <f>'PÇ Destekleme Oranları'!J15</f>
        <v>0</v>
      </c>
      <c r="AR34" s="49">
        <f>'PÇ Destekleme Oranları'!K15</f>
        <v>0</v>
      </c>
      <c r="AS34" s="49">
        <f>'PÇ Destekleme Oranları'!L15</f>
        <v>0</v>
      </c>
      <c r="AT34" s="50">
        <f>'PÇ Destekleme Oranları'!M15</f>
        <v>0</v>
      </c>
      <c r="AU34" s="140">
        <f>'PÇ Destekleme Oranları'!C15</f>
        <v>0</v>
      </c>
      <c r="AV34" s="54">
        <f>'PÇ Destekleme Oranları'!D15</f>
        <v>0.2</v>
      </c>
      <c r="AW34" s="49">
        <f>'PÇ Destekleme Oranları'!E15</f>
        <v>0.2</v>
      </c>
      <c r="AX34" s="49">
        <f>'PÇ Destekleme Oranları'!F15</f>
        <v>0.3</v>
      </c>
      <c r="AY34" s="49">
        <f>'PÇ Destekleme Oranları'!G15</f>
        <v>0.3</v>
      </c>
      <c r="AZ34" s="49">
        <f>'PÇ Destekleme Oranları'!H15</f>
        <v>0</v>
      </c>
      <c r="BA34" s="49">
        <f>'PÇ Destekleme Oranları'!I15</f>
        <v>0</v>
      </c>
      <c r="BB34" s="49">
        <f>'PÇ Destekleme Oranları'!J15</f>
        <v>0</v>
      </c>
      <c r="BC34" s="49">
        <f>'PÇ Destekleme Oranları'!K15</f>
        <v>0</v>
      </c>
      <c r="BD34" s="49">
        <f>'PÇ Destekleme Oranları'!L15</f>
        <v>0</v>
      </c>
      <c r="BE34" s="50">
        <f>'PÇ Destekleme Oranları'!M15</f>
        <v>0</v>
      </c>
      <c r="BG34" s="34">
        <v>0</v>
      </c>
      <c r="BH34" s="32">
        <v>0</v>
      </c>
      <c r="BI34" s="32">
        <v>45</v>
      </c>
      <c r="BJ34" s="32">
        <v>15</v>
      </c>
      <c r="BK34" s="32">
        <v>40</v>
      </c>
      <c r="BL34" s="33">
        <v>0</v>
      </c>
      <c r="BN34" s="96">
        <f>'PÇ Destekleme Oranları'!V15</f>
        <v>7</v>
      </c>
      <c r="BP34" s="0" t="s">
        <v>31</v>
      </c>
    </row>
    <row r="35">
      <c r="A35" s="15"/>
      <c r="B35" s="1"/>
      <c r="C35" s="141">
        <f>'PÇ Destekleme Oranları'!C16</f>
        <v>0</v>
      </c>
      <c r="D35" s="39">
        <f>'PÇ Destekleme Oranları'!D16</f>
        <v>0.5</v>
      </c>
      <c r="E35" s="37">
        <f>'PÇ Destekleme Oranları'!E16</f>
        <v>0.5</v>
      </c>
      <c r="F35" s="37">
        <f>'PÇ Destekleme Oranları'!F16</f>
        <v>0.5</v>
      </c>
      <c r="G35" s="37">
        <f>'PÇ Destekleme Oranları'!G16</f>
        <v>0.5</v>
      </c>
      <c r="H35" s="37">
        <f>'PÇ Destekleme Oranları'!H16</f>
        <v>0.3</v>
      </c>
      <c r="I35" s="37">
        <f>'PÇ Destekleme Oranları'!I16</f>
        <v>0.3</v>
      </c>
      <c r="J35" s="37">
        <f>'PÇ Destekleme Oranları'!J16</f>
        <v>0.3</v>
      </c>
      <c r="K35" s="37">
        <f>'PÇ Destekleme Oranları'!K16</f>
        <v>0.3</v>
      </c>
      <c r="L35" s="37">
        <f>'PÇ Destekleme Oranları'!L16</f>
        <v>0.3</v>
      </c>
      <c r="M35" s="38">
        <f>'PÇ Destekleme Oranları'!M16</f>
        <v>0</v>
      </c>
      <c r="N35" s="141">
        <f>'PÇ Destekleme Oranları'!C16</f>
        <v>0</v>
      </c>
      <c r="O35" s="39">
        <f>'PÇ Destekleme Oranları'!D16</f>
        <v>0.5</v>
      </c>
      <c r="P35" s="37">
        <f>'PÇ Destekleme Oranları'!E16</f>
        <v>0.5</v>
      </c>
      <c r="Q35" s="37">
        <f>'PÇ Destekleme Oranları'!F16</f>
        <v>0.5</v>
      </c>
      <c r="R35" s="37">
        <f>'PÇ Destekleme Oranları'!G16</f>
        <v>0.5</v>
      </c>
      <c r="S35" s="37">
        <f>'PÇ Destekleme Oranları'!H16</f>
        <v>0.3</v>
      </c>
      <c r="T35" s="37">
        <f>'PÇ Destekleme Oranları'!I16</f>
        <v>0.3</v>
      </c>
      <c r="U35" s="37">
        <f>'PÇ Destekleme Oranları'!J16</f>
        <v>0.3</v>
      </c>
      <c r="V35" s="37">
        <f>'PÇ Destekleme Oranları'!K16</f>
        <v>0.3</v>
      </c>
      <c r="W35" s="37">
        <f>'PÇ Destekleme Oranları'!L16</f>
        <v>0.3</v>
      </c>
      <c r="X35" s="38">
        <f>'PÇ Destekleme Oranları'!M16</f>
        <v>0</v>
      </c>
      <c r="Y35" s="141">
        <f>'PÇ Destekleme Oranları'!C16</f>
        <v>0</v>
      </c>
      <c r="Z35" s="39">
        <f>'PÇ Destekleme Oranları'!D16</f>
        <v>0.5</v>
      </c>
      <c r="AA35" s="37">
        <f>'PÇ Destekleme Oranları'!E16</f>
        <v>0.5</v>
      </c>
      <c r="AB35" s="37">
        <f>'PÇ Destekleme Oranları'!F16</f>
        <v>0.5</v>
      </c>
      <c r="AC35" s="37">
        <f>'PÇ Destekleme Oranları'!G16</f>
        <v>0.5</v>
      </c>
      <c r="AD35" s="37">
        <f>'PÇ Destekleme Oranları'!H16</f>
        <v>0.3</v>
      </c>
      <c r="AE35" s="37">
        <f>'PÇ Destekleme Oranları'!I16</f>
        <v>0.3</v>
      </c>
      <c r="AF35" s="37">
        <f>'PÇ Destekleme Oranları'!J16</f>
        <v>0.3</v>
      </c>
      <c r="AG35" s="37">
        <f>'PÇ Destekleme Oranları'!K16</f>
        <v>0.3</v>
      </c>
      <c r="AH35" s="37">
        <f>'PÇ Destekleme Oranları'!L16</f>
        <v>0.3</v>
      </c>
      <c r="AI35" s="38">
        <f>'PÇ Destekleme Oranları'!M16</f>
        <v>0</v>
      </c>
      <c r="AJ35" s="141">
        <f>'PÇ Destekleme Oranları'!C16</f>
        <v>0</v>
      </c>
      <c r="AK35" s="39">
        <f>'PÇ Destekleme Oranları'!D16</f>
        <v>0.5</v>
      </c>
      <c r="AL35" s="37">
        <f>'PÇ Destekleme Oranları'!E16</f>
        <v>0.5</v>
      </c>
      <c r="AM35" s="37">
        <f>'PÇ Destekleme Oranları'!F16</f>
        <v>0.5</v>
      </c>
      <c r="AN35" s="37">
        <f>'PÇ Destekleme Oranları'!G16</f>
        <v>0.5</v>
      </c>
      <c r="AO35" s="37">
        <f>'PÇ Destekleme Oranları'!H16</f>
        <v>0.3</v>
      </c>
      <c r="AP35" s="37">
        <f>'PÇ Destekleme Oranları'!I16</f>
        <v>0.3</v>
      </c>
      <c r="AQ35" s="37">
        <f>'PÇ Destekleme Oranları'!J16</f>
        <v>0.3</v>
      </c>
      <c r="AR35" s="37">
        <f>'PÇ Destekleme Oranları'!K16</f>
        <v>0.3</v>
      </c>
      <c r="AS35" s="37">
        <f>'PÇ Destekleme Oranları'!L16</f>
        <v>0.3</v>
      </c>
      <c r="AT35" s="38">
        <f>'PÇ Destekleme Oranları'!M16</f>
        <v>0</v>
      </c>
      <c r="AU35" s="141">
        <f>'PÇ Destekleme Oranları'!C16</f>
        <v>0</v>
      </c>
      <c r="AV35" s="39">
        <f>'PÇ Destekleme Oranları'!D16</f>
        <v>0.5</v>
      </c>
      <c r="AW35" s="37">
        <f>'PÇ Destekleme Oranları'!E16</f>
        <v>0.5</v>
      </c>
      <c r="AX35" s="37">
        <f>'PÇ Destekleme Oranları'!F16</f>
        <v>0.5</v>
      </c>
      <c r="AY35" s="37">
        <f>'PÇ Destekleme Oranları'!G16</f>
        <v>0.5</v>
      </c>
      <c r="AZ35" s="37">
        <f>'PÇ Destekleme Oranları'!H16</f>
        <v>0.3</v>
      </c>
      <c r="BA35" s="37">
        <f>'PÇ Destekleme Oranları'!I16</f>
        <v>0.3</v>
      </c>
      <c r="BB35" s="37">
        <f>'PÇ Destekleme Oranları'!J16</f>
        <v>0.3</v>
      </c>
      <c r="BC35" s="37">
        <f>'PÇ Destekleme Oranları'!K16</f>
        <v>0.3</v>
      </c>
      <c r="BD35" s="37">
        <f>'PÇ Destekleme Oranları'!L16</f>
        <v>0.3</v>
      </c>
      <c r="BE35" s="38">
        <f>'PÇ Destekleme Oranları'!M16</f>
        <v>0</v>
      </c>
      <c r="BG35" s="84">
        <v>10</v>
      </c>
      <c r="BH35" s="85">
        <v>0</v>
      </c>
      <c r="BI35" s="37">
        <v>50</v>
      </c>
      <c r="BJ35" s="37">
        <v>20</v>
      </c>
      <c r="BK35" s="37">
        <v>20</v>
      </c>
      <c r="BL35" s="38">
        <v>0</v>
      </c>
      <c r="BN35" s="94">
        <f>'PÇ Destekleme Oranları'!V16</f>
        <v>6</v>
      </c>
    </row>
    <row r="36" ht="15.75">
      <c r="A36" s="129"/>
      <c r="B36" s="3"/>
      <c r="C36" s="142">
        <f>'PÇ Destekleme Oranları'!C17</f>
        <v>0.5</v>
      </c>
      <c r="D36" s="47">
        <f>'PÇ Destekleme Oranları'!D17</f>
        <v>0</v>
      </c>
      <c r="E36" s="45">
        <f>'PÇ Destekleme Oranları'!E17</f>
        <v>0</v>
      </c>
      <c r="F36" s="45">
        <f>'PÇ Destekleme Oranları'!F17</f>
        <v>0</v>
      </c>
      <c r="G36" s="45">
        <f>'PÇ Destekleme Oranları'!G17</f>
        <v>0</v>
      </c>
      <c r="H36" s="45">
        <f>'PÇ Destekleme Oranları'!H17</f>
        <v>0</v>
      </c>
      <c r="I36" s="45">
        <f>'PÇ Destekleme Oranları'!I17</f>
        <v>0</v>
      </c>
      <c r="J36" s="45">
        <f>'PÇ Destekleme Oranları'!J17</f>
        <v>0</v>
      </c>
      <c r="K36" s="45">
        <f>'PÇ Destekleme Oranları'!K17</f>
        <v>0</v>
      </c>
      <c r="L36" s="45">
        <f>'PÇ Destekleme Oranları'!L17</f>
        <v>0</v>
      </c>
      <c r="M36" s="46">
        <f>'PÇ Destekleme Oranları'!M17</f>
        <v>0</v>
      </c>
      <c r="N36" s="142">
        <f>'PÇ Destekleme Oranları'!C17</f>
        <v>0.5</v>
      </c>
      <c r="O36" s="47">
        <f>'PÇ Destekleme Oranları'!D17</f>
        <v>0</v>
      </c>
      <c r="P36" s="45">
        <f>'PÇ Destekleme Oranları'!E17</f>
        <v>0</v>
      </c>
      <c r="Q36" s="45">
        <f>'PÇ Destekleme Oranları'!F17</f>
        <v>0</v>
      </c>
      <c r="R36" s="45">
        <f>'PÇ Destekleme Oranları'!G17</f>
        <v>0</v>
      </c>
      <c r="S36" s="45">
        <f>'PÇ Destekleme Oranları'!H17</f>
        <v>0</v>
      </c>
      <c r="T36" s="45">
        <f>'PÇ Destekleme Oranları'!I17</f>
        <v>0</v>
      </c>
      <c r="U36" s="45">
        <f>'PÇ Destekleme Oranları'!J17</f>
        <v>0</v>
      </c>
      <c r="V36" s="45">
        <f>'PÇ Destekleme Oranları'!K17</f>
        <v>0</v>
      </c>
      <c r="W36" s="45">
        <f>'PÇ Destekleme Oranları'!L17</f>
        <v>0</v>
      </c>
      <c r="X36" s="46">
        <f>'PÇ Destekleme Oranları'!M17</f>
        <v>0</v>
      </c>
      <c r="Y36" s="142">
        <f>'PÇ Destekleme Oranları'!C17</f>
        <v>0.5</v>
      </c>
      <c r="Z36" s="47">
        <f>'PÇ Destekleme Oranları'!D17</f>
        <v>0</v>
      </c>
      <c r="AA36" s="45">
        <f>'PÇ Destekleme Oranları'!E17</f>
        <v>0</v>
      </c>
      <c r="AB36" s="45">
        <f>'PÇ Destekleme Oranları'!F17</f>
        <v>0</v>
      </c>
      <c r="AC36" s="45">
        <f>'PÇ Destekleme Oranları'!G17</f>
        <v>0</v>
      </c>
      <c r="AD36" s="45">
        <f>'PÇ Destekleme Oranları'!H17</f>
        <v>0</v>
      </c>
      <c r="AE36" s="45">
        <f>'PÇ Destekleme Oranları'!I17</f>
        <v>0</v>
      </c>
      <c r="AF36" s="45">
        <f>'PÇ Destekleme Oranları'!J17</f>
        <v>0</v>
      </c>
      <c r="AG36" s="45">
        <f>'PÇ Destekleme Oranları'!K17</f>
        <v>0</v>
      </c>
      <c r="AH36" s="45">
        <f>'PÇ Destekleme Oranları'!L17</f>
        <v>0</v>
      </c>
      <c r="AI36" s="46">
        <f>'PÇ Destekleme Oranları'!M17</f>
        <v>0</v>
      </c>
      <c r="AJ36" s="142">
        <f>'PÇ Destekleme Oranları'!C17</f>
        <v>0.5</v>
      </c>
      <c r="AK36" s="47">
        <f>'PÇ Destekleme Oranları'!D17</f>
        <v>0</v>
      </c>
      <c r="AL36" s="45">
        <f>'PÇ Destekleme Oranları'!E17</f>
        <v>0</v>
      </c>
      <c r="AM36" s="45">
        <f>'PÇ Destekleme Oranları'!F17</f>
        <v>0</v>
      </c>
      <c r="AN36" s="45">
        <f>'PÇ Destekleme Oranları'!G17</f>
        <v>0</v>
      </c>
      <c r="AO36" s="45">
        <f>'PÇ Destekleme Oranları'!H17</f>
        <v>0</v>
      </c>
      <c r="AP36" s="45">
        <f>'PÇ Destekleme Oranları'!I17</f>
        <v>0</v>
      </c>
      <c r="AQ36" s="45">
        <f>'PÇ Destekleme Oranları'!J17</f>
        <v>0</v>
      </c>
      <c r="AR36" s="45">
        <f>'PÇ Destekleme Oranları'!K17</f>
        <v>0</v>
      </c>
      <c r="AS36" s="45">
        <f>'PÇ Destekleme Oranları'!L17</f>
        <v>0</v>
      </c>
      <c r="AT36" s="46">
        <f>'PÇ Destekleme Oranları'!M17</f>
        <v>0</v>
      </c>
      <c r="AU36" s="142">
        <f>'PÇ Destekleme Oranları'!C17</f>
        <v>0.5</v>
      </c>
      <c r="AV36" s="47">
        <f>'PÇ Destekleme Oranları'!D17</f>
        <v>0</v>
      </c>
      <c r="AW36" s="45">
        <f>'PÇ Destekleme Oranları'!E17</f>
        <v>0</v>
      </c>
      <c r="AX36" s="45">
        <f>'PÇ Destekleme Oranları'!F17</f>
        <v>0</v>
      </c>
      <c r="AY36" s="45">
        <f>'PÇ Destekleme Oranları'!G17</f>
        <v>0</v>
      </c>
      <c r="AZ36" s="45">
        <f>'PÇ Destekleme Oranları'!H17</f>
        <v>0</v>
      </c>
      <c r="BA36" s="45">
        <f>'PÇ Destekleme Oranları'!I17</f>
        <v>0</v>
      </c>
      <c r="BB36" s="45">
        <f>'PÇ Destekleme Oranları'!J17</f>
        <v>0</v>
      </c>
      <c r="BC36" s="45">
        <f>'PÇ Destekleme Oranları'!K17</f>
        <v>0</v>
      </c>
      <c r="BD36" s="45">
        <f>'PÇ Destekleme Oranları'!L17</f>
        <v>0</v>
      </c>
      <c r="BE36" s="46">
        <f>'PÇ Destekleme Oranları'!M17</f>
        <v>0</v>
      </c>
      <c r="BG36" s="44">
        <v>0</v>
      </c>
      <c r="BH36" s="45">
        <v>0</v>
      </c>
      <c r="BI36" s="45">
        <v>0</v>
      </c>
      <c r="BJ36" s="45">
        <v>60</v>
      </c>
      <c r="BK36" s="45">
        <v>40</v>
      </c>
      <c r="BL36" s="46">
        <v>0</v>
      </c>
      <c r="BN36" s="95">
        <f>'PÇ Destekleme Oranları'!V17</f>
        <v>6</v>
      </c>
    </row>
    <row r="38" ht="15.75"/>
    <row r="39">
      <c r="A39" s="164" t="s">
        <v>32</v>
      </c>
      <c r="B39" s="166" t="s">
        <v>33</v>
      </c>
      <c r="C39" s="168" t="s">
        <v>3</v>
      </c>
      <c r="D39" s="169"/>
      <c r="E39" s="169"/>
      <c r="F39" s="169"/>
      <c r="G39" s="169"/>
      <c r="H39" s="169"/>
      <c r="I39" s="169"/>
      <c r="J39" s="169"/>
      <c r="K39" s="169"/>
      <c r="L39" s="169"/>
      <c r="M39" s="170"/>
      <c r="N39" s="171" t="s">
        <v>4</v>
      </c>
      <c r="O39" s="172"/>
      <c r="P39" s="172"/>
      <c r="Q39" s="172"/>
      <c r="R39" s="172"/>
      <c r="S39" s="172"/>
      <c r="T39" s="172"/>
      <c r="U39" s="172"/>
      <c r="V39" s="172"/>
      <c r="W39" s="172"/>
      <c r="X39" s="173"/>
      <c r="Y39" s="161" t="s">
        <v>5</v>
      </c>
      <c r="Z39" s="162"/>
      <c r="AA39" s="162"/>
      <c r="AB39" s="162"/>
      <c r="AC39" s="162"/>
      <c r="AD39" s="162"/>
      <c r="AE39" s="162"/>
      <c r="AF39" s="162"/>
      <c r="AG39" s="162"/>
      <c r="AH39" s="162"/>
      <c r="AI39" s="163"/>
      <c r="AJ39" s="157" t="s">
        <v>6</v>
      </c>
      <c r="AK39" s="157"/>
      <c r="AL39" s="157"/>
      <c r="AM39" s="157"/>
      <c r="AN39" s="157"/>
      <c r="AO39" s="157"/>
      <c r="AP39" s="157"/>
      <c r="AQ39" s="157"/>
      <c r="AR39" s="157"/>
      <c r="AS39" s="157"/>
      <c r="AT39" s="158"/>
      <c r="AU39" s="159" t="s">
        <v>7</v>
      </c>
      <c r="AV39" s="160"/>
      <c r="AW39" s="160"/>
      <c r="AX39" s="160"/>
      <c r="AY39" s="160"/>
      <c r="AZ39" s="160"/>
      <c r="BA39" s="160"/>
      <c r="BB39" s="160"/>
      <c r="BC39" s="160"/>
      <c r="BD39" s="160"/>
      <c r="BE39" s="160"/>
      <c r="BF39" s="174" t="s">
        <v>36</v>
      </c>
      <c r="BG39" s="175"/>
      <c r="BH39" s="175"/>
      <c r="BI39" s="175"/>
      <c r="BJ39" s="175"/>
      <c r="BK39" s="175"/>
      <c r="BL39" s="175"/>
      <c r="BM39" s="175"/>
      <c r="BN39" s="175"/>
      <c r="BO39" s="175"/>
      <c r="BP39" s="176"/>
    </row>
    <row r="40">
      <c r="A40" s="165"/>
      <c r="B40" s="167"/>
      <c r="C40" s="69" t="s">
        <v>13</v>
      </c>
      <c r="D40" s="68" t="s">
        <v>37</v>
      </c>
      <c r="E40" s="55" t="s">
        <v>38</v>
      </c>
      <c r="F40" s="55" t="s">
        <v>39</v>
      </c>
      <c r="G40" s="55" t="s">
        <v>40</v>
      </c>
      <c r="H40" s="55" t="s">
        <v>41</v>
      </c>
      <c r="I40" s="55" t="s">
        <v>14</v>
      </c>
      <c r="J40" s="55" t="s">
        <v>42</v>
      </c>
      <c r="K40" s="55" t="s">
        <v>43</v>
      </c>
      <c r="L40" s="55" t="s">
        <v>44</v>
      </c>
      <c r="M40" s="56" t="s">
        <v>45</v>
      </c>
      <c r="N40" s="58" t="s">
        <v>13</v>
      </c>
      <c r="O40" s="53" t="s">
        <v>37</v>
      </c>
      <c r="P40" s="53" t="s">
        <v>38</v>
      </c>
      <c r="Q40" s="53" t="s">
        <v>39</v>
      </c>
      <c r="R40" s="4" t="s">
        <v>40</v>
      </c>
      <c r="S40" s="53" t="s">
        <v>41</v>
      </c>
      <c r="T40" s="53" t="s">
        <v>14</v>
      </c>
      <c r="U40" s="59" t="s">
        <v>42</v>
      </c>
      <c r="V40" s="59" t="s">
        <v>43</v>
      </c>
      <c r="W40" s="53" t="s">
        <v>44</v>
      </c>
      <c r="X40" s="60" t="s">
        <v>45</v>
      </c>
      <c r="Y40" s="61" t="s">
        <v>13</v>
      </c>
      <c r="Z40" s="5" t="s">
        <v>37</v>
      </c>
      <c r="AA40" s="5" t="s">
        <v>38</v>
      </c>
      <c r="AB40" s="5" t="s">
        <v>39</v>
      </c>
      <c r="AC40" s="5" t="s">
        <v>40</v>
      </c>
      <c r="AD40" s="61" t="s">
        <v>41</v>
      </c>
      <c r="AE40" s="5" t="s">
        <v>14</v>
      </c>
      <c r="AF40" s="5" t="s">
        <v>42</v>
      </c>
      <c r="AG40" s="5" t="s">
        <v>43</v>
      </c>
      <c r="AH40" s="5" t="s">
        <v>44</v>
      </c>
      <c r="AI40" s="6" t="s">
        <v>45</v>
      </c>
      <c r="AJ40" s="7" t="s">
        <v>13</v>
      </c>
      <c r="AK40" s="8" t="s">
        <v>37</v>
      </c>
      <c r="AL40" s="8" t="s">
        <v>38</v>
      </c>
      <c r="AM40" s="8" t="s">
        <v>39</v>
      </c>
      <c r="AN40" s="8" t="s">
        <v>40</v>
      </c>
      <c r="AO40" s="8" t="s">
        <v>41</v>
      </c>
      <c r="AP40" s="8" t="s">
        <v>14</v>
      </c>
      <c r="AQ40" s="8" t="s">
        <v>42</v>
      </c>
      <c r="AR40" s="8" t="s">
        <v>43</v>
      </c>
      <c r="AS40" s="8" t="s">
        <v>44</v>
      </c>
      <c r="AT40" s="9" t="s">
        <v>45</v>
      </c>
      <c r="AU40" s="10" t="s">
        <v>13</v>
      </c>
      <c r="AV40" s="11" t="s">
        <v>37</v>
      </c>
      <c r="AW40" s="11" t="s">
        <v>38</v>
      </c>
      <c r="AX40" s="11" t="s">
        <v>39</v>
      </c>
      <c r="AY40" s="11" t="s">
        <v>40</v>
      </c>
      <c r="AZ40" s="11" t="s">
        <v>41</v>
      </c>
      <c r="BA40" s="11" t="s">
        <v>14</v>
      </c>
      <c r="BB40" s="11" t="s">
        <v>42</v>
      </c>
      <c r="BC40" s="11" t="s">
        <v>43</v>
      </c>
      <c r="BD40" s="11" t="s">
        <v>44</v>
      </c>
      <c r="BE40" s="12" t="s">
        <v>45</v>
      </c>
      <c r="BF40" s="64" t="s">
        <v>13</v>
      </c>
      <c r="BG40" s="65" t="s">
        <v>37</v>
      </c>
      <c r="BH40" s="65" t="s">
        <v>38</v>
      </c>
      <c r="BI40" s="65" t="s">
        <v>39</v>
      </c>
      <c r="BJ40" s="65" t="s">
        <v>40</v>
      </c>
      <c r="BK40" s="65" t="s">
        <v>41</v>
      </c>
      <c r="BL40" s="65" t="s">
        <v>14</v>
      </c>
      <c r="BM40" s="65" t="s">
        <v>42</v>
      </c>
      <c r="BN40" s="65" t="s">
        <v>43</v>
      </c>
      <c r="BO40" s="65" t="s">
        <v>44</v>
      </c>
      <c r="BP40" s="66" t="s">
        <v>45</v>
      </c>
      <c r="BR40" s="93" t="s">
        <v>52</v>
      </c>
    </row>
    <row r="41">
      <c r="A41" s="14"/>
      <c r="B41" s="2"/>
      <c r="C41" s="143">
        <f>C3*C22</f>
        <v>23.738999999999997</v>
      </c>
      <c r="D41" s="99">
        <f ref="D41:M41" t="shared" si="6">D3*D22</f>
        <v>23.738999999999997</v>
      </c>
      <c r="E41" s="100">
        <f t="shared" si="6"/>
        <v>39.565</v>
      </c>
      <c r="F41" s="100">
        <f t="shared" si="6"/>
        <v>39.565</v>
      </c>
      <c r="G41" s="100">
        <f t="shared" si="6"/>
        <v>39.565</v>
      </c>
      <c r="H41" s="100">
        <f t="shared" si="6"/>
        <v>23.738999999999997</v>
      </c>
      <c r="I41" s="100">
        <f t="shared" si="6"/>
        <v>0</v>
      </c>
      <c r="J41" s="100">
        <f t="shared" si="6"/>
        <v>0</v>
      </c>
      <c r="K41" s="100">
        <f t="shared" si="6"/>
        <v>0</v>
      </c>
      <c r="L41" s="100">
        <f t="shared" si="6"/>
        <v>23.738999999999997</v>
      </c>
      <c r="M41" s="101">
        <f t="shared" si="6"/>
        <v>23.738999999999997</v>
      </c>
      <c r="N41" s="143">
        <f ref="N41:BE41" t="shared" si="7">N3*N22</f>
        <v>0</v>
      </c>
      <c r="O41" s="99">
        <f ref="O41:X41" t="shared" si="8">O3*O22</f>
        <v>0</v>
      </c>
      <c r="P41" s="100">
        <f t="shared" si="8"/>
        <v>0</v>
      </c>
      <c r="Q41" s="100">
        <f t="shared" si="8"/>
        <v>0</v>
      </c>
      <c r="R41" s="102">
        <f t="shared" si="8"/>
        <v>0</v>
      </c>
      <c r="S41" s="103">
        <f t="shared" si="8"/>
        <v>0</v>
      </c>
      <c r="T41" s="104">
        <f t="shared" si="8"/>
        <v>0</v>
      </c>
      <c r="U41" s="99">
        <f t="shared" si="8"/>
        <v>0</v>
      </c>
      <c r="V41" s="99">
        <f t="shared" si="8"/>
        <v>0</v>
      </c>
      <c r="W41" s="100">
        <f t="shared" si="8"/>
        <v>0</v>
      </c>
      <c r="X41" s="101">
        <f t="shared" si="8"/>
        <v>0</v>
      </c>
      <c r="Y41" s="99">
        <f t="shared" si="7"/>
        <v>0</v>
      </c>
      <c r="Z41" s="100">
        <f t="shared" si="7"/>
        <v>0</v>
      </c>
      <c r="AA41" s="100">
        <f t="shared" si="7"/>
        <v>0</v>
      </c>
      <c r="AB41" s="100">
        <f t="shared" si="7"/>
        <v>0</v>
      </c>
      <c r="AC41" s="100">
        <f t="shared" si="7"/>
        <v>0</v>
      </c>
      <c r="AD41" s="105">
        <f t="shared" si="7"/>
        <v>0</v>
      </c>
      <c r="AE41" s="104">
        <f t="shared" si="7"/>
        <v>0</v>
      </c>
      <c r="AF41" s="100">
        <f t="shared" si="7"/>
        <v>0</v>
      </c>
      <c r="AG41" s="100">
        <f t="shared" si="7"/>
        <v>0</v>
      </c>
      <c r="AH41" s="104">
        <f t="shared" si="7"/>
        <v>0</v>
      </c>
      <c r="AI41" s="106">
        <f t="shared" si="7"/>
        <v>0</v>
      </c>
      <c r="AJ41" s="99">
        <f t="shared" si="7"/>
        <v>20.886</v>
      </c>
      <c r="AK41" s="100">
        <f t="shared" si="7"/>
        <v>20.886</v>
      </c>
      <c r="AL41" s="100">
        <f t="shared" si="7"/>
        <v>34.81</v>
      </c>
      <c r="AM41" s="100">
        <f t="shared" si="7"/>
        <v>34.81</v>
      </c>
      <c r="AN41" s="100">
        <f t="shared" si="7"/>
        <v>34.81</v>
      </c>
      <c r="AO41" s="100">
        <f t="shared" si="7"/>
        <v>20.886</v>
      </c>
      <c r="AP41" s="100">
        <f t="shared" si="7"/>
        <v>0</v>
      </c>
      <c r="AQ41" s="100">
        <f t="shared" si="7"/>
        <v>0</v>
      </c>
      <c r="AR41" s="100">
        <f t="shared" si="7"/>
        <v>0</v>
      </c>
      <c r="AS41" s="100">
        <f t="shared" si="7"/>
        <v>20.886</v>
      </c>
      <c r="AT41" s="101">
        <f t="shared" si="7"/>
        <v>20.886</v>
      </c>
      <c r="AU41" s="67">
        <f>AU3*AU22</f>
        <v>24.863999999999997</v>
      </c>
      <c r="AV41" s="100">
        <f t="shared" si="7"/>
        <v>24.863999999999997</v>
      </c>
      <c r="AW41" s="100">
        <f t="shared" si="7"/>
        <v>41.44</v>
      </c>
      <c r="AX41" s="100">
        <f t="shared" si="7"/>
        <v>41.44</v>
      </c>
      <c r="AY41" s="100">
        <f t="shared" si="7"/>
        <v>41.44</v>
      </c>
      <c r="AZ41" s="100">
        <f t="shared" si="7"/>
        <v>24.863999999999997</v>
      </c>
      <c r="BA41" s="100">
        <f t="shared" si="7"/>
        <v>0</v>
      </c>
      <c r="BB41" s="100">
        <f>BB3*BB22</f>
        <v>0</v>
      </c>
      <c r="BC41" s="100">
        <f t="shared" si="7"/>
        <v>0</v>
      </c>
      <c r="BD41" s="100">
        <f t="shared" si="7"/>
        <v>24.863999999999997</v>
      </c>
      <c r="BE41" s="107">
        <f t="shared" si="7"/>
        <v>24.863999999999997</v>
      </c>
      <c r="BF41" s="26">
        <f>(C41*$BG$22+N41*$BH$22+Y41*$BI$22+AJ41*$BJ$22+AU41*$BK$22)/SUM($BG$22:$BK$22)</f>
        <v>20.65033333333333</v>
      </c>
      <c r="BG41" s="26">
        <f ref="BG41:BP41" t="shared" si="9">(D41*$BG$22+O41*$BH$22+Z41*$BI$22+AK41*$BJ$22+AV41*$BK$22)/SUM($BG$22:$BK$22)</f>
        <v>20.65033333333333</v>
      </c>
      <c r="BH41" s="26">
        <f t="shared" si="9"/>
        <v>34.41722222222222</v>
      </c>
      <c r="BI41" s="26">
        <f t="shared" si="9"/>
        <v>34.41722222222222</v>
      </c>
      <c r="BJ41" s="26">
        <f t="shared" si="9"/>
        <v>34.41722222222222</v>
      </c>
      <c r="BK41" s="26">
        <f>(H41*$BG$22+S41*$BH$22+AD41*$BI$22+AO41*$BJ$22+AZ41*$BK$22)/SUM($BG$22:$BK$22)</f>
        <v>20.65033333333333</v>
      </c>
      <c r="BL41" s="26">
        <f t="shared" si="9"/>
        <v>0</v>
      </c>
      <c r="BM41" s="26">
        <f t="shared" si="9"/>
        <v>0</v>
      </c>
      <c r="BN41" s="26">
        <f t="shared" si="9"/>
        <v>0</v>
      </c>
      <c r="BO41" s="26">
        <f t="shared" si="9"/>
        <v>20.65033333333333</v>
      </c>
      <c r="BP41" s="73">
        <f t="shared" si="9"/>
        <v>20.65033333333333</v>
      </c>
      <c r="BR41" s="94">
        <v>3</v>
      </c>
    </row>
    <row r="42">
      <c r="A42" s="15"/>
      <c r="B42" s="1"/>
      <c r="C42" s="144">
        <f ref="C42:BE42" t="shared" si="10">C4*C23</f>
        <v>0</v>
      </c>
      <c r="D42" s="108">
        <f t="shared" si="10"/>
        <v>0</v>
      </c>
      <c r="E42" s="109">
        <f t="shared" si="10"/>
        <v>0</v>
      </c>
      <c r="F42" s="109">
        <f t="shared" si="10"/>
        <v>0</v>
      </c>
      <c r="G42" s="109">
        <f t="shared" si="10"/>
        <v>0</v>
      </c>
      <c r="H42" s="109">
        <f t="shared" si="10"/>
        <v>0</v>
      </c>
      <c r="I42" s="109">
        <f t="shared" si="10"/>
        <v>0</v>
      </c>
      <c r="J42" s="109">
        <f t="shared" si="10"/>
        <v>0</v>
      </c>
      <c r="K42" s="109">
        <f t="shared" si="10"/>
        <v>0</v>
      </c>
      <c r="L42" s="109">
        <f t="shared" si="10"/>
        <v>0</v>
      </c>
      <c r="M42" s="110">
        <f t="shared" si="10"/>
        <v>0</v>
      </c>
      <c r="N42" s="144">
        <f t="shared" si="10"/>
        <v>0</v>
      </c>
      <c r="O42" s="108">
        <f t="shared" si="10"/>
        <v>26.325</v>
      </c>
      <c r="P42" s="109">
        <f t="shared" si="10"/>
        <v>26.325</v>
      </c>
      <c r="Q42" s="109">
        <f t="shared" si="10"/>
        <v>26.325</v>
      </c>
      <c r="R42" s="111">
        <f t="shared" si="10"/>
        <v>0</v>
      </c>
      <c r="S42" s="109">
        <f t="shared" si="10"/>
        <v>0</v>
      </c>
      <c r="T42" s="109">
        <f t="shared" si="10"/>
        <v>0</v>
      </c>
      <c r="U42" s="108">
        <f t="shared" si="10"/>
        <v>0</v>
      </c>
      <c r="V42" s="108">
        <f t="shared" si="10"/>
        <v>0</v>
      </c>
      <c r="W42" s="109">
        <f t="shared" si="10"/>
        <v>0</v>
      </c>
      <c r="X42" s="110">
        <f t="shared" si="10"/>
        <v>0</v>
      </c>
      <c r="Y42" s="108">
        <f t="shared" si="10"/>
        <v>0</v>
      </c>
      <c r="Z42" s="109">
        <f t="shared" si="10"/>
        <v>0</v>
      </c>
      <c r="AA42" s="109">
        <f t="shared" si="10"/>
        <v>0</v>
      </c>
      <c r="AB42" s="109">
        <f t="shared" si="10"/>
        <v>0</v>
      </c>
      <c r="AC42" s="109">
        <f t="shared" si="10"/>
        <v>0</v>
      </c>
      <c r="AD42" s="108">
        <f t="shared" si="10"/>
        <v>0</v>
      </c>
      <c r="AE42" s="109">
        <f t="shared" si="10"/>
        <v>0</v>
      </c>
      <c r="AF42" s="109">
        <f t="shared" si="10"/>
        <v>0</v>
      </c>
      <c r="AG42" s="109">
        <f t="shared" si="10"/>
        <v>0</v>
      </c>
      <c r="AH42" s="109">
        <f t="shared" si="10"/>
        <v>0</v>
      </c>
      <c r="AI42" s="110">
        <f t="shared" si="10"/>
        <v>0</v>
      </c>
      <c r="AJ42" s="108">
        <f t="shared" si="10"/>
        <v>0</v>
      </c>
      <c r="AK42" s="109">
        <f t="shared" si="10"/>
        <v>24.605</v>
      </c>
      <c r="AL42" s="109">
        <f t="shared" si="10"/>
        <v>24.605</v>
      </c>
      <c r="AM42" s="109">
        <f t="shared" si="10"/>
        <v>24.605</v>
      </c>
      <c r="AN42" s="109">
        <f t="shared" si="10"/>
        <v>0</v>
      </c>
      <c r="AO42" s="109">
        <f t="shared" si="10"/>
        <v>0</v>
      </c>
      <c r="AP42" s="109">
        <f t="shared" si="10"/>
        <v>0</v>
      </c>
      <c r="AQ42" s="109">
        <f t="shared" si="10"/>
        <v>0</v>
      </c>
      <c r="AR42" s="109">
        <f t="shared" si="10"/>
        <v>0</v>
      </c>
      <c r="AS42" s="109">
        <f t="shared" si="10"/>
        <v>0</v>
      </c>
      <c r="AT42" s="110">
        <f t="shared" si="10"/>
        <v>0</v>
      </c>
      <c r="AU42" s="27">
        <f t="shared" si="10"/>
        <v>0</v>
      </c>
      <c r="AV42" s="109">
        <f t="shared" si="10"/>
        <v>22.195</v>
      </c>
      <c r="AW42" s="109">
        <f t="shared" si="10"/>
        <v>22.195</v>
      </c>
      <c r="AX42" s="109">
        <f t="shared" si="10"/>
        <v>22.195</v>
      </c>
      <c r="AY42" s="109">
        <f t="shared" si="10"/>
        <v>0</v>
      </c>
      <c r="AZ42" s="109">
        <f t="shared" si="10"/>
        <v>0</v>
      </c>
      <c r="BA42" s="109">
        <f t="shared" si="10"/>
        <v>0</v>
      </c>
      <c r="BB42" s="109">
        <f t="shared" si="10"/>
        <v>0</v>
      </c>
      <c r="BC42" s="109">
        <f t="shared" si="10"/>
        <v>0</v>
      </c>
      <c r="BD42" s="109">
        <f t="shared" si="10"/>
        <v>0</v>
      </c>
      <c r="BE42" s="112">
        <f t="shared" si="10"/>
        <v>0</v>
      </c>
      <c r="BF42" s="27">
        <f>(C42*$BG$23+N42*$BH$23+Y42*$BI$23+AJ42*$BJ$23+AU42*$BK$23)/SUM($BG$23:$BK$23)</f>
        <v>0</v>
      </c>
      <c r="BG42" s="27">
        <f ref="BG42:BP42" t="shared" si="11">(D42*$BG$23+O42*$BH$23+Z42*$BI$23+AK42*$BJ$23+AV42*$BK$23)/SUM($BG$23:$BK$23)</f>
        <v>24.328999999999997</v>
      </c>
      <c r="BH42" s="27">
        <f t="shared" si="11"/>
        <v>24.328999999999997</v>
      </c>
      <c r="BI42" s="27">
        <f t="shared" si="11"/>
        <v>24.328999999999997</v>
      </c>
      <c r="BJ42" s="27">
        <f t="shared" si="11"/>
        <v>0</v>
      </c>
      <c r="BK42" s="27">
        <f t="shared" si="11"/>
        <v>0</v>
      </c>
      <c r="BL42" s="27">
        <f t="shared" si="11"/>
        <v>0</v>
      </c>
      <c r="BM42" s="27">
        <f t="shared" si="11"/>
        <v>0</v>
      </c>
      <c r="BN42" s="27">
        <f t="shared" si="11"/>
        <v>0</v>
      </c>
      <c r="BO42" s="27">
        <f t="shared" si="11"/>
        <v>0</v>
      </c>
      <c r="BP42" s="74">
        <f t="shared" si="11"/>
        <v>0</v>
      </c>
      <c r="BR42" s="94">
        <v>8</v>
      </c>
    </row>
    <row r="43">
      <c r="A43" s="148"/>
      <c r="B43" s="1"/>
      <c r="C43" s="144">
        <f>C5*C24</f>
        <v>0</v>
      </c>
      <c r="D43" s="108">
        <f ref="D43:BD43" t="shared" si="12">D5*D24</f>
        <v>0</v>
      </c>
      <c r="E43" s="109">
        <f t="shared" si="12"/>
        <v>0</v>
      </c>
      <c r="F43" s="109">
        <f t="shared" si="12"/>
        <v>0</v>
      </c>
      <c r="G43" s="109">
        <f t="shared" si="12"/>
        <v>0</v>
      </c>
      <c r="H43" s="109">
        <f t="shared" si="12"/>
        <v>0</v>
      </c>
      <c r="I43" s="109">
        <f t="shared" si="12"/>
        <v>0</v>
      </c>
      <c r="J43" s="109">
        <f t="shared" si="12"/>
        <v>0</v>
      </c>
      <c r="K43" s="109">
        <f t="shared" si="12"/>
        <v>0</v>
      </c>
      <c r="L43" s="109">
        <f t="shared" si="12"/>
        <v>0</v>
      </c>
      <c r="M43" s="110">
        <f t="shared" si="12"/>
        <v>0</v>
      </c>
      <c r="N43" s="144">
        <f t="shared" si="12"/>
        <v>0</v>
      </c>
      <c r="O43" s="108">
        <f t="shared" si="12"/>
        <v>0</v>
      </c>
      <c r="P43" s="109">
        <f t="shared" si="12"/>
        <v>0</v>
      </c>
      <c r="Q43" s="109">
        <f t="shared" si="12"/>
        <v>0</v>
      </c>
      <c r="R43" s="111">
        <f t="shared" si="12"/>
        <v>0</v>
      </c>
      <c r="S43" s="109">
        <f t="shared" si="12"/>
        <v>0</v>
      </c>
      <c r="T43" s="109">
        <f t="shared" si="12"/>
        <v>0</v>
      </c>
      <c r="U43" s="108">
        <f t="shared" si="12"/>
        <v>0</v>
      </c>
      <c r="V43" s="108">
        <f t="shared" si="12"/>
        <v>0</v>
      </c>
      <c r="W43" s="109">
        <f t="shared" si="12"/>
        <v>0</v>
      </c>
      <c r="X43" s="110">
        <f t="shared" si="12"/>
        <v>0</v>
      </c>
      <c r="Y43" s="108">
        <f t="shared" si="12"/>
        <v>0</v>
      </c>
      <c r="Z43" s="109">
        <f t="shared" si="12"/>
        <v>0</v>
      </c>
      <c r="AA43" s="109">
        <f t="shared" si="12"/>
        <v>0</v>
      </c>
      <c r="AB43" s="109">
        <f t="shared" si="12"/>
        <v>0</v>
      </c>
      <c r="AC43" s="109">
        <f t="shared" si="12"/>
        <v>0</v>
      </c>
      <c r="AD43" s="108">
        <f t="shared" si="12"/>
        <v>0</v>
      </c>
      <c r="AE43" s="109">
        <f t="shared" si="12"/>
        <v>0</v>
      </c>
      <c r="AF43" s="109">
        <f t="shared" si="12"/>
        <v>0</v>
      </c>
      <c r="AG43" s="109">
        <f t="shared" si="12"/>
        <v>0</v>
      </c>
      <c r="AH43" s="109">
        <f t="shared" si="12"/>
        <v>0</v>
      </c>
      <c r="AI43" s="110">
        <f t="shared" si="12"/>
        <v>0</v>
      </c>
      <c r="AJ43" s="108">
        <f t="shared" si="12"/>
        <v>22.8</v>
      </c>
      <c r="AK43" s="109">
        <f t="shared" si="12"/>
        <v>21.9</v>
      </c>
      <c r="AL43" s="109">
        <f t="shared" si="12"/>
        <v>37.5</v>
      </c>
      <c r="AM43" s="109">
        <f t="shared" si="12"/>
        <v>36.5</v>
      </c>
      <c r="AN43" s="109">
        <f t="shared" si="12"/>
        <v>36.5</v>
      </c>
      <c r="AO43" s="109">
        <f t="shared" si="12"/>
        <v>0</v>
      </c>
      <c r="AP43" s="109">
        <f t="shared" si="12"/>
        <v>0</v>
      </c>
      <c r="AQ43" s="109">
        <f t="shared" si="12"/>
        <v>21.9</v>
      </c>
      <c r="AR43" s="109">
        <f t="shared" si="12"/>
        <v>0</v>
      </c>
      <c r="AS43" s="109">
        <f t="shared" si="12"/>
        <v>0</v>
      </c>
      <c r="AT43" s="110">
        <f t="shared" si="12"/>
        <v>36.5</v>
      </c>
      <c r="AU43" s="27">
        <f t="shared" si="12"/>
        <v>18.9</v>
      </c>
      <c r="AV43" s="109">
        <f t="shared" si="12"/>
        <v>21</v>
      </c>
      <c r="AW43" s="109">
        <f t="shared" si="12"/>
        <v>35.5</v>
      </c>
      <c r="AX43" s="109">
        <f t="shared" si="12"/>
        <v>43</v>
      </c>
      <c r="AY43" s="109">
        <f t="shared" si="12"/>
        <v>43</v>
      </c>
      <c r="AZ43" s="109">
        <f t="shared" si="12"/>
        <v>0</v>
      </c>
      <c r="BA43" s="109">
        <f t="shared" si="12"/>
        <v>0</v>
      </c>
      <c r="BB43" s="109">
        <f t="shared" si="12"/>
        <v>18.9</v>
      </c>
      <c r="BC43" s="109">
        <f t="shared" si="12"/>
        <v>0</v>
      </c>
      <c r="BD43" s="109">
        <f t="shared" si="12"/>
        <v>0</v>
      </c>
      <c r="BE43" s="112">
        <f>BE5*BE24</f>
        <v>28</v>
      </c>
      <c r="BF43" s="27">
        <f>(C43*$BG$24+N43*$BH$24+Y43*$BI$24+AJ43*$BJ$24+AU43*$BK$24)/SUM($BG$24:$BK$24)</f>
        <v>12.315</v>
      </c>
      <c r="BG43" s="27">
        <f ref="BG43:BP43" t="shared" si="13">(D43*$BG$24+O43*$BH$24+Z43*$BI$24+AK43*$BJ$24+AV43*$BK$24)/SUM($BG$24:$BK$24)</f>
        <v>12.825</v>
      </c>
      <c r="BH43" s="27">
        <f t="shared" si="13"/>
        <v>21.8</v>
      </c>
      <c r="BI43" s="27">
        <f t="shared" si="13"/>
        <v>24.175</v>
      </c>
      <c r="BJ43" s="27">
        <f t="shared" si="13"/>
        <v>24.175</v>
      </c>
      <c r="BK43" s="27">
        <f t="shared" si="13"/>
        <v>0</v>
      </c>
      <c r="BL43" s="27">
        <f t="shared" si="13"/>
        <v>0</v>
      </c>
      <c r="BM43" s="27">
        <f t="shared" si="13"/>
        <v>12.09</v>
      </c>
      <c r="BN43" s="27">
        <f t="shared" si="13"/>
        <v>0</v>
      </c>
      <c r="BO43" s="27">
        <f t="shared" si="13"/>
        <v>0</v>
      </c>
      <c r="BP43" s="74">
        <f t="shared" si="13"/>
        <v>18.925</v>
      </c>
      <c r="BR43" s="94">
        <v>5</v>
      </c>
    </row>
    <row r="44">
      <c r="A44" s="148"/>
      <c r="B44" s="1"/>
      <c r="C44" s="144">
        <f ref="C44:BE44" t="shared" si="14">C6*C25</f>
        <v>35.45</v>
      </c>
      <c r="D44" s="108">
        <f t="shared" si="14"/>
        <v>0</v>
      </c>
      <c r="E44" s="109">
        <f t="shared" si="14"/>
        <v>0</v>
      </c>
      <c r="F44" s="109">
        <f t="shared" si="14"/>
        <v>35.45</v>
      </c>
      <c r="G44" s="109">
        <f t="shared" si="14"/>
        <v>35.45</v>
      </c>
      <c r="H44" s="109">
        <f t="shared" si="14"/>
        <v>35.45</v>
      </c>
      <c r="I44" s="109">
        <f t="shared" si="14"/>
        <v>0</v>
      </c>
      <c r="J44" s="109">
        <f t="shared" si="14"/>
        <v>0</v>
      </c>
      <c r="K44" s="109">
        <f t="shared" si="14"/>
        <v>0</v>
      </c>
      <c r="L44" s="109">
        <f t="shared" si="14"/>
        <v>0</v>
      </c>
      <c r="M44" s="110">
        <f t="shared" si="14"/>
        <v>0</v>
      </c>
      <c r="N44" s="144">
        <f t="shared" si="14"/>
        <v>0</v>
      </c>
      <c r="O44" s="108">
        <f t="shared" si="14"/>
        <v>0</v>
      </c>
      <c r="P44" s="109">
        <f t="shared" si="14"/>
        <v>0</v>
      </c>
      <c r="Q44" s="109">
        <f t="shared" si="14"/>
        <v>0</v>
      </c>
      <c r="R44" s="111">
        <f t="shared" si="14"/>
        <v>0</v>
      </c>
      <c r="S44" s="109">
        <f t="shared" si="14"/>
        <v>0</v>
      </c>
      <c r="T44" s="109">
        <f t="shared" si="14"/>
        <v>0</v>
      </c>
      <c r="U44" s="108">
        <f t="shared" si="14"/>
        <v>0</v>
      </c>
      <c r="V44" s="108">
        <f t="shared" si="14"/>
        <v>0</v>
      </c>
      <c r="W44" s="109">
        <f t="shared" si="14"/>
        <v>0</v>
      </c>
      <c r="X44" s="110">
        <f t="shared" si="14"/>
        <v>0</v>
      </c>
      <c r="Y44" s="108">
        <f t="shared" si="14"/>
        <v>0</v>
      </c>
      <c r="Z44" s="109">
        <f t="shared" si="14"/>
        <v>0</v>
      </c>
      <c r="AA44" s="109">
        <f t="shared" si="14"/>
        <v>0</v>
      </c>
      <c r="AB44" s="109">
        <f t="shared" si="14"/>
        <v>0</v>
      </c>
      <c r="AC44" s="109">
        <f t="shared" si="14"/>
        <v>0</v>
      </c>
      <c r="AD44" s="108">
        <f t="shared" si="14"/>
        <v>0</v>
      </c>
      <c r="AE44" s="109">
        <f t="shared" si="14"/>
        <v>0</v>
      </c>
      <c r="AF44" s="109">
        <f t="shared" si="14"/>
        <v>0</v>
      </c>
      <c r="AG44" s="109">
        <f t="shared" si="14"/>
        <v>0</v>
      </c>
      <c r="AH44" s="109">
        <f t="shared" si="14"/>
        <v>0</v>
      </c>
      <c r="AI44" s="110">
        <f t="shared" si="14"/>
        <v>0</v>
      </c>
      <c r="AJ44" s="108">
        <f t="shared" si="14"/>
        <v>30.935</v>
      </c>
      <c r="AK44" s="109">
        <f t="shared" si="14"/>
        <v>0</v>
      </c>
      <c r="AL44" s="109">
        <f t="shared" si="14"/>
        <v>0</v>
      </c>
      <c r="AM44" s="109">
        <f t="shared" si="14"/>
        <v>30.935</v>
      </c>
      <c r="AN44" s="109">
        <f t="shared" si="14"/>
        <v>30.935</v>
      </c>
      <c r="AO44" s="109">
        <f t="shared" si="14"/>
        <v>30.935</v>
      </c>
      <c r="AP44" s="109">
        <f t="shared" si="14"/>
        <v>0</v>
      </c>
      <c r="AQ44" s="109">
        <f t="shared" si="14"/>
        <v>0</v>
      </c>
      <c r="AR44" s="109">
        <f t="shared" si="14"/>
        <v>0</v>
      </c>
      <c r="AS44" s="109">
        <f t="shared" si="14"/>
        <v>0</v>
      </c>
      <c r="AT44" s="110">
        <f t="shared" si="14"/>
        <v>0</v>
      </c>
      <c r="AU44" s="27">
        <f t="shared" si="14"/>
        <v>37.82</v>
      </c>
      <c r="AV44" s="109">
        <f t="shared" si="14"/>
        <v>0</v>
      </c>
      <c r="AW44" s="109">
        <f t="shared" si="14"/>
        <v>0</v>
      </c>
      <c r="AX44" s="109">
        <f t="shared" si="14"/>
        <v>37.82</v>
      </c>
      <c r="AY44" s="109">
        <f t="shared" si="14"/>
        <v>37.82</v>
      </c>
      <c r="AZ44" s="109">
        <f t="shared" si="14"/>
        <v>37.82</v>
      </c>
      <c r="BA44" s="109">
        <f t="shared" si="14"/>
        <v>0</v>
      </c>
      <c r="BB44" s="109">
        <f t="shared" si="14"/>
        <v>0</v>
      </c>
      <c r="BC44" s="109">
        <f t="shared" si="14"/>
        <v>0</v>
      </c>
      <c r="BD44" s="109">
        <f t="shared" si="14"/>
        <v>0</v>
      </c>
      <c r="BE44" s="112">
        <f t="shared" si="14"/>
        <v>0</v>
      </c>
      <c r="BF44" s="27">
        <f>(C44*$BG$25+N44*$BH$25+Y44*$BI$25+AJ44*$BJ$25+AU44*$BK$25)/SUM($BG$25:$BK$25)</f>
        <v>34.484750000000005</v>
      </c>
      <c r="BG44" s="27">
        <f ref="BG44:BP44" t="shared" si="15">(D44*$BG$25+O44*$BH$25+Z44*$BI$25+AK44*$BJ$25+AV44*$BK$25)/SUM($BG$25:$BK$25)</f>
        <v>0</v>
      </c>
      <c r="BH44" s="27">
        <f t="shared" si="15"/>
        <v>0</v>
      </c>
      <c r="BI44" s="27">
        <f t="shared" si="15"/>
        <v>34.484750000000005</v>
      </c>
      <c r="BJ44" s="27">
        <f>(G44*$BG$25+R44*$BH$25+AC44*$BI$25+AN44*$BJ$25+AY44*$BK$25)/SUM($BG$25:$BK$25)</f>
        <v>34.484750000000005</v>
      </c>
      <c r="BK44" s="27">
        <f t="shared" si="15"/>
        <v>34.484750000000005</v>
      </c>
      <c r="BL44" s="27">
        <f t="shared" si="15"/>
        <v>0</v>
      </c>
      <c r="BM44" s="27">
        <f t="shared" si="15"/>
        <v>0</v>
      </c>
      <c r="BN44" s="27">
        <f t="shared" si="15"/>
        <v>0</v>
      </c>
      <c r="BO44" s="27">
        <f t="shared" si="15"/>
        <v>0</v>
      </c>
      <c r="BP44" s="74">
        <f t="shared" si="15"/>
        <v>0</v>
      </c>
      <c r="BR44" s="94">
        <v>7</v>
      </c>
    </row>
    <row r="45">
      <c r="A45" s="79"/>
      <c r="B45" s="1"/>
      <c r="C45" s="144">
        <f ref="C45:BE45" t="shared" si="16">C7*C26</f>
        <v>0</v>
      </c>
      <c r="D45" s="108">
        <f t="shared" si="16"/>
        <v>0</v>
      </c>
      <c r="E45" s="109">
        <f t="shared" si="16"/>
        <v>0</v>
      </c>
      <c r="F45" s="109">
        <f t="shared" si="16"/>
        <v>0</v>
      </c>
      <c r="G45" s="109">
        <f t="shared" si="16"/>
        <v>0</v>
      </c>
      <c r="H45" s="109">
        <f t="shared" si="16"/>
        <v>0</v>
      </c>
      <c r="I45" s="109">
        <f t="shared" si="16"/>
        <v>0</v>
      </c>
      <c r="J45" s="109">
        <f t="shared" si="16"/>
        <v>0</v>
      </c>
      <c r="K45" s="109">
        <f t="shared" si="16"/>
        <v>0</v>
      </c>
      <c r="L45" s="109">
        <f t="shared" si="16"/>
        <v>0</v>
      </c>
      <c r="M45" s="110">
        <f t="shared" si="16"/>
        <v>0</v>
      </c>
      <c r="N45" s="144">
        <f t="shared" si="16"/>
        <v>0</v>
      </c>
      <c r="O45" s="108">
        <f t="shared" si="16"/>
        <v>0</v>
      </c>
      <c r="P45" s="109">
        <f t="shared" si="16"/>
        <v>0</v>
      </c>
      <c r="Q45" s="109">
        <f t="shared" si="16"/>
        <v>0</v>
      </c>
      <c r="R45" s="111">
        <f t="shared" si="16"/>
        <v>0</v>
      </c>
      <c r="S45" s="109">
        <f t="shared" si="16"/>
        <v>0</v>
      </c>
      <c r="T45" s="109">
        <f t="shared" si="16"/>
        <v>0</v>
      </c>
      <c r="U45" s="108">
        <f t="shared" si="16"/>
        <v>0</v>
      </c>
      <c r="V45" s="108">
        <f t="shared" si="16"/>
        <v>0</v>
      </c>
      <c r="W45" s="109">
        <f t="shared" si="16"/>
        <v>0</v>
      </c>
      <c r="X45" s="110">
        <f t="shared" si="16"/>
        <v>0</v>
      </c>
      <c r="Y45" s="108">
        <f t="shared" si="16"/>
        <v>0</v>
      </c>
      <c r="Z45" s="109">
        <f t="shared" si="16"/>
        <v>0</v>
      </c>
      <c r="AA45" s="109">
        <f t="shared" si="16"/>
        <v>0</v>
      </c>
      <c r="AB45" s="109">
        <f t="shared" si="16"/>
        <v>0</v>
      </c>
      <c r="AC45" s="109">
        <f t="shared" si="16"/>
        <v>0</v>
      </c>
      <c r="AD45" s="108">
        <f t="shared" si="16"/>
        <v>0</v>
      </c>
      <c r="AE45" s="109">
        <f t="shared" si="16"/>
        <v>0</v>
      </c>
      <c r="AF45" s="109">
        <f t="shared" si="16"/>
        <v>0</v>
      </c>
      <c r="AG45" s="109">
        <f t="shared" si="16"/>
        <v>0</v>
      </c>
      <c r="AH45" s="109">
        <f t="shared" si="16"/>
        <v>0</v>
      </c>
      <c r="AI45" s="110">
        <f t="shared" si="16"/>
        <v>0</v>
      </c>
      <c r="AJ45" s="108">
        <f t="shared" si="16"/>
        <v>0</v>
      </c>
      <c r="AK45" s="109">
        <f t="shared" si="16"/>
        <v>0</v>
      </c>
      <c r="AL45" s="109">
        <f t="shared" si="16"/>
        <v>0</v>
      </c>
      <c r="AM45" s="109">
        <f t="shared" si="16"/>
        <v>0</v>
      </c>
      <c r="AN45" s="109">
        <f t="shared" si="16"/>
        <v>0</v>
      </c>
      <c r="AO45" s="109">
        <f t="shared" si="16"/>
        <v>0</v>
      </c>
      <c r="AP45" s="109">
        <f t="shared" si="16"/>
        <v>0</v>
      </c>
      <c r="AQ45" s="109">
        <f t="shared" si="16"/>
        <v>0</v>
      </c>
      <c r="AR45" s="109">
        <f t="shared" si="16"/>
        <v>0</v>
      </c>
      <c r="AS45" s="109">
        <f t="shared" si="16"/>
        <v>0</v>
      </c>
      <c r="AT45" s="110">
        <f t="shared" si="16"/>
        <v>0</v>
      </c>
      <c r="AU45" s="27">
        <f t="shared" si="16"/>
        <v>0</v>
      </c>
      <c r="AV45" s="109">
        <f t="shared" si="16"/>
        <v>0</v>
      </c>
      <c r="AW45" s="109">
        <f t="shared" si="16"/>
        <v>0</v>
      </c>
      <c r="AX45" s="109">
        <f t="shared" si="16"/>
        <v>0</v>
      </c>
      <c r="AY45" s="109">
        <f t="shared" si="16"/>
        <v>0</v>
      </c>
      <c r="AZ45" s="109">
        <f t="shared" si="16"/>
        <v>0</v>
      </c>
      <c r="BA45" s="109">
        <f t="shared" si="16"/>
        <v>0</v>
      </c>
      <c r="BB45" s="109">
        <f t="shared" si="16"/>
        <v>0</v>
      </c>
      <c r="BC45" s="109">
        <f t="shared" si="16"/>
        <v>0</v>
      </c>
      <c r="BD45" s="109">
        <f t="shared" si="16"/>
        <v>0</v>
      </c>
      <c r="BE45" s="112">
        <f t="shared" si="16"/>
        <v>0</v>
      </c>
      <c r="BF45" s="67">
        <f>(C45*$BG$26+N45*$BH$26+Y45*$BI$26+AJ45*$BJ$26+AU45*$BK$26)/SUM($BG$26:$BK$26)</f>
        <v>0</v>
      </c>
      <c r="BG45" s="67">
        <f ref="BG45:BP45" t="shared" si="17">(D45*$BG$26+O45*$BH$26+Z45*$BI$26+AK45*$BJ$26+AV45*$BK$26)/SUM($BG$26:$BK$26)</f>
        <v>0</v>
      </c>
      <c r="BH45" s="67">
        <f t="shared" si="17"/>
        <v>0</v>
      </c>
      <c r="BI45" s="67">
        <f t="shared" si="17"/>
        <v>0</v>
      </c>
      <c r="BJ45" s="67">
        <f t="shared" si="17"/>
        <v>0</v>
      </c>
      <c r="BK45" s="67">
        <f t="shared" si="17"/>
        <v>0</v>
      </c>
      <c r="BL45" s="67">
        <f t="shared" si="17"/>
        <v>0</v>
      </c>
      <c r="BM45" s="67">
        <f t="shared" si="17"/>
        <v>0</v>
      </c>
      <c r="BN45" s="67">
        <f t="shared" si="17"/>
        <v>0</v>
      </c>
      <c r="BO45" s="67">
        <f t="shared" si="17"/>
        <v>0</v>
      </c>
      <c r="BP45" s="77">
        <f t="shared" si="17"/>
        <v>0</v>
      </c>
      <c r="BR45" s="94">
        <v>7</v>
      </c>
    </row>
    <row r="46">
      <c r="A46" s="148"/>
      <c r="B46" s="1"/>
      <c r="C46" s="144">
        <f ref="C46:BE46" t="shared" si="18">C8*C27</f>
        <v>0</v>
      </c>
      <c r="D46" s="108">
        <f t="shared" si="18"/>
        <v>0</v>
      </c>
      <c r="E46" s="109">
        <f t="shared" si="18"/>
        <v>0</v>
      </c>
      <c r="F46" s="109">
        <f t="shared" si="18"/>
        <v>0</v>
      </c>
      <c r="G46" s="109">
        <f t="shared" si="18"/>
        <v>0</v>
      </c>
      <c r="H46" s="109">
        <f t="shared" si="18"/>
        <v>0</v>
      </c>
      <c r="I46" s="109">
        <f t="shared" si="18"/>
        <v>0</v>
      </c>
      <c r="J46" s="109">
        <f t="shared" si="18"/>
        <v>0</v>
      </c>
      <c r="K46" s="109">
        <f t="shared" si="18"/>
        <v>0</v>
      </c>
      <c r="L46" s="109">
        <f t="shared" si="18"/>
        <v>0</v>
      </c>
      <c r="M46" s="110">
        <f t="shared" si="18"/>
        <v>0</v>
      </c>
      <c r="N46" s="144">
        <f t="shared" si="18"/>
        <v>0</v>
      </c>
      <c r="O46" s="108">
        <f t="shared" si="18"/>
        <v>0</v>
      </c>
      <c r="P46" s="109">
        <f t="shared" si="18"/>
        <v>0</v>
      </c>
      <c r="Q46" s="109">
        <f t="shared" si="18"/>
        <v>0</v>
      </c>
      <c r="R46" s="111">
        <f t="shared" si="18"/>
        <v>0</v>
      </c>
      <c r="S46" s="109">
        <f t="shared" si="18"/>
        <v>0</v>
      </c>
      <c r="T46" s="113">
        <f t="shared" si="18"/>
        <v>0</v>
      </c>
      <c r="U46" s="108">
        <f t="shared" si="18"/>
        <v>0</v>
      </c>
      <c r="V46" s="108">
        <f t="shared" si="18"/>
        <v>0</v>
      </c>
      <c r="W46" s="109">
        <f t="shared" si="18"/>
        <v>0</v>
      </c>
      <c r="X46" s="110">
        <f t="shared" si="18"/>
        <v>0</v>
      </c>
      <c r="Y46" s="108">
        <f t="shared" si="18"/>
        <v>0</v>
      </c>
      <c r="Z46" s="109">
        <f t="shared" si="18"/>
        <v>0</v>
      </c>
      <c r="AA46" s="109">
        <f t="shared" si="18"/>
        <v>0</v>
      </c>
      <c r="AB46" s="109">
        <f t="shared" si="18"/>
        <v>0</v>
      </c>
      <c r="AC46" s="109">
        <f t="shared" si="18"/>
        <v>0</v>
      </c>
      <c r="AD46" s="114">
        <f t="shared" si="18"/>
        <v>0</v>
      </c>
      <c r="AE46" s="113">
        <f t="shared" si="18"/>
        <v>0</v>
      </c>
      <c r="AF46" s="109">
        <f t="shared" si="18"/>
        <v>0</v>
      </c>
      <c r="AG46" s="109">
        <f t="shared" si="18"/>
        <v>0</v>
      </c>
      <c r="AH46" s="113">
        <f t="shared" si="18"/>
        <v>0</v>
      </c>
      <c r="AI46" s="115">
        <f t="shared" si="18"/>
        <v>0</v>
      </c>
      <c r="AJ46" s="108">
        <f t="shared" si="18"/>
        <v>0</v>
      </c>
      <c r="AK46" s="109">
        <f t="shared" si="18"/>
        <v>0</v>
      </c>
      <c r="AL46" s="109">
        <f t="shared" si="18"/>
        <v>0</v>
      </c>
      <c r="AM46" s="109">
        <f t="shared" si="18"/>
        <v>0</v>
      </c>
      <c r="AN46" s="109">
        <f t="shared" si="18"/>
        <v>0</v>
      </c>
      <c r="AO46" s="109">
        <f t="shared" si="18"/>
        <v>0</v>
      </c>
      <c r="AP46" s="109">
        <f t="shared" si="18"/>
        <v>41.56</v>
      </c>
      <c r="AQ46" s="109">
        <f t="shared" si="18"/>
        <v>0</v>
      </c>
      <c r="AR46" s="109">
        <f t="shared" si="18"/>
        <v>0</v>
      </c>
      <c r="AS46" s="109">
        <f t="shared" si="18"/>
        <v>0</v>
      </c>
      <c r="AT46" s="110">
        <f t="shared" si="18"/>
        <v>0</v>
      </c>
      <c r="AU46" s="27">
        <f t="shared" si="18"/>
        <v>0</v>
      </c>
      <c r="AV46" s="109">
        <f t="shared" si="18"/>
        <v>0</v>
      </c>
      <c r="AW46" s="109">
        <f t="shared" si="18"/>
        <v>0</v>
      </c>
      <c r="AX46" s="109">
        <f t="shared" si="18"/>
        <v>0</v>
      </c>
      <c r="AY46" s="109">
        <f t="shared" si="18"/>
        <v>0</v>
      </c>
      <c r="AZ46" s="109">
        <f t="shared" si="18"/>
        <v>0</v>
      </c>
      <c r="BA46" s="109">
        <f t="shared" si="18"/>
        <v>41.83</v>
      </c>
      <c r="BB46" s="109">
        <f t="shared" si="18"/>
        <v>0</v>
      </c>
      <c r="BC46" s="109">
        <f t="shared" si="18"/>
        <v>0</v>
      </c>
      <c r="BD46" s="109">
        <f t="shared" si="18"/>
        <v>0</v>
      </c>
      <c r="BE46" s="112">
        <f t="shared" si="18"/>
        <v>0</v>
      </c>
      <c r="BF46" s="27">
        <f>(C46*$BG$27+N46*$BH$27+Y46*$BI$27+AJ46*$BJ$27+AU46*$BK$27)/SUM($BG$27:$BK$27)</f>
        <v>0</v>
      </c>
      <c r="BG46" s="27">
        <f ref="BG46:BP46" t="shared" si="19">(D46*$BG$27+O46*$BH$27+Z46*$BI$27+AK46*$BJ$27+AV46*$BK$27)/SUM($BG$27:$BK$27)</f>
        <v>0</v>
      </c>
      <c r="BH46" s="27">
        <f t="shared" si="19"/>
        <v>0</v>
      </c>
      <c r="BI46" s="27">
        <f t="shared" si="19"/>
        <v>0</v>
      </c>
      <c r="BJ46" s="27">
        <f t="shared" si="19"/>
        <v>0</v>
      </c>
      <c r="BK46" s="27">
        <f t="shared" si="19"/>
        <v>0</v>
      </c>
      <c r="BL46" s="27">
        <f t="shared" si="19"/>
        <v>41.775999999999996</v>
      </c>
      <c r="BM46" s="27">
        <f t="shared" si="19"/>
        <v>0</v>
      </c>
      <c r="BN46" s="27">
        <f t="shared" si="19"/>
        <v>0</v>
      </c>
      <c r="BO46" s="27">
        <f t="shared" si="19"/>
        <v>0</v>
      </c>
      <c r="BP46" s="74">
        <f t="shared" si="19"/>
        <v>0</v>
      </c>
      <c r="BR46" s="94">
        <v>2</v>
      </c>
    </row>
    <row r="47">
      <c r="A47" s="147"/>
      <c r="B47" s="3"/>
      <c r="C47" s="145">
        <f ref="C47:BE47" t="shared" si="20">C9*C28</f>
        <v>0</v>
      </c>
      <c r="D47" s="116">
        <f t="shared" si="20"/>
        <v>0</v>
      </c>
      <c r="E47" s="117">
        <f t="shared" si="20"/>
        <v>0</v>
      </c>
      <c r="F47" s="117">
        <f t="shared" si="20"/>
        <v>0</v>
      </c>
      <c r="G47" s="117">
        <f t="shared" si="20"/>
        <v>0</v>
      </c>
      <c r="H47" s="117">
        <f t="shared" si="20"/>
        <v>0</v>
      </c>
      <c r="I47" s="117">
        <f t="shared" si="20"/>
        <v>0</v>
      </c>
      <c r="J47" s="117">
        <f t="shared" si="20"/>
        <v>0</v>
      </c>
      <c r="K47" s="117">
        <f t="shared" si="20"/>
        <v>0</v>
      </c>
      <c r="L47" s="117">
        <f t="shared" si="20"/>
        <v>0</v>
      </c>
      <c r="M47" s="118">
        <f t="shared" si="20"/>
        <v>0</v>
      </c>
      <c r="N47" s="145">
        <f t="shared" si="20"/>
        <v>0</v>
      </c>
      <c r="O47" s="116">
        <f t="shared" si="20"/>
        <v>0</v>
      </c>
      <c r="P47" s="117">
        <f t="shared" si="20"/>
        <v>0</v>
      </c>
      <c r="Q47" s="117">
        <f t="shared" si="20"/>
        <v>0</v>
      </c>
      <c r="R47" s="119">
        <f t="shared" si="20"/>
        <v>0</v>
      </c>
      <c r="S47" s="117">
        <f t="shared" si="20"/>
        <v>0</v>
      </c>
      <c r="T47" s="117">
        <f t="shared" si="20"/>
        <v>0</v>
      </c>
      <c r="U47" s="116">
        <f t="shared" si="20"/>
        <v>0</v>
      </c>
      <c r="V47" s="116">
        <f t="shared" si="20"/>
        <v>0</v>
      </c>
      <c r="W47" s="117">
        <f t="shared" si="20"/>
        <v>0</v>
      </c>
      <c r="X47" s="118">
        <f t="shared" si="20"/>
        <v>0</v>
      </c>
      <c r="Y47" s="116">
        <f t="shared" si="20"/>
        <v>0</v>
      </c>
      <c r="Z47" s="117">
        <f t="shared" si="20"/>
        <v>0</v>
      </c>
      <c r="AA47" s="117">
        <f t="shared" si="20"/>
        <v>0</v>
      </c>
      <c r="AB47" s="117">
        <f t="shared" si="20"/>
        <v>0</v>
      </c>
      <c r="AC47" s="117">
        <f t="shared" si="20"/>
        <v>0</v>
      </c>
      <c r="AD47" s="116">
        <f t="shared" si="20"/>
        <v>0</v>
      </c>
      <c r="AE47" s="117">
        <f t="shared" si="20"/>
        <v>0</v>
      </c>
      <c r="AF47" s="117">
        <f t="shared" si="20"/>
        <v>0</v>
      </c>
      <c r="AG47" s="117">
        <f t="shared" si="20"/>
        <v>0</v>
      </c>
      <c r="AH47" s="117">
        <f t="shared" si="20"/>
        <v>0</v>
      </c>
      <c r="AI47" s="118">
        <f t="shared" si="20"/>
        <v>0</v>
      </c>
      <c r="AJ47" s="116">
        <f t="shared" si="20"/>
        <v>0</v>
      </c>
      <c r="AK47" s="117">
        <f t="shared" si="20"/>
        <v>0</v>
      </c>
      <c r="AL47" s="117">
        <f t="shared" si="20"/>
        <v>0</v>
      </c>
      <c r="AM47" s="117">
        <f t="shared" si="20"/>
        <v>0</v>
      </c>
      <c r="AN47" s="117">
        <f t="shared" si="20"/>
        <v>0</v>
      </c>
      <c r="AO47" s="117">
        <f t="shared" si="20"/>
        <v>0</v>
      </c>
      <c r="AP47" s="117">
        <f>AP9*AP28</f>
        <v>0</v>
      </c>
      <c r="AQ47" s="117">
        <f t="shared" si="20"/>
        <v>0</v>
      </c>
      <c r="AR47" s="117">
        <f t="shared" si="20"/>
        <v>0</v>
      </c>
      <c r="AS47" s="117">
        <f t="shared" si="20"/>
        <v>0</v>
      </c>
      <c r="AT47" s="118">
        <f t="shared" si="20"/>
        <v>0</v>
      </c>
      <c r="AU47" s="75">
        <f t="shared" si="20"/>
        <v>0</v>
      </c>
      <c r="AV47" s="117">
        <f t="shared" si="20"/>
        <v>0</v>
      </c>
      <c r="AW47" s="117">
        <f t="shared" si="20"/>
        <v>0</v>
      </c>
      <c r="AX47" s="117">
        <f t="shared" si="20"/>
        <v>0</v>
      </c>
      <c r="AY47" s="117">
        <f t="shared" si="20"/>
        <v>0</v>
      </c>
      <c r="AZ47" s="117">
        <f t="shared" si="20"/>
        <v>0</v>
      </c>
      <c r="BA47" s="117">
        <f>BA9*BA28</f>
        <v>40.065</v>
      </c>
      <c r="BB47" s="117">
        <f t="shared" si="20"/>
        <v>0</v>
      </c>
      <c r="BC47" s="117">
        <f t="shared" si="20"/>
        <v>0</v>
      </c>
      <c r="BD47" s="117">
        <f t="shared" si="20"/>
        <v>0</v>
      </c>
      <c r="BE47" s="120">
        <f t="shared" si="20"/>
        <v>0</v>
      </c>
      <c r="BF47" s="72">
        <f>(C47*$BG$28+N47*$BH$28+Y47*$BI$28+AJ47*$BJ$28+AU47*$BK$28)/SUM($BG$28:$BK$28)</f>
        <v>0</v>
      </c>
      <c r="BG47" s="72">
        <f ref="BG47:BP47" t="shared" si="21">(D47*$BG$28+O47*$BH$28+Z47*$BI$28+AK47*$BJ$28+AV47*$BK$28)/SUM($BG$28:$BK$28)</f>
        <v>0</v>
      </c>
      <c r="BH47" s="72">
        <f t="shared" si="21"/>
        <v>0</v>
      </c>
      <c r="BI47" s="72">
        <f t="shared" si="21"/>
        <v>0</v>
      </c>
      <c r="BJ47" s="72">
        <f t="shared" si="21"/>
        <v>0</v>
      </c>
      <c r="BK47" s="72">
        <f t="shared" si="21"/>
        <v>0</v>
      </c>
      <c r="BL47" s="72">
        <f>(I47*$BG$28+T47*$BH$28+AE47*$BI$28+AP47*$BJ$28+BA47*$BK$28)/SUM($BG$28:$BK$28)</f>
        <v>32.052</v>
      </c>
      <c r="BM47" s="72">
        <f t="shared" si="21"/>
        <v>0</v>
      </c>
      <c r="BN47" s="72">
        <f t="shared" si="21"/>
        <v>0</v>
      </c>
      <c r="BO47" s="72">
        <f t="shared" si="21"/>
        <v>0</v>
      </c>
      <c r="BP47" s="78">
        <f t="shared" si="21"/>
        <v>0</v>
      </c>
      <c r="BR47" s="95">
        <v>2</v>
      </c>
    </row>
    <row r="48">
      <c r="A48" s="149"/>
      <c r="B48" s="2"/>
      <c r="C48" s="103">
        <f>C10*C29</f>
        <v>0</v>
      </c>
      <c r="D48" s="103">
        <f ref="D48:BE48" t="shared" si="22">D10*D29</f>
        <v>0</v>
      </c>
      <c r="E48" s="103">
        <f t="shared" si="22"/>
        <v>0</v>
      </c>
      <c r="F48" s="103">
        <f t="shared" si="22"/>
        <v>0</v>
      </c>
      <c r="G48" s="103">
        <f t="shared" si="22"/>
        <v>0</v>
      </c>
      <c r="H48" s="103">
        <f t="shared" si="22"/>
        <v>0</v>
      </c>
      <c r="I48" s="103">
        <f t="shared" si="22"/>
        <v>0</v>
      </c>
      <c r="J48" s="103">
        <f t="shared" si="22"/>
        <v>0</v>
      </c>
      <c r="K48" s="103">
        <f t="shared" si="22"/>
        <v>0</v>
      </c>
      <c r="L48" s="103">
        <f t="shared" si="22"/>
        <v>0</v>
      </c>
      <c r="M48" s="122">
        <f t="shared" si="22"/>
        <v>0</v>
      </c>
      <c r="N48" s="143">
        <f t="shared" si="22"/>
        <v>0</v>
      </c>
      <c r="O48" s="121">
        <f t="shared" si="22"/>
        <v>0</v>
      </c>
      <c r="P48" s="103">
        <f t="shared" si="22"/>
        <v>0</v>
      </c>
      <c r="Q48" s="103">
        <f t="shared" si="22"/>
        <v>0</v>
      </c>
      <c r="R48" s="123">
        <f t="shared" si="22"/>
        <v>0</v>
      </c>
      <c r="S48" s="103">
        <f t="shared" si="22"/>
        <v>0</v>
      </c>
      <c r="T48" s="103">
        <f t="shared" si="22"/>
        <v>0</v>
      </c>
      <c r="U48" s="121">
        <f t="shared" si="22"/>
        <v>0</v>
      </c>
      <c r="V48" s="121">
        <f t="shared" si="22"/>
        <v>0</v>
      </c>
      <c r="W48" s="103">
        <f t="shared" si="22"/>
        <v>0</v>
      </c>
      <c r="X48" s="122">
        <f t="shared" si="22"/>
        <v>0</v>
      </c>
      <c r="Y48" s="26">
        <f t="shared" si="22"/>
        <v>0</v>
      </c>
      <c r="Z48" s="103">
        <f t="shared" si="22"/>
        <v>0</v>
      </c>
      <c r="AA48" s="103">
        <f t="shared" si="22"/>
        <v>0</v>
      </c>
      <c r="AB48" s="103">
        <f t="shared" si="22"/>
        <v>0</v>
      </c>
      <c r="AC48" s="103">
        <f t="shared" si="22"/>
        <v>0</v>
      </c>
      <c r="AD48" s="121">
        <f t="shared" si="22"/>
        <v>0</v>
      </c>
      <c r="AE48" s="103">
        <f t="shared" si="22"/>
        <v>0</v>
      </c>
      <c r="AF48" s="103">
        <f t="shared" si="22"/>
        <v>0</v>
      </c>
      <c r="AG48" s="103">
        <f t="shared" si="22"/>
        <v>0</v>
      </c>
      <c r="AH48" s="103">
        <f t="shared" si="22"/>
        <v>0</v>
      </c>
      <c r="AI48" s="122">
        <f t="shared" si="22"/>
        <v>0</v>
      </c>
      <c r="AJ48" s="103">
        <f t="shared" si="22"/>
        <v>0</v>
      </c>
      <c r="AK48" s="103">
        <f t="shared" si="22"/>
        <v>0</v>
      </c>
      <c r="AL48" s="103">
        <f t="shared" si="22"/>
        <v>0</v>
      </c>
      <c r="AM48" s="103">
        <f t="shared" si="22"/>
        <v>0</v>
      </c>
      <c r="AN48" s="103">
        <f t="shared" si="22"/>
        <v>0</v>
      </c>
      <c r="AO48" s="103">
        <f t="shared" si="22"/>
        <v>0</v>
      </c>
      <c r="AP48" s="103">
        <f t="shared" si="22"/>
        <v>0</v>
      </c>
      <c r="AQ48" s="103">
        <f t="shared" si="22"/>
        <v>0</v>
      </c>
      <c r="AR48" s="103">
        <f t="shared" si="22"/>
        <v>0</v>
      </c>
      <c r="AS48" s="103">
        <f t="shared" si="22"/>
        <v>0</v>
      </c>
      <c r="AT48" s="103">
        <f t="shared" si="22"/>
        <v>0</v>
      </c>
      <c r="AU48" s="103">
        <f t="shared" si="22"/>
        <v>0</v>
      </c>
      <c r="AV48" s="103">
        <f t="shared" si="22"/>
        <v>0</v>
      </c>
      <c r="AW48" s="103">
        <f t="shared" si="22"/>
        <v>0</v>
      </c>
      <c r="AX48" s="103">
        <f>AX10*AX29</f>
        <v>0</v>
      </c>
      <c r="AY48" s="103">
        <f t="shared" si="22"/>
        <v>0</v>
      </c>
      <c r="AZ48" s="103">
        <f t="shared" si="22"/>
        <v>0</v>
      </c>
      <c r="BA48" s="103">
        <f t="shared" si="22"/>
        <v>0</v>
      </c>
      <c r="BB48" s="103">
        <f t="shared" si="22"/>
        <v>0</v>
      </c>
      <c r="BC48" s="103">
        <f t="shared" si="22"/>
        <v>0</v>
      </c>
      <c r="BD48" s="103">
        <f t="shared" si="22"/>
        <v>0</v>
      </c>
      <c r="BE48" s="103">
        <f t="shared" si="22"/>
        <v>0</v>
      </c>
      <c r="BF48" s="26">
        <f>(C48*$BG$29+N48*$BH$29+Y48*$BI$29+AJ48*$BJ$29+AU48*$BK$29)/SUM($BG$29:$BK$29)</f>
        <v>0</v>
      </c>
      <c r="BG48" s="26">
        <f ref="BG48:BP48" t="shared" si="23">(D48*$BG$29+O48*$BH$29+Z48*$BI$29+AK48*$BJ$29+AV48*$BK$29)/SUM($BG$29:$BK$29)</f>
        <v>0</v>
      </c>
      <c r="BH48" s="26">
        <f t="shared" si="23"/>
        <v>0</v>
      </c>
      <c r="BI48" s="26">
        <f t="shared" si="23"/>
        <v>0</v>
      </c>
      <c r="BJ48" s="26">
        <f t="shared" si="23"/>
        <v>0</v>
      </c>
      <c r="BK48" s="26">
        <f t="shared" si="23"/>
        <v>0</v>
      </c>
      <c r="BL48" s="26">
        <f t="shared" si="23"/>
        <v>0</v>
      </c>
      <c r="BM48" s="26">
        <f t="shared" si="23"/>
        <v>0</v>
      </c>
      <c r="BN48" s="26">
        <f t="shared" si="23"/>
        <v>0</v>
      </c>
      <c r="BO48" s="26">
        <f t="shared" si="23"/>
        <v>0</v>
      </c>
      <c r="BP48" s="73">
        <f t="shared" si="23"/>
        <v>0</v>
      </c>
      <c r="BR48" s="96">
        <v>5</v>
      </c>
    </row>
    <row r="49">
      <c r="A49" s="15"/>
      <c r="B49" s="1"/>
      <c r="C49" s="144">
        <f ref="C49:BE49" t="shared" si="24">C11*C30</f>
        <v>0</v>
      </c>
      <c r="D49" s="108">
        <f t="shared" si="24"/>
        <v>0</v>
      </c>
      <c r="E49" s="109">
        <f t="shared" si="24"/>
        <v>0</v>
      </c>
      <c r="F49" s="109">
        <f t="shared" si="24"/>
        <v>0</v>
      </c>
      <c r="G49" s="109">
        <f t="shared" si="24"/>
        <v>0</v>
      </c>
      <c r="H49" s="109">
        <f t="shared" si="24"/>
        <v>0</v>
      </c>
      <c r="I49" s="109">
        <f t="shared" si="24"/>
        <v>0</v>
      </c>
      <c r="J49" s="109">
        <f t="shared" si="24"/>
        <v>0</v>
      </c>
      <c r="K49" s="109">
        <f t="shared" si="24"/>
        <v>0</v>
      </c>
      <c r="L49" s="109">
        <f t="shared" si="24"/>
        <v>0</v>
      </c>
      <c r="M49" s="110">
        <f t="shared" si="24"/>
        <v>0</v>
      </c>
      <c r="N49" s="144">
        <f t="shared" si="24"/>
        <v>0</v>
      </c>
      <c r="O49" s="108">
        <f t="shared" si="24"/>
        <v>0</v>
      </c>
      <c r="P49" s="109">
        <f t="shared" si="24"/>
        <v>0</v>
      </c>
      <c r="Q49" s="109">
        <f t="shared" si="24"/>
        <v>0</v>
      </c>
      <c r="R49" s="111">
        <f t="shared" si="24"/>
        <v>19.569</v>
      </c>
      <c r="S49" s="109">
        <f t="shared" si="24"/>
        <v>19.569</v>
      </c>
      <c r="T49" s="109">
        <f t="shared" si="24"/>
        <v>0</v>
      </c>
      <c r="U49" s="108">
        <f t="shared" si="24"/>
        <v>13.046000000000001</v>
      </c>
      <c r="V49" s="108">
        <f t="shared" si="24"/>
        <v>0</v>
      </c>
      <c r="W49" s="109">
        <f t="shared" si="24"/>
        <v>0</v>
      </c>
      <c r="X49" s="110">
        <f t="shared" si="24"/>
        <v>0</v>
      </c>
      <c r="Y49" s="27">
        <f t="shared" si="24"/>
        <v>0</v>
      </c>
      <c r="Z49" s="109">
        <f t="shared" si="24"/>
        <v>0</v>
      </c>
      <c r="AA49" s="109">
        <f t="shared" si="24"/>
        <v>0</v>
      </c>
      <c r="AB49" s="109">
        <f t="shared" si="24"/>
        <v>0</v>
      </c>
      <c r="AC49" s="109">
        <f t="shared" si="24"/>
        <v>19.569</v>
      </c>
      <c r="AD49" s="108">
        <f t="shared" si="24"/>
        <v>19.569</v>
      </c>
      <c r="AE49" s="109">
        <f t="shared" si="24"/>
        <v>0</v>
      </c>
      <c r="AF49" s="109">
        <f t="shared" si="24"/>
        <v>13.046000000000001</v>
      </c>
      <c r="AG49" s="109">
        <f t="shared" si="24"/>
        <v>0</v>
      </c>
      <c r="AH49" s="109">
        <f t="shared" si="24"/>
        <v>0</v>
      </c>
      <c r="AI49" s="110">
        <f t="shared" si="24"/>
        <v>0</v>
      </c>
      <c r="AJ49" s="27">
        <f t="shared" si="24"/>
        <v>41.2</v>
      </c>
      <c r="AK49" s="109">
        <f t="shared" si="24"/>
        <v>23.688</v>
      </c>
      <c r="AL49" s="109">
        <f t="shared" si="24"/>
        <v>18.072</v>
      </c>
      <c r="AM49" s="109">
        <f t="shared" si="24"/>
        <v>49.165</v>
      </c>
      <c r="AN49" s="109">
        <f t="shared" si="24"/>
        <v>0</v>
      </c>
      <c r="AO49" s="109">
        <f t="shared" si="24"/>
        <v>0</v>
      </c>
      <c r="AP49" s="109">
        <f t="shared" si="24"/>
        <v>0</v>
      </c>
      <c r="AQ49" s="109">
        <f t="shared" si="24"/>
        <v>0</v>
      </c>
      <c r="AR49" s="109">
        <f t="shared" si="24"/>
        <v>0</v>
      </c>
      <c r="AS49" s="109">
        <f t="shared" si="24"/>
        <v>0</v>
      </c>
      <c r="AT49" s="110">
        <f t="shared" si="24"/>
        <v>0</v>
      </c>
      <c r="AU49" s="27">
        <f t="shared" si="24"/>
        <v>48.865</v>
      </c>
      <c r="AV49" s="109">
        <f t="shared" si="24"/>
        <v>29.319</v>
      </c>
      <c r="AW49" s="109">
        <f t="shared" si="24"/>
        <v>19.188000000000002</v>
      </c>
      <c r="AX49" s="109">
        <f t="shared" si="24"/>
        <v>47.97</v>
      </c>
      <c r="AY49" s="109">
        <f t="shared" si="24"/>
        <v>0</v>
      </c>
      <c r="AZ49" s="109">
        <f t="shared" si="24"/>
        <v>0</v>
      </c>
      <c r="BA49" s="109">
        <f t="shared" si="24"/>
        <v>0</v>
      </c>
      <c r="BB49" s="109">
        <f t="shared" si="24"/>
        <v>0</v>
      </c>
      <c r="BC49" s="109">
        <f t="shared" si="24"/>
        <v>0</v>
      </c>
      <c r="BD49" s="109">
        <f t="shared" si="24"/>
        <v>0</v>
      </c>
      <c r="BE49" s="112">
        <f t="shared" si="24"/>
        <v>0</v>
      </c>
      <c r="BF49" s="27">
        <f>(C49*$BG$30+N49*$BH$30+Y49*$BI$30+AJ49*$BJ$30+AU49*$BK$30)/SUM($BG$30:$BK$30)</f>
        <v>32.28925</v>
      </c>
      <c r="BG49" s="27">
        <f ref="BG49:BP49" t="shared" si="25">(D49*$BG$30+O49*$BH$30+Z49*$BI$30+AK49*$BJ$30+AV49*$BK$30)/SUM($BG$30:$BK$30)</f>
        <v>19.11555</v>
      </c>
      <c r="BH49" s="27">
        <f t="shared" si="25"/>
        <v>13.152600000000001</v>
      </c>
      <c r="BI49" s="27">
        <f t="shared" si="25"/>
        <v>33.87775</v>
      </c>
      <c r="BJ49" s="27">
        <f t="shared" si="25"/>
        <v>0</v>
      </c>
      <c r="BK49" s="27">
        <f t="shared" si="25"/>
        <v>0</v>
      </c>
      <c r="BL49" s="27">
        <f t="shared" si="25"/>
        <v>0</v>
      </c>
      <c r="BM49" s="27">
        <f t="shared" si="25"/>
        <v>0</v>
      </c>
      <c r="BN49" s="27">
        <f t="shared" si="25"/>
        <v>0</v>
      </c>
      <c r="BO49" s="27">
        <f t="shared" si="25"/>
        <v>0</v>
      </c>
      <c r="BP49" s="74">
        <f t="shared" si="25"/>
        <v>0</v>
      </c>
      <c r="BR49" s="94">
        <v>5</v>
      </c>
    </row>
    <row r="50">
      <c r="A50" s="79"/>
      <c r="B50" s="1"/>
      <c r="C50" s="144">
        <f ref="C50:BE50" t="shared" si="26">C12*C31</f>
        <v>16.329</v>
      </c>
      <c r="D50" s="108">
        <f t="shared" si="26"/>
        <v>16.329</v>
      </c>
      <c r="E50" s="109">
        <f t="shared" si="26"/>
        <v>27.215</v>
      </c>
      <c r="F50" s="109">
        <f t="shared" si="26"/>
        <v>16.329</v>
      </c>
      <c r="G50" s="109">
        <f t="shared" si="26"/>
        <v>16.329</v>
      </c>
      <c r="H50" s="109">
        <f t="shared" si="26"/>
        <v>0</v>
      </c>
      <c r="I50" s="109">
        <f t="shared" si="26"/>
        <v>0</v>
      </c>
      <c r="J50" s="109">
        <f t="shared" si="26"/>
        <v>0</v>
      </c>
      <c r="K50" s="109">
        <f t="shared" si="26"/>
        <v>0</v>
      </c>
      <c r="L50" s="109">
        <f t="shared" si="26"/>
        <v>0</v>
      </c>
      <c r="M50" s="110">
        <f t="shared" si="26"/>
        <v>0</v>
      </c>
      <c r="N50" s="144">
        <f t="shared" si="26"/>
        <v>17.424</v>
      </c>
      <c r="O50" s="108">
        <f t="shared" si="26"/>
        <v>17.424</v>
      </c>
      <c r="P50" s="109">
        <f t="shared" si="26"/>
        <v>29.04</v>
      </c>
      <c r="Q50" s="109">
        <f t="shared" si="26"/>
        <v>17.424</v>
      </c>
      <c r="R50" s="111">
        <f t="shared" si="26"/>
        <v>17.424</v>
      </c>
      <c r="S50" s="109">
        <f t="shared" si="26"/>
        <v>0</v>
      </c>
      <c r="T50" s="113">
        <f t="shared" si="26"/>
        <v>0</v>
      </c>
      <c r="U50" s="108">
        <f t="shared" si="26"/>
        <v>0</v>
      </c>
      <c r="V50" s="108">
        <f t="shared" si="26"/>
        <v>0</v>
      </c>
      <c r="W50" s="109">
        <f t="shared" si="26"/>
        <v>0</v>
      </c>
      <c r="X50" s="110">
        <f t="shared" si="26"/>
        <v>0</v>
      </c>
      <c r="Y50" s="108">
        <f t="shared" si="26"/>
        <v>0</v>
      </c>
      <c r="Z50" s="109">
        <f t="shared" si="26"/>
        <v>0</v>
      </c>
      <c r="AA50" s="109">
        <f t="shared" si="26"/>
        <v>0</v>
      </c>
      <c r="AB50" s="109">
        <f t="shared" si="26"/>
        <v>0</v>
      </c>
      <c r="AC50" s="109">
        <f t="shared" si="26"/>
        <v>0</v>
      </c>
      <c r="AD50" s="114">
        <f t="shared" si="26"/>
        <v>0</v>
      </c>
      <c r="AE50" s="113">
        <f t="shared" si="26"/>
        <v>0</v>
      </c>
      <c r="AF50" s="109">
        <f t="shared" si="26"/>
        <v>0</v>
      </c>
      <c r="AG50" s="109">
        <f t="shared" si="26"/>
        <v>0</v>
      </c>
      <c r="AH50" s="113">
        <f t="shared" si="26"/>
        <v>0</v>
      </c>
      <c r="AI50" s="115">
        <f t="shared" si="26"/>
        <v>0</v>
      </c>
      <c r="AJ50" s="108">
        <f t="shared" si="26"/>
        <v>15.116999999999999</v>
      </c>
      <c r="AK50" s="109">
        <f t="shared" si="26"/>
        <v>15.116999999999999</v>
      </c>
      <c r="AL50" s="109">
        <f t="shared" si="26"/>
        <v>0</v>
      </c>
      <c r="AM50" s="109">
        <f t="shared" si="26"/>
        <v>15.116999999999999</v>
      </c>
      <c r="AN50" s="109">
        <f t="shared" si="26"/>
        <v>0</v>
      </c>
      <c r="AO50" s="109">
        <f t="shared" si="26"/>
        <v>0</v>
      </c>
      <c r="AP50" s="109">
        <f t="shared" si="26"/>
        <v>0</v>
      </c>
      <c r="AQ50" s="109">
        <f t="shared" si="26"/>
        <v>0</v>
      </c>
      <c r="AR50" s="109">
        <f t="shared" si="26"/>
        <v>0</v>
      </c>
      <c r="AS50" s="109">
        <f t="shared" si="26"/>
        <v>0</v>
      </c>
      <c r="AT50" s="110">
        <f t="shared" si="26"/>
        <v>0</v>
      </c>
      <c r="AU50" s="108">
        <f t="shared" si="26"/>
        <v>16.358999999999998</v>
      </c>
      <c r="AV50" s="109">
        <f t="shared" si="26"/>
        <v>18.581999999999997</v>
      </c>
      <c r="AW50" s="109">
        <f t="shared" si="26"/>
        <v>34.64</v>
      </c>
      <c r="AX50" s="109">
        <f t="shared" si="26"/>
        <v>16.389</v>
      </c>
      <c r="AY50" s="109">
        <f t="shared" si="26"/>
        <v>0</v>
      </c>
      <c r="AZ50" s="109">
        <f t="shared" si="26"/>
        <v>0</v>
      </c>
      <c r="BA50" s="109">
        <f t="shared" si="26"/>
        <v>0</v>
      </c>
      <c r="BB50" s="109">
        <f t="shared" si="26"/>
        <v>0</v>
      </c>
      <c r="BC50" s="109">
        <f t="shared" si="26"/>
        <v>0</v>
      </c>
      <c r="BD50" s="109">
        <f t="shared" si="26"/>
        <v>0</v>
      </c>
      <c r="BE50" s="112">
        <f t="shared" si="26"/>
        <v>0</v>
      </c>
      <c r="BF50" s="27">
        <f>(C50*$BG$31+N50*$BH$31+Y50*$BI$31+AJ50*$BJ$31+AU50*$BK$31)/SUM($BG$31:$BK$31)</f>
        <v>16.3176</v>
      </c>
      <c r="BG50" s="27">
        <f ref="BG50:BP50" t="shared" si="27">(D50*$BG$31+O50*$BH$31+Z50*$BI$31+AK50*$BJ$31+AV50*$BK$31)/SUM($BG$31:$BK$31)</f>
        <v>17.206799999999998</v>
      </c>
      <c r="BH50" s="27">
        <f t="shared" si="27"/>
        <v>25.107</v>
      </c>
      <c r="BI50" s="27">
        <f t="shared" si="27"/>
        <v>16.3296</v>
      </c>
      <c r="BJ50" s="27">
        <f t="shared" si="27"/>
        <v>6.7506</v>
      </c>
      <c r="BK50" s="27">
        <f t="shared" si="27"/>
        <v>0</v>
      </c>
      <c r="BL50" s="27">
        <f t="shared" si="27"/>
        <v>0</v>
      </c>
      <c r="BM50" s="27">
        <f t="shared" si="27"/>
        <v>0</v>
      </c>
      <c r="BN50" s="27">
        <f t="shared" si="27"/>
        <v>0</v>
      </c>
      <c r="BO50" s="27">
        <f t="shared" si="27"/>
        <v>0</v>
      </c>
      <c r="BP50" s="74">
        <f t="shared" si="27"/>
        <v>0</v>
      </c>
      <c r="BR50" s="94">
        <v>8</v>
      </c>
    </row>
    <row r="51">
      <c r="A51" s="15"/>
      <c r="B51" s="1"/>
      <c r="C51" s="144">
        <f ref="C51:BE51" t="shared" si="28">C13*C32</f>
        <v>29.305</v>
      </c>
      <c r="D51" s="108">
        <f t="shared" si="28"/>
        <v>17.583</v>
      </c>
      <c r="E51" s="109">
        <f t="shared" si="28"/>
        <v>11.722000000000001</v>
      </c>
      <c r="F51" s="109">
        <f t="shared" si="28"/>
        <v>17.583</v>
      </c>
      <c r="G51" s="109">
        <f t="shared" si="28"/>
        <v>0</v>
      </c>
      <c r="H51" s="109">
        <f t="shared" si="28"/>
        <v>0</v>
      </c>
      <c r="I51" s="109">
        <f t="shared" si="28"/>
        <v>0</v>
      </c>
      <c r="J51" s="109">
        <f t="shared" si="28"/>
        <v>0</v>
      </c>
      <c r="K51" s="109">
        <f t="shared" si="28"/>
        <v>0</v>
      </c>
      <c r="L51" s="109">
        <f t="shared" si="28"/>
        <v>0</v>
      </c>
      <c r="M51" s="110">
        <f t="shared" si="28"/>
        <v>0</v>
      </c>
      <c r="N51" s="144">
        <f t="shared" si="28"/>
        <v>25.13</v>
      </c>
      <c r="O51" s="108">
        <f t="shared" si="28"/>
        <v>15.078</v>
      </c>
      <c r="P51" s="109">
        <f t="shared" si="28"/>
        <v>10.052</v>
      </c>
      <c r="Q51" s="109">
        <f t="shared" si="28"/>
        <v>15.078</v>
      </c>
      <c r="R51" s="111">
        <f t="shared" si="28"/>
        <v>0</v>
      </c>
      <c r="S51" s="109">
        <f t="shared" si="28"/>
        <v>0</v>
      </c>
      <c r="T51" s="109">
        <f t="shared" si="28"/>
        <v>0</v>
      </c>
      <c r="U51" s="108">
        <f t="shared" si="28"/>
        <v>0</v>
      </c>
      <c r="V51" s="108">
        <f t="shared" si="28"/>
        <v>0</v>
      </c>
      <c r="W51" s="109">
        <f t="shared" si="28"/>
        <v>0</v>
      </c>
      <c r="X51" s="110">
        <f t="shared" si="28"/>
        <v>0</v>
      </c>
      <c r="Y51" s="27">
        <f t="shared" si="28"/>
        <v>0</v>
      </c>
      <c r="Z51" s="109">
        <f t="shared" si="28"/>
        <v>0</v>
      </c>
      <c r="AA51" s="109">
        <f t="shared" si="28"/>
        <v>0</v>
      </c>
      <c r="AB51" s="109">
        <f t="shared" si="28"/>
        <v>0</v>
      </c>
      <c r="AC51" s="109">
        <f t="shared" si="28"/>
        <v>0</v>
      </c>
      <c r="AD51" s="108">
        <f t="shared" si="28"/>
        <v>0</v>
      </c>
      <c r="AE51" s="109">
        <f t="shared" si="28"/>
        <v>0</v>
      </c>
      <c r="AF51" s="109">
        <f t="shared" si="28"/>
        <v>0</v>
      </c>
      <c r="AG51" s="109">
        <f t="shared" si="28"/>
        <v>0</v>
      </c>
      <c r="AH51" s="109">
        <f t="shared" si="28"/>
        <v>0</v>
      </c>
      <c r="AI51" s="110">
        <f t="shared" si="28"/>
        <v>0</v>
      </c>
      <c r="AJ51" s="27">
        <f t="shared" si="28"/>
        <v>34.975</v>
      </c>
      <c r="AK51" s="109">
        <f t="shared" si="28"/>
        <v>20.985</v>
      </c>
      <c r="AL51" s="109">
        <f t="shared" si="28"/>
        <v>0</v>
      </c>
      <c r="AM51" s="109">
        <f t="shared" si="28"/>
        <v>20.985</v>
      </c>
      <c r="AN51" s="109">
        <f t="shared" si="28"/>
        <v>20.985</v>
      </c>
      <c r="AO51" s="109">
        <f t="shared" si="28"/>
        <v>0</v>
      </c>
      <c r="AP51" s="109">
        <f t="shared" si="28"/>
        <v>0</v>
      </c>
      <c r="AQ51" s="109">
        <f t="shared" si="28"/>
        <v>0</v>
      </c>
      <c r="AR51" s="109">
        <f t="shared" si="28"/>
        <v>0</v>
      </c>
      <c r="AS51" s="109">
        <f t="shared" si="28"/>
        <v>0</v>
      </c>
      <c r="AT51" s="110">
        <f t="shared" si="28"/>
        <v>0</v>
      </c>
      <c r="AU51" s="27">
        <f t="shared" si="28"/>
        <v>35.295</v>
      </c>
      <c r="AV51" s="109">
        <f t="shared" si="28"/>
        <v>21.177</v>
      </c>
      <c r="AW51" s="109">
        <f t="shared" si="28"/>
        <v>0</v>
      </c>
      <c r="AX51" s="109">
        <f t="shared" si="28"/>
        <v>21.177</v>
      </c>
      <c r="AY51" s="109">
        <f t="shared" si="28"/>
        <v>21.177</v>
      </c>
      <c r="AZ51" s="109">
        <f t="shared" si="28"/>
        <v>0</v>
      </c>
      <c r="BA51" s="109">
        <f t="shared" si="28"/>
        <v>0</v>
      </c>
      <c r="BB51" s="109">
        <f t="shared" si="28"/>
        <v>0</v>
      </c>
      <c r="BC51" s="109">
        <f t="shared" si="28"/>
        <v>0</v>
      </c>
      <c r="BD51" s="109">
        <f t="shared" si="28"/>
        <v>0</v>
      </c>
      <c r="BE51" s="112">
        <f t="shared" si="28"/>
        <v>0</v>
      </c>
      <c r="BF51" s="27">
        <f>(C51*$BG$32+N51*$BH$32+Y51*$BI$32+AJ51*$BJ$32+AU51*$BK$32)/SUM($BG$32:$BK$32)</f>
        <v>31.385</v>
      </c>
      <c r="BG51" s="27">
        <f ref="BG51:BP51" t="shared" si="29">(D51*$BG$32+O51*$BH$32+Z51*$BI$32+AK51*$BJ$32+AV51*$BK$32)/SUM($BG$32:$BK$32)</f>
        <v>18.831</v>
      </c>
      <c r="BH51" s="27">
        <f t="shared" si="29"/>
        <v>5.527</v>
      </c>
      <c r="BI51" s="27">
        <f t="shared" si="29"/>
        <v>18.831</v>
      </c>
      <c r="BJ51" s="27">
        <f t="shared" si="29"/>
        <v>10.5405</v>
      </c>
      <c r="BK51" s="27">
        <f t="shared" si="29"/>
        <v>0</v>
      </c>
      <c r="BL51" s="27">
        <f t="shared" si="29"/>
        <v>0</v>
      </c>
      <c r="BM51" s="27">
        <f t="shared" si="29"/>
        <v>0</v>
      </c>
      <c r="BN51" s="27">
        <f t="shared" si="29"/>
        <v>0</v>
      </c>
      <c r="BO51" s="27">
        <f t="shared" si="29"/>
        <v>0</v>
      </c>
      <c r="BP51" s="74">
        <f t="shared" si="29"/>
        <v>0</v>
      </c>
      <c r="BR51" s="94">
        <v>5</v>
      </c>
    </row>
    <row r="52">
      <c r="A52" s="16"/>
      <c r="B52" s="3"/>
      <c r="C52" s="145">
        <f ref="C52:BE52" t="shared" si="30">C14*C33</f>
        <v>0</v>
      </c>
      <c r="D52" s="116">
        <f t="shared" si="30"/>
        <v>0</v>
      </c>
      <c r="E52" s="117">
        <f t="shared" si="30"/>
        <v>0</v>
      </c>
      <c r="F52" s="117">
        <f t="shared" si="30"/>
        <v>0</v>
      </c>
      <c r="G52" s="117">
        <f t="shared" si="30"/>
        <v>0</v>
      </c>
      <c r="H52" s="117">
        <f t="shared" si="30"/>
        <v>0</v>
      </c>
      <c r="I52" s="117">
        <f t="shared" si="30"/>
        <v>0</v>
      </c>
      <c r="J52" s="117">
        <f t="shared" si="30"/>
        <v>0</v>
      </c>
      <c r="K52" s="117">
        <f t="shared" si="30"/>
        <v>0</v>
      </c>
      <c r="L52" s="117">
        <f t="shared" si="30"/>
        <v>0</v>
      </c>
      <c r="M52" s="118">
        <f t="shared" si="30"/>
        <v>0</v>
      </c>
      <c r="N52" s="145">
        <f t="shared" si="30"/>
        <v>10.03</v>
      </c>
      <c r="O52" s="116">
        <f t="shared" si="30"/>
        <v>10.03</v>
      </c>
      <c r="P52" s="117">
        <f t="shared" si="30"/>
        <v>6.018</v>
      </c>
      <c r="Q52" s="117">
        <f t="shared" si="30"/>
        <v>6.018</v>
      </c>
      <c r="R52" s="119">
        <f t="shared" si="30"/>
        <v>6.018</v>
      </c>
      <c r="S52" s="117">
        <f t="shared" si="30"/>
        <v>0</v>
      </c>
      <c r="T52" s="117">
        <f t="shared" si="30"/>
        <v>0</v>
      </c>
      <c r="U52" s="116">
        <f t="shared" si="30"/>
        <v>4.012</v>
      </c>
      <c r="V52" s="116">
        <f t="shared" si="30"/>
        <v>0</v>
      </c>
      <c r="W52" s="117">
        <f t="shared" si="30"/>
        <v>0</v>
      </c>
      <c r="X52" s="118">
        <f t="shared" si="30"/>
        <v>0</v>
      </c>
      <c r="Y52" s="75">
        <f t="shared" si="30"/>
        <v>0</v>
      </c>
      <c r="Z52" s="117">
        <f t="shared" si="30"/>
        <v>0</v>
      </c>
      <c r="AA52" s="117">
        <f t="shared" si="30"/>
        <v>0</v>
      </c>
      <c r="AB52" s="117">
        <f t="shared" si="30"/>
        <v>0</v>
      </c>
      <c r="AC52" s="117">
        <f t="shared" si="30"/>
        <v>0</v>
      </c>
      <c r="AD52" s="116">
        <f t="shared" si="30"/>
        <v>0</v>
      </c>
      <c r="AE52" s="117">
        <f t="shared" si="30"/>
        <v>0</v>
      </c>
      <c r="AF52" s="117">
        <f t="shared" si="30"/>
        <v>0</v>
      </c>
      <c r="AG52" s="117">
        <f t="shared" si="30"/>
        <v>0</v>
      </c>
      <c r="AH52" s="117">
        <f t="shared" si="30"/>
        <v>0</v>
      </c>
      <c r="AI52" s="118">
        <f t="shared" si="30"/>
        <v>0</v>
      </c>
      <c r="AJ52" s="75">
        <f t="shared" si="30"/>
        <v>27.13</v>
      </c>
      <c r="AK52" s="117">
        <f t="shared" si="30"/>
        <v>28.92</v>
      </c>
      <c r="AL52" s="117">
        <f t="shared" si="30"/>
        <v>0</v>
      </c>
      <c r="AM52" s="117">
        <f t="shared" si="30"/>
        <v>11.924999999999999</v>
      </c>
      <c r="AN52" s="117">
        <f t="shared" si="30"/>
        <v>9.743999999999998</v>
      </c>
      <c r="AO52" s="117">
        <f t="shared" si="30"/>
        <v>0</v>
      </c>
      <c r="AP52" s="117">
        <f t="shared" si="30"/>
        <v>0</v>
      </c>
      <c r="AQ52" s="117">
        <f t="shared" si="30"/>
        <v>0</v>
      </c>
      <c r="AR52" s="117">
        <f t="shared" si="30"/>
        <v>0</v>
      </c>
      <c r="AS52" s="117">
        <f t="shared" si="30"/>
        <v>0</v>
      </c>
      <c r="AT52" s="118">
        <f t="shared" si="30"/>
        <v>0</v>
      </c>
      <c r="AU52" s="75">
        <f t="shared" si="30"/>
        <v>31.795</v>
      </c>
      <c r="AV52" s="117">
        <f t="shared" si="30"/>
        <v>30.995</v>
      </c>
      <c r="AW52" s="117">
        <f t="shared" si="30"/>
        <v>0</v>
      </c>
      <c r="AX52" s="117">
        <f t="shared" si="30"/>
        <v>0</v>
      </c>
      <c r="AY52" s="117">
        <f t="shared" si="30"/>
        <v>18.597</v>
      </c>
      <c r="AZ52" s="117">
        <f t="shared" si="30"/>
        <v>0</v>
      </c>
      <c r="BA52" s="117">
        <f t="shared" si="30"/>
        <v>0</v>
      </c>
      <c r="BB52" s="117">
        <f t="shared" si="30"/>
        <v>15.346000000000002</v>
      </c>
      <c r="BC52" s="117">
        <f t="shared" si="30"/>
        <v>0</v>
      </c>
      <c r="BD52" s="117">
        <f t="shared" si="30"/>
        <v>0</v>
      </c>
      <c r="BE52" s="120">
        <f t="shared" si="30"/>
        <v>0</v>
      </c>
      <c r="BF52" s="72">
        <f>(C52*$BG$33+N52*$BH$33+Y52*$BI$33+AJ52*$BJ$33+AU52*$BK$33)/SUM($BG$33:$BK$33)</f>
        <v>20.920555555555556</v>
      </c>
      <c r="BG52" s="72">
        <f ref="BG52:BP52" t="shared" si="31">(D52*$BG$33+O52*$BH$33+Z52*$BI$33+AK52*$BJ$33+AV52*$BK$33)/SUM($BG$33:$BK$33)</f>
        <v>21.15111111111111</v>
      </c>
      <c r="BH52" s="72">
        <f t="shared" si="31"/>
        <v>1.6716666666666666</v>
      </c>
      <c r="BI52" s="72">
        <f t="shared" si="31"/>
        <v>4.984166666666667</v>
      </c>
      <c r="BJ52" s="72">
        <f t="shared" si="31"/>
        <v>10.577333333333334</v>
      </c>
      <c r="BK52" s="72">
        <f t="shared" si="31"/>
        <v>0</v>
      </c>
      <c r="BL52" s="72">
        <f t="shared" si="31"/>
        <v>0</v>
      </c>
      <c r="BM52" s="72">
        <f t="shared" si="31"/>
        <v>6.2297777777777785</v>
      </c>
      <c r="BN52" s="72">
        <f t="shared" si="31"/>
        <v>0</v>
      </c>
      <c r="BO52" s="72">
        <f t="shared" si="31"/>
        <v>0</v>
      </c>
      <c r="BP52" s="78">
        <f t="shared" si="31"/>
        <v>0</v>
      </c>
      <c r="BR52" s="95">
        <v>5</v>
      </c>
    </row>
    <row r="53">
      <c r="A53" s="149"/>
      <c r="B53" s="2"/>
      <c r="C53" s="143">
        <f ref="C53:BE53" t="shared" si="32">C15*C34</f>
        <v>0</v>
      </c>
      <c r="D53" s="121">
        <f t="shared" si="32"/>
        <v>0</v>
      </c>
      <c r="E53" s="103">
        <f t="shared" si="32"/>
        <v>0</v>
      </c>
      <c r="F53" s="103">
        <f t="shared" si="32"/>
        <v>0</v>
      </c>
      <c r="G53" s="103">
        <f t="shared" si="32"/>
        <v>0</v>
      </c>
      <c r="H53" s="103">
        <f t="shared" si="32"/>
        <v>0</v>
      </c>
      <c r="I53" s="103">
        <f t="shared" si="32"/>
        <v>0</v>
      </c>
      <c r="J53" s="103">
        <f t="shared" si="32"/>
        <v>0</v>
      </c>
      <c r="K53" s="103">
        <f t="shared" si="32"/>
        <v>0</v>
      </c>
      <c r="L53" s="103">
        <f t="shared" si="32"/>
        <v>0</v>
      </c>
      <c r="M53" s="122">
        <f t="shared" si="32"/>
        <v>0</v>
      </c>
      <c r="N53" s="143">
        <f t="shared" si="32"/>
        <v>0</v>
      </c>
      <c r="O53" s="121">
        <f t="shared" si="32"/>
        <v>0</v>
      </c>
      <c r="P53" s="103">
        <f t="shared" si="32"/>
        <v>0</v>
      </c>
      <c r="Q53" s="103">
        <f t="shared" si="32"/>
        <v>0</v>
      </c>
      <c r="R53" s="123">
        <f t="shared" si="32"/>
        <v>0</v>
      </c>
      <c r="S53" s="103">
        <f t="shared" si="32"/>
        <v>0</v>
      </c>
      <c r="T53" s="103">
        <f t="shared" si="32"/>
        <v>0</v>
      </c>
      <c r="U53" s="121">
        <f t="shared" si="32"/>
        <v>0</v>
      </c>
      <c r="V53" s="121">
        <f t="shared" si="32"/>
        <v>0</v>
      </c>
      <c r="W53" s="103">
        <f t="shared" si="32"/>
        <v>0</v>
      </c>
      <c r="X53" s="122">
        <f t="shared" si="32"/>
        <v>0</v>
      </c>
      <c r="Y53" s="26">
        <f t="shared" si="32"/>
        <v>0</v>
      </c>
      <c r="Z53" s="103">
        <f>Z15*Z34</f>
        <v>0</v>
      </c>
      <c r="AA53" s="103">
        <f t="shared" si="32"/>
        <v>0</v>
      </c>
      <c r="AB53" s="103">
        <f t="shared" si="32"/>
        <v>0</v>
      </c>
      <c r="AC53" s="103">
        <f t="shared" si="32"/>
        <v>0</v>
      </c>
      <c r="AD53" s="121">
        <f t="shared" si="32"/>
        <v>0</v>
      </c>
      <c r="AE53" s="103">
        <f t="shared" si="32"/>
        <v>0</v>
      </c>
      <c r="AF53" s="103">
        <f t="shared" si="32"/>
        <v>0</v>
      </c>
      <c r="AG53" s="103">
        <f t="shared" si="32"/>
        <v>0</v>
      </c>
      <c r="AH53" s="103">
        <f t="shared" si="32"/>
        <v>0</v>
      </c>
      <c r="AI53" s="122">
        <f t="shared" si="32"/>
        <v>0</v>
      </c>
      <c r="AJ53" s="26">
        <f t="shared" si="32"/>
        <v>0</v>
      </c>
      <c r="AK53" s="103">
        <f t="shared" si="32"/>
        <v>0</v>
      </c>
      <c r="AL53" s="103">
        <f t="shared" si="32"/>
        <v>0</v>
      </c>
      <c r="AM53" s="103">
        <f t="shared" si="32"/>
        <v>0</v>
      </c>
      <c r="AN53" s="103">
        <f t="shared" si="32"/>
        <v>0</v>
      </c>
      <c r="AO53" s="103">
        <f t="shared" si="32"/>
        <v>0</v>
      </c>
      <c r="AP53" s="103">
        <f t="shared" si="32"/>
        <v>0</v>
      </c>
      <c r="AQ53" s="103">
        <f t="shared" si="32"/>
        <v>0</v>
      </c>
      <c r="AR53" s="103">
        <f t="shared" si="32"/>
        <v>0</v>
      </c>
      <c r="AS53" s="103">
        <f t="shared" si="32"/>
        <v>0</v>
      </c>
      <c r="AT53" s="122">
        <f t="shared" si="32"/>
        <v>0</v>
      </c>
      <c r="AU53" s="26">
        <f t="shared" si="32"/>
        <v>0</v>
      </c>
      <c r="AV53" s="103">
        <f t="shared" si="32"/>
        <v>0</v>
      </c>
      <c r="AW53" s="103">
        <f t="shared" si="32"/>
        <v>0</v>
      </c>
      <c r="AX53" s="103">
        <f t="shared" si="32"/>
        <v>0</v>
      </c>
      <c r="AY53" s="103">
        <f t="shared" si="32"/>
        <v>0</v>
      </c>
      <c r="AZ53" s="103">
        <f t="shared" si="32"/>
        <v>0</v>
      </c>
      <c r="BA53" s="103">
        <f t="shared" si="32"/>
        <v>0</v>
      </c>
      <c r="BB53" s="103">
        <f t="shared" si="32"/>
        <v>0</v>
      </c>
      <c r="BC53" s="103">
        <f t="shared" si="32"/>
        <v>0</v>
      </c>
      <c r="BD53" s="103">
        <f t="shared" si="32"/>
        <v>0</v>
      </c>
      <c r="BE53" s="124">
        <f t="shared" si="32"/>
        <v>0</v>
      </c>
      <c r="BF53" s="26">
        <f>(C53*$BG$34+N53*$BH$34+Y53*$BI$34+AJ53*$BJ$34+AU53*$BK$34)/SUM($BG$34:$BK$34)</f>
        <v>0</v>
      </c>
      <c r="BG53" s="26">
        <f ref="BG53:BP53" t="shared" si="33">(D53*$BG$34+O53*$BH$34+Z53*$BI$34+AK53*$BJ$34+AV53*$BK$34)/SUM($BG$34:$BK$34)</f>
        <v>0</v>
      </c>
      <c r="BH53" s="26">
        <f t="shared" si="33"/>
        <v>0</v>
      </c>
      <c r="BI53" s="26">
        <f t="shared" si="33"/>
        <v>0</v>
      </c>
      <c r="BJ53" s="26">
        <f t="shared" si="33"/>
        <v>0</v>
      </c>
      <c r="BK53" s="26">
        <f t="shared" si="33"/>
        <v>0</v>
      </c>
      <c r="BL53" s="26">
        <f t="shared" si="33"/>
        <v>0</v>
      </c>
      <c r="BM53" s="26">
        <f t="shared" si="33"/>
        <v>0</v>
      </c>
      <c r="BN53" s="26">
        <f t="shared" si="33"/>
        <v>0</v>
      </c>
      <c r="BO53" s="26">
        <f t="shared" si="33"/>
        <v>0</v>
      </c>
      <c r="BP53" s="73">
        <f t="shared" si="33"/>
        <v>0</v>
      </c>
      <c r="BR53" s="96">
        <v>7</v>
      </c>
    </row>
    <row r="54">
      <c r="A54" s="15"/>
      <c r="B54" s="1"/>
      <c r="C54" s="144">
        <f ref="C54:BE54" t="shared" si="34">C16*C35</f>
        <v>0</v>
      </c>
      <c r="D54" s="108">
        <f t="shared" si="34"/>
        <v>50</v>
      </c>
      <c r="E54" s="109">
        <f t="shared" si="34"/>
        <v>50</v>
      </c>
      <c r="F54" s="109">
        <f t="shared" si="34"/>
        <v>50</v>
      </c>
      <c r="G54" s="109">
        <f t="shared" si="34"/>
        <v>0</v>
      </c>
      <c r="H54" s="109">
        <f t="shared" si="34"/>
        <v>0</v>
      </c>
      <c r="I54" s="109">
        <f t="shared" si="34"/>
        <v>0</v>
      </c>
      <c r="J54" s="109">
        <f t="shared" si="34"/>
        <v>0</v>
      </c>
      <c r="K54" s="109">
        <f t="shared" si="34"/>
        <v>0</v>
      </c>
      <c r="L54" s="109">
        <f t="shared" si="34"/>
        <v>0</v>
      </c>
      <c r="M54" s="110">
        <f t="shared" si="34"/>
        <v>0</v>
      </c>
      <c r="N54" s="144">
        <f t="shared" si="34"/>
        <v>0</v>
      </c>
      <c r="O54" s="108">
        <f t="shared" si="34"/>
        <v>0</v>
      </c>
      <c r="P54" s="109">
        <f t="shared" si="34"/>
        <v>0</v>
      </c>
      <c r="Q54" s="109">
        <f t="shared" si="34"/>
        <v>0</v>
      </c>
      <c r="R54" s="111">
        <f t="shared" si="34"/>
        <v>0</v>
      </c>
      <c r="S54" s="109">
        <f t="shared" si="34"/>
        <v>0</v>
      </c>
      <c r="T54" s="109">
        <f t="shared" si="34"/>
        <v>0</v>
      </c>
      <c r="U54" s="108">
        <f t="shared" si="34"/>
        <v>0</v>
      </c>
      <c r="V54" s="108">
        <f t="shared" si="34"/>
        <v>0</v>
      </c>
      <c r="W54" s="109">
        <f t="shared" si="34"/>
        <v>0</v>
      </c>
      <c r="X54" s="110">
        <f t="shared" si="34"/>
        <v>0</v>
      </c>
      <c r="Y54" s="27">
        <f t="shared" si="34"/>
        <v>0</v>
      </c>
      <c r="Z54" s="109">
        <f t="shared" si="34"/>
        <v>39</v>
      </c>
      <c r="AA54" s="109">
        <f t="shared" si="34"/>
        <v>39</v>
      </c>
      <c r="AB54" s="109">
        <f t="shared" si="34"/>
        <v>39</v>
      </c>
      <c r="AC54" s="109">
        <f t="shared" si="34"/>
        <v>39</v>
      </c>
      <c r="AD54" s="108">
        <f t="shared" si="34"/>
        <v>23.4</v>
      </c>
      <c r="AE54" s="109">
        <f t="shared" si="34"/>
        <v>23.4</v>
      </c>
      <c r="AF54" s="109">
        <f t="shared" si="34"/>
        <v>23.4</v>
      </c>
      <c r="AG54" s="109">
        <f t="shared" si="34"/>
        <v>23.4</v>
      </c>
      <c r="AH54" s="109">
        <f t="shared" si="34"/>
        <v>23.4</v>
      </c>
      <c r="AI54" s="110">
        <f t="shared" si="34"/>
        <v>0</v>
      </c>
      <c r="AJ54" s="27">
        <f t="shared" si="34"/>
        <v>0</v>
      </c>
      <c r="AK54" s="109">
        <f t="shared" si="34"/>
        <v>19.5</v>
      </c>
      <c r="AL54" s="109">
        <f t="shared" si="34"/>
        <v>19.5</v>
      </c>
      <c r="AM54" s="109">
        <f t="shared" si="34"/>
        <v>19.5</v>
      </c>
      <c r="AN54" s="109">
        <f t="shared" si="34"/>
        <v>0</v>
      </c>
      <c r="AO54" s="109">
        <f t="shared" si="34"/>
        <v>0</v>
      </c>
      <c r="AP54" s="109">
        <f t="shared" si="34"/>
        <v>0</v>
      </c>
      <c r="AQ54" s="109">
        <f t="shared" si="34"/>
        <v>0</v>
      </c>
      <c r="AR54" s="109">
        <f t="shared" si="34"/>
        <v>0</v>
      </c>
      <c r="AS54" s="109">
        <f t="shared" si="34"/>
        <v>0</v>
      </c>
      <c r="AT54" s="110">
        <f t="shared" si="34"/>
        <v>0</v>
      </c>
      <c r="AU54" s="27">
        <f t="shared" si="34"/>
        <v>0</v>
      </c>
      <c r="AV54" s="109">
        <f t="shared" si="34"/>
        <v>20.5</v>
      </c>
      <c r="AW54" s="109">
        <f t="shared" si="34"/>
        <v>20.5</v>
      </c>
      <c r="AX54" s="109">
        <f t="shared" si="34"/>
        <v>20.5</v>
      </c>
      <c r="AY54" s="109">
        <f t="shared" si="34"/>
        <v>0</v>
      </c>
      <c r="AZ54" s="109">
        <f t="shared" si="34"/>
        <v>0</v>
      </c>
      <c r="BA54" s="109">
        <f t="shared" si="34"/>
        <v>0</v>
      </c>
      <c r="BB54" s="109">
        <f t="shared" si="34"/>
        <v>0</v>
      </c>
      <c r="BC54" s="109">
        <f t="shared" si="34"/>
        <v>0</v>
      </c>
      <c r="BD54" s="109">
        <f t="shared" si="34"/>
        <v>0</v>
      </c>
      <c r="BE54" s="112">
        <f t="shared" si="34"/>
        <v>0</v>
      </c>
      <c r="BF54" s="27">
        <f>(C54*$BG$35+N54*$BH$35+Y54*$BI$35+AJ54*$BJ$35+AU54*$BK$35)/SUM($BG$35:$BK$35)</f>
        <v>0</v>
      </c>
      <c r="BG54" s="27">
        <f ref="BG54:BP54" t="shared" si="35">(D54*$BG$35+O54*$BH$35+Z54*$BI$35+AK54*$BJ$35+AV54*$BK$35)/SUM($BG$35:$BK$35)</f>
        <v>32.5</v>
      </c>
      <c r="BH54" s="27">
        <f t="shared" si="35"/>
        <v>32.5</v>
      </c>
      <c r="BI54" s="27">
        <f t="shared" si="35"/>
        <v>32.5</v>
      </c>
      <c r="BJ54" s="27">
        <f t="shared" si="35"/>
        <v>19.5</v>
      </c>
      <c r="BK54" s="27">
        <f t="shared" si="35"/>
        <v>11.7</v>
      </c>
      <c r="BL54" s="27">
        <f t="shared" si="35"/>
        <v>11.7</v>
      </c>
      <c r="BM54" s="27">
        <f t="shared" si="35"/>
        <v>11.7</v>
      </c>
      <c r="BN54" s="27">
        <f t="shared" si="35"/>
        <v>11.7</v>
      </c>
      <c r="BO54" s="27">
        <f t="shared" si="35"/>
        <v>11.7</v>
      </c>
      <c r="BP54" s="74">
        <f t="shared" si="35"/>
        <v>0</v>
      </c>
      <c r="BR54" s="94">
        <v>6</v>
      </c>
    </row>
    <row r="55">
      <c r="A55" s="129"/>
      <c r="B55" s="3"/>
      <c r="C55" s="145">
        <f ref="C55:BE55" t="shared" si="36">C17*C36</f>
        <v>0</v>
      </c>
      <c r="D55" s="116">
        <f t="shared" si="36"/>
        <v>0</v>
      </c>
      <c r="E55" s="117">
        <f t="shared" si="36"/>
        <v>0</v>
      </c>
      <c r="F55" s="117">
        <f t="shared" si="36"/>
        <v>0</v>
      </c>
      <c r="G55" s="117">
        <f t="shared" si="36"/>
        <v>0</v>
      </c>
      <c r="H55" s="117">
        <f t="shared" si="36"/>
        <v>0</v>
      </c>
      <c r="I55" s="117">
        <f t="shared" si="36"/>
        <v>0</v>
      </c>
      <c r="J55" s="117">
        <f t="shared" si="36"/>
        <v>0</v>
      </c>
      <c r="K55" s="117">
        <f t="shared" si="36"/>
        <v>0</v>
      </c>
      <c r="L55" s="117">
        <f t="shared" si="36"/>
        <v>0</v>
      </c>
      <c r="M55" s="118">
        <f t="shared" si="36"/>
        <v>0</v>
      </c>
      <c r="N55" s="145">
        <f t="shared" si="36"/>
        <v>0</v>
      </c>
      <c r="O55" s="116">
        <f t="shared" si="36"/>
        <v>0</v>
      </c>
      <c r="P55" s="117">
        <f t="shared" si="36"/>
        <v>0</v>
      </c>
      <c r="Q55" s="117">
        <f t="shared" si="36"/>
        <v>0</v>
      </c>
      <c r="R55" s="119">
        <f t="shared" si="36"/>
        <v>0</v>
      </c>
      <c r="S55" s="117">
        <f t="shared" si="36"/>
        <v>0</v>
      </c>
      <c r="T55" s="117">
        <f t="shared" si="36"/>
        <v>0</v>
      </c>
      <c r="U55" s="116">
        <f t="shared" si="36"/>
        <v>0</v>
      </c>
      <c r="V55" s="116">
        <f t="shared" si="36"/>
        <v>0</v>
      </c>
      <c r="W55" s="117">
        <f t="shared" si="36"/>
        <v>0</v>
      </c>
      <c r="X55" s="118">
        <f t="shared" si="36"/>
        <v>0</v>
      </c>
      <c r="Y55" s="75">
        <f t="shared" si="36"/>
        <v>0</v>
      </c>
      <c r="Z55" s="117">
        <f t="shared" si="36"/>
        <v>0</v>
      </c>
      <c r="AA55" s="117">
        <f t="shared" si="36"/>
        <v>0</v>
      </c>
      <c r="AB55" s="117">
        <f t="shared" si="36"/>
        <v>0</v>
      </c>
      <c r="AC55" s="117">
        <f t="shared" si="36"/>
        <v>0</v>
      </c>
      <c r="AD55" s="116">
        <f t="shared" si="36"/>
        <v>0</v>
      </c>
      <c r="AE55" s="117">
        <f t="shared" si="36"/>
        <v>0</v>
      </c>
      <c r="AF55" s="117">
        <f t="shared" si="36"/>
        <v>0</v>
      </c>
      <c r="AG55" s="117">
        <f t="shared" si="36"/>
        <v>0</v>
      </c>
      <c r="AH55" s="117">
        <f t="shared" si="36"/>
        <v>0</v>
      </c>
      <c r="AI55" s="118">
        <f t="shared" si="36"/>
        <v>0</v>
      </c>
      <c r="AJ55" s="75">
        <f t="shared" si="36"/>
        <v>0</v>
      </c>
      <c r="AK55" s="117">
        <f t="shared" si="36"/>
        <v>0</v>
      </c>
      <c r="AL55" s="117">
        <f t="shared" si="36"/>
        <v>0</v>
      </c>
      <c r="AM55" s="117">
        <f t="shared" si="36"/>
        <v>0</v>
      </c>
      <c r="AN55" s="117">
        <f t="shared" si="36"/>
        <v>0</v>
      </c>
      <c r="AO55" s="117">
        <f t="shared" si="36"/>
        <v>0</v>
      </c>
      <c r="AP55" s="117">
        <f t="shared" si="36"/>
        <v>0</v>
      </c>
      <c r="AQ55" s="117">
        <f t="shared" si="36"/>
        <v>0</v>
      </c>
      <c r="AR55" s="117">
        <f t="shared" si="36"/>
        <v>0</v>
      </c>
      <c r="AS55" s="117">
        <f t="shared" si="36"/>
        <v>0</v>
      </c>
      <c r="AT55" s="118">
        <f t="shared" si="36"/>
        <v>0</v>
      </c>
      <c r="AU55" s="75">
        <f t="shared" si="36"/>
        <v>0</v>
      </c>
      <c r="AV55" s="117">
        <f t="shared" si="36"/>
        <v>0</v>
      </c>
      <c r="AW55" s="117">
        <f t="shared" si="36"/>
        <v>0</v>
      </c>
      <c r="AX55" s="117">
        <f t="shared" si="36"/>
        <v>0</v>
      </c>
      <c r="AY55" s="117">
        <f t="shared" si="36"/>
        <v>0</v>
      </c>
      <c r="AZ55" s="117">
        <f t="shared" si="36"/>
        <v>0</v>
      </c>
      <c r="BA55" s="117">
        <f t="shared" si="36"/>
        <v>0</v>
      </c>
      <c r="BB55" s="117">
        <f t="shared" si="36"/>
        <v>0</v>
      </c>
      <c r="BC55" s="117">
        <f t="shared" si="36"/>
        <v>0</v>
      </c>
      <c r="BD55" s="117">
        <f t="shared" si="36"/>
        <v>0</v>
      </c>
      <c r="BE55" s="120">
        <f t="shared" si="36"/>
        <v>0</v>
      </c>
      <c r="BF55" s="75">
        <f>(C55*$BG$36+N55*$BH$36+Y55*$BI$36+AJ55*$BJ$36+AU55*$BK$36)/SUM($BG$35:$BK$35)</f>
        <v>0</v>
      </c>
      <c r="BG55" s="75">
        <f ref="BG55:BP55" t="shared" si="37">(D55*$BG$36+O55*$BH$36+Z55*$BI$36+AK55*$BJ$36+AV55*$BK$36)/SUM($BG$35:$BK$35)</f>
        <v>0</v>
      </c>
      <c r="BH55" s="75">
        <f t="shared" si="37"/>
        <v>0</v>
      </c>
      <c r="BI55" s="75">
        <f t="shared" si="37"/>
        <v>0</v>
      </c>
      <c r="BJ55" s="75">
        <f>(G55*$BG$36+R55*$BH$36+AC55*$BI$36+AN55*$BJ$36+AY55*$BK$36)/SUM($BG$35:$BK$35)</f>
        <v>0</v>
      </c>
      <c r="BK55" s="75">
        <f t="shared" si="37"/>
        <v>0</v>
      </c>
      <c r="BL55" s="75">
        <f t="shared" si="37"/>
        <v>0</v>
      </c>
      <c r="BM55" s="75">
        <f t="shared" si="37"/>
        <v>0</v>
      </c>
      <c r="BN55" s="75">
        <f t="shared" si="37"/>
        <v>0</v>
      </c>
      <c r="BO55" s="75">
        <f t="shared" si="37"/>
        <v>0</v>
      </c>
      <c r="BP55" s="76">
        <f t="shared" si="37"/>
        <v>0</v>
      </c>
      <c r="BR55" s="95">
        <v>6</v>
      </c>
    </row>
    <row r="57">
      <c r="BB57" s="156" t="s">
        <v>61</v>
      </c>
      <c r="BC57" s="156"/>
      <c r="BD57" s="156"/>
      <c r="BE57" s="190"/>
      <c r="BF57" s="97">
        <f>(BF41*BR41+BF43*BR43+BF44*BR44+BF49*BR49+BF50*BR50+BF51*BR51+BF52*BR52)/($BR$41+BR43+BR44+BR49+BR50+BR51+BR52)</f>
        <v>24.16931783625731</v>
      </c>
      <c r="BG57" s="97">
        <f>(BG41*BR41+BG42*BR42+BG43*BR43+BG49*BR49+BG50*BR50+BG51*BR51+BG52*BR52+BG54*BR54)/(BR41+BR42+BR43+BR49+BR50+BR51+BR52+BR54)</f>
        <v>21.0855712345679</v>
      </c>
      <c r="BH57" s="97">
        <f>(BH41*BR41+BH42*BR42+BH43*BR43+BH49*BR49+BH50*BR50+BH51*BR51+BH52*BR52+BH54*BR54)/(BR41+BR42+BR43+BR49+BR50+BR51+BR52+BR54)</f>
        <v>20.099911111111112</v>
      </c>
      <c r="BI57" s="97">
        <f>(BI41*BR41+BI42*BR42+BI43*BR43+BI44*BR44+BI49*BR49+BI50*BR50+BI51*BR51+BI52*BR52+BI54*BR54)/(BR41+BR42+BR43+BR44+BR49+BR50+BR51+BR52+BR54)</f>
        <v>24.504871153846157</v>
      </c>
      <c r="BJ57" s="97">
        <f>(BJ41*BR41+BJ43*BR43+BJ44*BR44+BJ50*BR50+BJ51*BR51+BJ52*BR52+BJ54*BR54)/(BR41+BR43+BR44+BR50+BR51+BR52+BR54)</f>
        <v>19.02856111111111</v>
      </c>
      <c r="BK57" s="97">
        <f>(BK41*BR41+BK44*BR44+BK54*BR54)/(BR41+BR44+BR54)</f>
        <v>23.346515625</v>
      </c>
      <c r="BL57" s="97">
        <f>(BL46*BR46+BL47*BR47+BL54*BR54)/(BR46+BR47+BR54)</f>
        <v>21.7856</v>
      </c>
      <c r="BM57" s="97">
        <f>(BM43*BR43+BM52*BR52+BM54*BR54)/(BR43+BR52+BR54)</f>
        <v>10.112430555555555</v>
      </c>
      <c r="BN57" s="97">
        <f>(BN54*BR54)/BR54</f>
        <v>11.699999999999998</v>
      </c>
      <c r="BO57" s="97">
        <f>(BO41*BR41+BO54*BR54)/(BR41+BR54)</f>
        <v>14.683444444444442</v>
      </c>
      <c r="BP57" s="98">
        <f>(BP41*BR41+BP43*BR43)/(BR41+BR43)</f>
        <v>19.572</v>
      </c>
    </row>
    <row r="58">
      <c r="BM58" s="0" t="s">
        <v>31</v>
      </c>
    </row>
    <row r="60">
      <c r="K60" s="0" t="s">
        <v>31</v>
      </c>
      <c r="BD60" s="0" t="s">
        <v>31</v>
      </c>
      <c r="BK60" s="0" t="s">
        <v>31</v>
      </c>
    </row>
    <row r="63">
      <c r="C63" s="0" t="s">
        <v>31</v>
      </c>
    </row>
  </sheetData>
  <mergeCells>
    <mergeCell ref="BB57:BE57"/>
    <mergeCell ref="BG20:BL20"/>
    <mergeCell ref="A39:A40"/>
    <mergeCell ref="B39:B40"/>
    <mergeCell ref="C39:M39"/>
    <mergeCell ref="N39:X39"/>
    <mergeCell ref="Y39:AI39"/>
    <mergeCell ref="AJ39:AT39"/>
    <mergeCell ref="AU39:BE39"/>
    <mergeCell ref="BF39:BP39"/>
    <mergeCell ref="AU1:BE1"/>
    <mergeCell ref="BF1:BP1"/>
    <mergeCell ref="A20:A21"/>
    <mergeCell ref="B20:B21"/>
    <mergeCell ref="C20:M20"/>
    <mergeCell ref="N20:X20"/>
    <mergeCell ref="Y20:AI20"/>
    <mergeCell ref="AJ20:AT20"/>
    <mergeCell ref="AU20:BE20"/>
    <mergeCell ref="A1:A2"/>
    <mergeCell ref="B1:B2"/>
    <mergeCell ref="C1:M1"/>
    <mergeCell ref="N1:X1"/>
    <mergeCell ref="Y1:AI1"/>
    <mergeCell ref="AJ1:AT1"/>
  </mergeCells>
  <conditionalFormatting sqref="C22:M36">
    <cfRule type="cellIs" dxfId="0" priority="46" operator="greaterThan">
      <formula>0.09</formula>
    </cfRule>
  </conditionalFormatting>
  <conditionalFormatting sqref="N22:X36">
    <cfRule type="cellIs" dxfId="0" priority="45" operator="greaterThan">
      <formula>0.09</formula>
    </cfRule>
  </conditionalFormatting>
  <conditionalFormatting sqref="Y22:AI36">
    <cfRule type="cellIs" dxfId="0" priority="44" operator="greaterThan">
      <formula>0.09</formula>
    </cfRule>
  </conditionalFormatting>
  <conditionalFormatting sqref="AJ22:AT36">
    <cfRule type="cellIs" dxfId="0" priority="43" operator="greaterThan">
      <formula>0.09</formula>
    </cfRule>
  </conditionalFormatting>
  <conditionalFormatting sqref="AU22:BE36">
    <cfRule type="cellIs" dxfId="0" priority="42" operator="greaterThan">
      <formula>0.09</formula>
    </cfRule>
  </conditionalFormatting>
  <conditionalFormatting sqref="C41:C55">
    <cfRule type="cellIs" dxfId="9" priority="40" operator="greaterThan">
      <formula>0</formula>
    </cfRule>
  </conditionalFormatting>
  <conditionalFormatting sqref="R41:S55 U41:U55">
    <cfRule type="cellIs" dxfId="8" priority="39" operator="greaterThan">
      <formula>0</formula>
    </cfRule>
  </conditionalFormatting>
  <conditionalFormatting sqref="AD41:AE55 AH41:AI55">
    <cfRule type="cellIs" dxfId="2" priority="38" operator="greaterThan">
      <formula>0</formula>
    </cfRule>
  </conditionalFormatting>
  <conditionalFormatting sqref="AJ41:AT55">
    <cfRule type="cellIs" dxfId="1" priority="37" operator="greaterThan">
      <formula>0</formula>
    </cfRule>
  </conditionalFormatting>
  <conditionalFormatting sqref="AU41:BE55">
    <cfRule type="cellIs" dxfId="5" priority="36" operator="greaterThan">
      <formula>0</formula>
    </cfRule>
  </conditionalFormatting>
  <conditionalFormatting sqref="C41:M55">
    <cfRule type="cellIs" dxfId="0" priority="35" operator="greaterThan">
      <formula>0</formula>
    </cfRule>
  </conditionalFormatting>
  <conditionalFormatting sqref="N41:X55">
    <cfRule type="cellIs" dxfId="8" priority="34" operator="greaterThan">
      <formula>0</formula>
    </cfRule>
  </conditionalFormatting>
  <conditionalFormatting sqref="BF41:BP55">
    <cfRule type="cellIs" dxfId="3" priority="33" operator="greaterThan">
      <formula>0</formula>
    </cfRule>
  </conditionalFormatting>
  <conditionalFormatting sqref="Y41:AI55">
    <cfRule type="cellIs" dxfId="2" priority="32" operator="greaterThan">
      <formula>0</formula>
    </cfRule>
  </conditionalFormatting>
  <conditionalFormatting sqref="D48">
    <cfRule type="cellIs" dxfId="9" priority="31" operator="greaterThan">
      <formula>0</formula>
    </cfRule>
  </conditionalFormatting>
  <conditionalFormatting sqref="F48">
    <cfRule type="cellIs" dxfId="9" priority="30" operator="greaterThan">
      <formula>0</formula>
    </cfRule>
  </conditionalFormatting>
  <conditionalFormatting sqref="L48">
    <cfRule type="cellIs" dxfId="9" priority="29" operator="greaterThan">
      <formula>0</formula>
    </cfRule>
  </conditionalFormatting>
  <conditionalFormatting sqref="C3:C17">
    <cfRule type="cellIs" dxfId="9" priority="10" operator="greaterThan">
      <formula>0</formula>
    </cfRule>
  </conditionalFormatting>
  <conditionalFormatting sqref="N3:X9 V10:X10 N11:X17">
    <cfRule type="cellIs" dxfId="8" priority="9" operator="greaterThan">
      <formula>0</formula>
    </cfRule>
  </conditionalFormatting>
  <conditionalFormatting sqref="AD3:AE17 AH3:AI17">
    <cfRule type="cellIs" dxfId="2" priority="8" operator="greaterThan">
      <formula>0</formula>
    </cfRule>
  </conditionalFormatting>
  <conditionalFormatting sqref="AJ3:AT7 AJ9:AT17 AJ8:AO8 AQ8:AT8">
    <cfRule type="cellIs" dxfId="1" priority="7" operator="greaterThan">
      <formula>0</formula>
    </cfRule>
  </conditionalFormatting>
  <conditionalFormatting sqref="AU3:BE17">
    <cfRule type="cellIs" dxfId="5" priority="6" operator="greaterThan">
      <formula>0</formula>
    </cfRule>
  </conditionalFormatting>
  <conditionalFormatting sqref="C3:M17">
    <cfRule type="cellIs" dxfId="0" priority="5" operator="greaterThan">
      <formula>0</formula>
    </cfRule>
  </conditionalFormatting>
  <conditionalFormatting sqref="BF3:BP17">
    <cfRule type="cellIs" dxfId="3" priority="4" operator="greaterThan">
      <formula>0</formula>
    </cfRule>
  </conditionalFormatting>
  <conditionalFormatting sqref="Y3:AI17">
    <cfRule type="cellIs" dxfId="2" priority="3" operator="greaterThan">
      <formula>0</formula>
    </cfRule>
  </conditionalFormatting>
  <conditionalFormatting sqref="AP8">
    <cfRule type="cellIs" dxfId="1" priority="2" operator="greaterThan">
      <formula>0</formula>
    </cfRule>
  </conditionalFormatting>
  <conditionalFormatting sqref="BG22:BL36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/>
  <headerFooter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Mahmut Özer Gözükırmızı</cp:lastModifiedBy>
  <cp:revision/>
  <dcterms:created xsi:type="dcterms:W3CDTF">2006-09-16T00:00:00Z</dcterms:created>
  <dcterms:modified xsi:type="dcterms:W3CDTF">2024-04-24T16:54:52Z</dcterms:modified>
  <cp:category/>
  <cp:contentStatus/>
</cp:coreProperties>
</file>